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ZÁVĚREČNÝ ÚČET 2022/9-Příprava do ZK/2Mat. do ZK - k odevzdání/"/>
    </mc:Choice>
  </mc:AlternateContent>
  <xr:revisionPtr revIDLastSave="1634" documentId="13_ncr:1_{71553196-8092-4173-8C1A-9D12DC5E805A}" xr6:coauthVersionLast="47" xr6:coauthVersionMax="47" xr10:uidLastSave="{5E84DD3A-F7E3-48FB-AA66-F8FDEBCDAB18}"/>
  <bookViews>
    <workbookView xWindow="28680" yWindow="-120" windowWidth="29040" windowHeight="15840" tabRatio="915" activeTab="1" xr2:uid="{00000000-000D-0000-FFFF-FFFF00000000}"/>
  </bookViews>
  <sheets>
    <sheet name="Titul-grafy" sheetId="166" r:id="rId1"/>
    <sheet name="graf 1" sheetId="1" r:id="rId2"/>
    <sheet name="graf 2" sheetId="2" r:id="rId3"/>
    <sheet name="graf 3" sheetId="3" r:id="rId4"/>
    <sheet name="graf 4" sheetId="4" r:id="rId5"/>
    <sheet name="graf 5" sheetId="5" r:id="rId6"/>
    <sheet name="Data-grafy" sheetId="6" state="hidden" r:id="rId7"/>
    <sheet name="Titul-tabulky" sheetId="7" r:id="rId8"/>
    <sheet name="tab 1" sheetId="141" r:id="rId9"/>
    <sheet name="tab 2" sheetId="142" r:id="rId10"/>
    <sheet name="tab 3" sheetId="147" r:id="rId11"/>
    <sheet name="tab 4" sheetId="143" r:id="rId12"/>
    <sheet name="tab 5" sheetId="144" r:id="rId13"/>
    <sheet name="tab 6" sheetId="145" r:id="rId14"/>
    <sheet name="tab 7" sheetId="146" r:id="rId15"/>
    <sheet name="tab 8" sheetId="148" r:id="rId16"/>
    <sheet name="tab 9" sheetId="176" r:id="rId17"/>
    <sheet name="tab 10" sheetId="177" r:id="rId18"/>
    <sheet name="tab 11" sheetId="178" r:id="rId19"/>
    <sheet name="tab 12" sheetId="179" r:id="rId20"/>
    <sheet name="tab 13" sheetId="180" r:id="rId21"/>
    <sheet name="tab 14" sheetId="181" r:id="rId22"/>
    <sheet name="tab 15" sheetId="182" r:id="rId23"/>
    <sheet name="tab 16" sheetId="183" r:id="rId24"/>
    <sheet name="tab 17" sheetId="184" r:id="rId25"/>
    <sheet name="tab 18" sheetId="185" r:id="rId26"/>
    <sheet name="tab 19" sheetId="186" r:id="rId27"/>
    <sheet name="tab 20" sheetId="187" r:id="rId28"/>
    <sheet name="tab 21" sheetId="188" r:id="rId29"/>
    <sheet name="tab 22" sheetId="189" r:id="rId30"/>
    <sheet name="tab 23" sheetId="149" r:id="rId31"/>
    <sheet name="tab 24" sheetId="150" r:id="rId32"/>
    <sheet name="tab 25" sheetId="151" r:id="rId33"/>
    <sheet name="tab 26" sheetId="152" r:id="rId34"/>
    <sheet name="tab 27" sheetId="153" r:id="rId35"/>
    <sheet name="tab 28" sheetId="154" r:id="rId36"/>
    <sheet name="tab 29" sheetId="155" r:id="rId37"/>
    <sheet name="tab 30" sheetId="156" r:id="rId38"/>
    <sheet name="tab 31" sheetId="157" r:id="rId39"/>
    <sheet name="tab 32" sheetId="158" r:id="rId40"/>
    <sheet name="tab 33" sheetId="159" r:id="rId41"/>
    <sheet name="tab 34" sheetId="160" r:id="rId42"/>
    <sheet name="tab 35" sheetId="161" r:id="rId43"/>
    <sheet name="tab 36" sheetId="162" r:id="rId44"/>
    <sheet name="tab 37" sheetId="163" r:id="rId45"/>
    <sheet name="tab 38" sheetId="164" r:id="rId46"/>
    <sheet name="tab 39" sheetId="165" r:id="rId47"/>
    <sheet name="tab 40" sheetId="167" r:id="rId48"/>
    <sheet name="tab 41" sheetId="168" r:id="rId49"/>
    <sheet name="tab 42" sheetId="169" r:id="rId50"/>
    <sheet name="tab 43" sheetId="170" r:id="rId51"/>
    <sheet name="tab 44" sheetId="171" r:id="rId52"/>
    <sheet name="tab 45" sheetId="172" r:id="rId53"/>
    <sheet name="tab 46" sheetId="173" r:id="rId54"/>
    <sheet name="tab 47" sheetId="174" r:id="rId55"/>
    <sheet name="tab 48" sheetId="175" r:id="rId56"/>
  </sheets>
  <externalReferences>
    <externalReference r:id="rId57"/>
    <externalReference r:id="rId58"/>
    <externalReference r:id="rId59"/>
  </externalReferences>
  <definedNames>
    <definedName name="_xlnm._FilterDatabase" localSheetId="8" hidden="1">'tab 1'!$A$21:$G$241</definedName>
    <definedName name="_xlnm._FilterDatabase" localSheetId="17" hidden="1">'tab 10'!$A$13:$K$45</definedName>
    <definedName name="_xlnm._FilterDatabase" localSheetId="18" hidden="1">'tab 11'!$A$13:$K$62</definedName>
    <definedName name="_xlnm._FilterDatabase" localSheetId="19" hidden="1">'tab 12'!$A$13:$H$95</definedName>
    <definedName name="_xlnm._FilterDatabase" localSheetId="20" hidden="1">'tab 13'!$A$10:$K$24</definedName>
    <definedName name="_xlnm._FilterDatabase" localSheetId="21" hidden="1">'tab 14'!$A$11:$K$44</definedName>
    <definedName name="_xlnm._FilterDatabase" localSheetId="22" hidden="1">'tab 15'!$A$12:$K$37</definedName>
    <definedName name="_xlnm._FilterDatabase" localSheetId="23" hidden="1">'tab 16'!$A$14:$H$127</definedName>
    <definedName name="_xlnm._FilterDatabase" localSheetId="24" hidden="1">'tab 17'!$A$14:$K$231</definedName>
    <definedName name="_xlnm._FilterDatabase" localSheetId="25" hidden="1">'tab 18'!$A$11:$K$20</definedName>
    <definedName name="_xlnm._FilterDatabase" localSheetId="26" hidden="1">'tab 19'!$A$14:$H$160</definedName>
    <definedName name="_xlnm._FilterDatabase" localSheetId="9" hidden="1">'tab 2'!$A$6:$G$1755</definedName>
    <definedName name="_xlnm._FilterDatabase" localSheetId="27" hidden="1">'tab 20'!$A$13:$K$68</definedName>
    <definedName name="_xlnm._FilterDatabase" localSheetId="28" hidden="1">'tab 21'!$A$12:$K$41</definedName>
    <definedName name="_xlnm._FilterDatabase" localSheetId="29" hidden="1">'tab 22'!$A$12:$K$35</definedName>
    <definedName name="_xlnm._FilterDatabase" localSheetId="33" hidden="1">'tab 26'!$A$3:$E$25</definedName>
    <definedName name="_xlnm._FilterDatabase" localSheetId="34" hidden="1">'tab 27'!$A$3:$D$182</definedName>
    <definedName name="_xlnm._FilterDatabase" localSheetId="10" hidden="1">'tab 3'!$A$21:$F$44</definedName>
    <definedName name="_xlnm._FilterDatabase" localSheetId="11" hidden="1">'tab 4'!$A$78:$U$221</definedName>
    <definedName name="_xlnm._FilterDatabase" localSheetId="13" hidden="1">'tab 6'!$A$1:$D$587</definedName>
    <definedName name="_xlnm._FilterDatabase" localSheetId="14" hidden="1">'tab 7'!$A$3:$M$169</definedName>
    <definedName name="_xlnm._FilterDatabase" localSheetId="16" hidden="1">'tab 9'!$A$13:$K$87</definedName>
    <definedName name="DF_GRID_1" localSheetId="17">#REF!</definedName>
    <definedName name="DF_GRID_1" localSheetId="18">#REF!</definedName>
    <definedName name="DF_GRID_1" localSheetId="19">#REF!</definedName>
    <definedName name="DF_GRID_1" localSheetId="20">#REF!</definedName>
    <definedName name="DF_GRID_1" localSheetId="21">#REF!</definedName>
    <definedName name="DF_GRID_1" localSheetId="22">#REF!</definedName>
    <definedName name="DF_GRID_1" localSheetId="23">#REF!</definedName>
    <definedName name="DF_GRID_1" localSheetId="24">#REF!</definedName>
    <definedName name="DF_GRID_1" localSheetId="25">#REF!</definedName>
    <definedName name="DF_GRID_1" localSheetId="26">#REF!</definedName>
    <definedName name="DF_GRID_1" localSheetId="27">#REF!</definedName>
    <definedName name="DF_GRID_1" localSheetId="28">#REF!</definedName>
    <definedName name="DF_GRID_1" localSheetId="29">#REF!</definedName>
    <definedName name="DF_GRID_1" localSheetId="10">#REF!</definedName>
    <definedName name="DF_GRID_1" localSheetId="11">#REF!</definedName>
    <definedName name="DF_GRID_1" localSheetId="12">#REF!</definedName>
    <definedName name="DF_GRID_1" localSheetId="14">#REF!</definedName>
    <definedName name="DF_GRID_1" localSheetId="16">#REF!</definedName>
    <definedName name="DF_GRID_1">#REF!</definedName>
    <definedName name="DF_GRID_2">#REF!</definedName>
    <definedName name="DF_GRID_3">#REF!</definedName>
    <definedName name="kurz" localSheetId="10">[1]rozhodnutí!$N$31</definedName>
    <definedName name="kurz" localSheetId="11">[1]rozhodnutí!$N$31</definedName>
    <definedName name="kurz" localSheetId="14">[2]rozhodnutí!$N$34</definedName>
    <definedName name="kurz">[3]rozhodnutí!$L$26</definedName>
    <definedName name="_xlnm.Print_Titles" localSheetId="8">'tab 1'!$7:$8</definedName>
    <definedName name="_xlnm.Print_Titles" localSheetId="17">'tab 10'!$12:$13</definedName>
    <definedName name="_xlnm.Print_Titles" localSheetId="18">'tab 11'!$12:$13</definedName>
    <definedName name="_xlnm.Print_Titles" localSheetId="19">'tab 12'!$12:$13</definedName>
    <definedName name="_xlnm.Print_Titles" localSheetId="20">'tab 13'!$9:$10</definedName>
    <definedName name="_xlnm.Print_Titles" localSheetId="21">'tab 14'!$10:$11</definedName>
    <definedName name="_xlnm.Print_Titles" localSheetId="22">'tab 15'!$11:$12</definedName>
    <definedName name="_xlnm.Print_Titles" localSheetId="23">'tab 16'!$13:$14</definedName>
    <definedName name="_xlnm.Print_Titles" localSheetId="24">'tab 17'!$13:$14</definedName>
    <definedName name="_xlnm.Print_Titles" localSheetId="25">'tab 18'!$10:$11</definedName>
    <definedName name="_xlnm.Print_Titles" localSheetId="26">'tab 19'!$13:$14</definedName>
    <definedName name="_xlnm.Print_Titles" localSheetId="9">'tab 2'!$7:$8</definedName>
    <definedName name="_xlnm.Print_Titles" localSheetId="27">'tab 20'!$12:$13</definedName>
    <definedName name="_xlnm.Print_Titles" localSheetId="28">'tab 21'!$11:$12</definedName>
    <definedName name="_xlnm.Print_Titles" localSheetId="29">'tab 22'!$11:$12</definedName>
    <definedName name="_xlnm.Print_Titles" localSheetId="34">'tab 27'!$2:$3</definedName>
    <definedName name="_xlnm.Print_Titles" localSheetId="36">'tab 29'!$2:$3</definedName>
    <definedName name="_xlnm.Print_Titles" localSheetId="10">'tab 3'!$5:$6</definedName>
    <definedName name="_xlnm.Print_Titles" localSheetId="37">'tab 30'!$2:$3</definedName>
    <definedName name="_xlnm.Print_Titles" localSheetId="38">'tab 31'!$2:$3</definedName>
    <definedName name="_xlnm.Print_Titles" localSheetId="39">'tab 32'!$2:$4</definedName>
    <definedName name="_xlnm.Print_Titles" localSheetId="40">'tab 33'!$4:$7</definedName>
    <definedName name="_xlnm.Print_Titles" localSheetId="41">'tab 34'!$4:$7</definedName>
    <definedName name="_xlnm.Print_Titles" localSheetId="42">'tab 35'!$4:$7</definedName>
    <definedName name="_xlnm.Print_Titles" localSheetId="44">'tab 37'!$4:$7</definedName>
    <definedName name="_xlnm.Print_Titles" localSheetId="46">'tab 39'!$4:$7</definedName>
    <definedName name="_xlnm.Print_Titles" localSheetId="11">'tab 4'!$3:$6</definedName>
    <definedName name="_xlnm.Print_Titles" localSheetId="48">'tab 41'!$4:$7</definedName>
    <definedName name="_xlnm.Print_Titles" localSheetId="50">'tab 43'!$4:$7</definedName>
    <definedName name="_xlnm.Print_Titles" localSheetId="52">'tab 45'!$4:$7</definedName>
    <definedName name="_xlnm.Print_Titles" localSheetId="54">'tab 47'!$4:$7</definedName>
    <definedName name="_xlnm.Print_Titles" localSheetId="12">'tab 5'!$3:$4</definedName>
    <definedName name="_xlnm.Print_Titles" localSheetId="13">'tab 6'!$6:$7</definedName>
    <definedName name="_xlnm.Print_Titles" localSheetId="14">'tab 7'!$2:$4</definedName>
    <definedName name="_xlnm.Print_Titles" localSheetId="15">'tab 8'!$2:$3</definedName>
    <definedName name="_xlnm.Print_Titles" localSheetId="16">'tab 9'!$12:$13</definedName>
    <definedName name="_xlnm.Print_Area" localSheetId="3">'graf 3'!$A$1:$N$36</definedName>
    <definedName name="_xlnm.Print_Area" localSheetId="4">'graf 4'!$A$1:$L$20</definedName>
    <definedName name="_xlnm.Print_Area" localSheetId="5">'graf 5'!$A$1:$J$27</definedName>
    <definedName name="_xlnm.Print_Area" localSheetId="17">'tab 10'!$A$1:$H$45</definedName>
    <definedName name="_xlnm.Print_Area" localSheetId="18">'tab 11'!$A$1:$H$62</definedName>
    <definedName name="_xlnm.Print_Area" localSheetId="19">'tab 12'!$A$1:$H$95</definedName>
    <definedName name="_xlnm.Print_Area" localSheetId="20">'tab 13'!$A$1:$H$24</definedName>
    <definedName name="_xlnm.Print_Area" localSheetId="21">'tab 14'!$A$1:$H$44</definedName>
    <definedName name="_xlnm.Print_Area" localSheetId="22">'tab 15'!$A$1:$H$37</definedName>
    <definedName name="_xlnm.Print_Area" localSheetId="23">'tab 16'!$A$1:$H$127</definedName>
    <definedName name="_xlnm.Print_Area" localSheetId="24">'tab 17'!$A$1:$H$231</definedName>
    <definedName name="_xlnm.Print_Area" localSheetId="25">'tab 18'!$A$1:$H$20</definedName>
    <definedName name="_xlnm.Print_Area" localSheetId="26">'tab 19'!$A$1:$H$160</definedName>
    <definedName name="_xlnm.Print_Area" localSheetId="27">'tab 20'!$A$1:$H$68</definedName>
    <definedName name="_xlnm.Print_Area" localSheetId="28">'tab 21'!$A$1:$H$41</definedName>
    <definedName name="_xlnm.Print_Area" localSheetId="29">'tab 22'!$A$1:$H$35</definedName>
    <definedName name="_xlnm.Print_Area" localSheetId="30">'tab 23'!$A$1:$D$5</definedName>
    <definedName name="_xlnm.Print_Area" localSheetId="31">'tab 24'!$A$1:$D$6</definedName>
    <definedName name="_xlnm.Print_Area" localSheetId="32">'tab 25'!$A$1:$D$11</definedName>
    <definedName name="_xlnm.Print_Area" localSheetId="33">'tab 26'!$A$1:$D$25</definedName>
    <definedName name="_xlnm.Print_Area" localSheetId="34">'tab 27'!$A$1:$D$182</definedName>
    <definedName name="_xlnm.Print_Area" localSheetId="35">'tab 28'!$A$1:$D$12</definedName>
    <definedName name="_xlnm.Print_Area" localSheetId="10">'tab 3'!$A$1:$F$182</definedName>
    <definedName name="_xlnm.Print_Area" localSheetId="40">'tab 33'!$A$1:$G$170</definedName>
    <definedName name="_xlnm.Print_Area" localSheetId="41">'tab 34'!$A$1:$G$164</definedName>
    <definedName name="_xlnm.Print_Area" localSheetId="42">'tab 35'!$A$1:$G$140</definedName>
    <definedName name="_xlnm.Print_Area" localSheetId="43">'tab 36'!$A$1:$G$83</definedName>
    <definedName name="_xlnm.Print_Area" localSheetId="44">'tab 37'!$A$1:$G$140</definedName>
    <definedName name="_xlnm.Print_Area" localSheetId="45">'tab 38'!$A$1:$G$83</definedName>
    <definedName name="_xlnm.Print_Area" localSheetId="46">'tab 39'!$A$1:$G$140</definedName>
    <definedName name="_xlnm.Print_Area" localSheetId="11">'tab 4'!$A$1:$T$223</definedName>
    <definedName name="_xlnm.Print_Area" localSheetId="47">'tab 40'!$A$1:$G$83</definedName>
    <definedName name="_xlnm.Print_Area" localSheetId="48">'tab 41'!$A$1:$G$140</definedName>
    <definedName name="_xlnm.Print_Area" localSheetId="49">'tab 42'!$A$1:$G$83</definedName>
    <definedName name="_xlnm.Print_Area" localSheetId="50">'tab 43'!$A$1:$G$140</definedName>
    <definedName name="_xlnm.Print_Area" localSheetId="51">'tab 44'!$A$1:$G$83</definedName>
    <definedName name="_xlnm.Print_Area" localSheetId="52">'tab 45'!$A$1:$G$140</definedName>
    <definedName name="_xlnm.Print_Area" localSheetId="53">'tab 46'!$A$1:$G$83</definedName>
    <definedName name="_xlnm.Print_Area" localSheetId="54">'tab 47'!$A$1:$G$140</definedName>
    <definedName name="_xlnm.Print_Area" localSheetId="55">'tab 48'!$A$1:$G$83</definedName>
    <definedName name="_xlnm.Print_Area" localSheetId="12">'tab 5'!$A$1:$F$61</definedName>
    <definedName name="_xlnm.Print_Area" localSheetId="15">'tab 8'!$A$1:$J$64</definedName>
    <definedName name="_xlnm.Print_Area" localSheetId="16">'tab 9'!$A$1:$H$87</definedName>
    <definedName name="_xlnm.Print_Area" localSheetId="0">'Titul-grafy'!$A$1:$N$31</definedName>
    <definedName name="_xlnm.Print_Area" localSheetId="7">'Titul-tabulky'!$A$1:$N$29</definedName>
    <definedName name="SAPBEXhrIndnt" hidden="1">"Wide"</definedName>
    <definedName name="SAPsysID" hidden="1">"708C5W7SBKP804JT78WJ0JNKI"</definedName>
    <definedName name="SAPwbID" hidden="1">"ARS"</definedName>
    <definedName name="výhl">#REF!</definedName>
    <definedName name="výhled" localSheetId="11">#REF!</definedName>
    <definedName name="výhled">#REF!</definedName>
    <definedName name="xx" localSheetId="11">#REF!</definedName>
    <definedName name="xx" localSheetId="12">#REF!</definedName>
    <definedName name="xx" localSheetId="14">#REF!</definedName>
    <definedName name="xx">#REF!</definedName>
    <definedName name="xxxx" localSheetId="11">#REF!</definedName>
    <definedName name="xxxx" localSheetId="12">#REF!</definedName>
    <definedName name="xxxx" localSheetId="14">#REF!</definedName>
    <definedName name="xxxx">#REF!</definedName>
    <definedName name="Z_038CF6B2_7B3F_4A01_A462_2733E395149B_.wvu.Cols" localSheetId="11" hidden="1">'tab 4'!$A:$A</definedName>
    <definedName name="Z_038CF6B2_7B3F_4A01_A462_2733E395149B_.wvu.PrintArea" localSheetId="11" hidden="1">'tab 4'!$A$2:$T$224</definedName>
    <definedName name="Z_038CF6B2_7B3F_4A01_A462_2733E395149B_.wvu.PrintTitles" localSheetId="11" hidden="1">'tab 4'!$3:$6</definedName>
    <definedName name="Z_040A417A_1A2A_4546_91E5_4FDAF814DD6C_.wvu.Cols" localSheetId="2" hidden="1">'graf 2'!$A:$A</definedName>
    <definedName name="Z_040A417A_1A2A_4546_91E5_4FDAF814DD6C_.wvu.Cols" localSheetId="12" hidden="1">'tab 5'!$B:$B</definedName>
    <definedName name="Z_040A417A_1A2A_4546_91E5_4FDAF814DD6C_.wvu.PrintArea" localSheetId="3" hidden="1">'graf 3'!$A$1:$N$36</definedName>
    <definedName name="Z_040A417A_1A2A_4546_91E5_4FDAF814DD6C_.wvu.PrintArea" localSheetId="4" hidden="1">'graf 4'!$A$1:$L$20</definedName>
    <definedName name="Z_040A417A_1A2A_4546_91E5_4FDAF814DD6C_.wvu.PrintArea" localSheetId="5" hidden="1">'graf 5'!$A$1:$J$27</definedName>
    <definedName name="Z_040A417A_1A2A_4546_91E5_4FDAF814DD6C_.wvu.PrintArea" localSheetId="0" hidden="1">'Titul-grafy'!$A$2:$N$31</definedName>
    <definedName name="Z_040A417A_1A2A_4546_91E5_4FDAF814DD6C_.wvu.PrintArea" localSheetId="7" hidden="1">'Titul-tabulky'!$A$1:$N$29</definedName>
    <definedName name="Z_040A417A_1A2A_4546_91E5_4FDAF814DD6C_.wvu.PrintTitles" localSheetId="12" hidden="1">'tab 5'!$3:$4</definedName>
    <definedName name="Z_06955F1B_5DDC_4ACB_AC47_06215168C130_.wvu.Cols" localSheetId="11" hidden="1">'tab 4'!$A:$A</definedName>
    <definedName name="Z_06955F1B_5DDC_4ACB_AC47_06215168C130_.wvu.PrintArea" localSheetId="11" hidden="1">'tab 4'!$A$2:$T$224</definedName>
    <definedName name="Z_06955F1B_5DDC_4ACB_AC47_06215168C130_.wvu.PrintTitles" localSheetId="11" hidden="1">'tab 4'!$3:$6</definedName>
    <definedName name="Z_53E72506_0B1D_4F4A_A157_6DE69D2E678D_.wvu.Cols" localSheetId="2" hidden="1">'graf 2'!$A:$A</definedName>
    <definedName name="Z_53E72506_0B1D_4F4A_A157_6DE69D2E678D_.wvu.Cols" localSheetId="12" hidden="1">'tab 5'!$B:$B</definedName>
    <definedName name="Z_53E72506_0B1D_4F4A_A157_6DE69D2E678D_.wvu.FilterData" localSheetId="17" hidden="1">'tab 10'!$A$13:$H$45</definedName>
    <definedName name="Z_53E72506_0B1D_4F4A_A157_6DE69D2E678D_.wvu.FilterData" localSheetId="18" hidden="1">'tab 11'!$A$13:$H$62</definedName>
    <definedName name="Z_53E72506_0B1D_4F4A_A157_6DE69D2E678D_.wvu.FilterData" localSheetId="19" hidden="1">'tab 12'!$A$13:$H$95</definedName>
    <definedName name="Z_53E72506_0B1D_4F4A_A157_6DE69D2E678D_.wvu.FilterData" localSheetId="20" hidden="1">'tab 13'!$A$10:$H$24</definedName>
    <definedName name="Z_53E72506_0B1D_4F4A_A157_6DE69D2E678D_.wvu.FilterData" localSheetId="21" hidden="1">'tab 14'!$A$11:$H$44</definedName>
    <definedName name="Z_53E72506_0B1D_4F4A_A157_6DE69D2E678D_.wvu.FilterData" localSheetId="22" hidden="1">'tab 15'!$A$12:$H$37</definedName>
    <definedName name="Z_53E72506_0B1D_4F4A_A157_6DE69D2E678D_.wvu.FilterData" localSheetId="23" hidden="1">'tab 16'!$A$14:$H$127</definedName>
    <definedName name="Z_53E72506_0B1D_4F4A_A157_6DE69D2E678D_.wvu.FilterData" localSheetId="24" hidden="1">'tab 17'!$A$14:$H$231</definedName>
    <definedName name="Z_53E72506_0B1D_4F4A_A157_6DE69D2E678D_.wvu.FilterData" localSheetId="25" hidden="1">'tab 18'!$A$11:$H$20</definedName>
    <definedName name="Z_53E72506_0B1D_4F4A_A157_6DE69D2E678D_.wvu.FilterData" localSheetId="26" hidden="1">'tab 19'!$A$14:$H$160</definedName>
    <definedName name="Z_53E72506_0B1D_4F4A_A157_6DE69D2E678D_.wvu.FilterData" localSheetId="27" hidden="1">'tab 20'!$A$13:$H$68</definedName>
    <definedName name="Z_53E72506_0B1D_4F4A_A157_6DE69D2E678D_.wvu.FilterData" localSheetId="28" hidden="1">'tab 21'!$A$12:$H$41</definedName>
    <definedName name="Z_53E72506_0B1D_4F4A_A157_6DE69D2E678D_.wvu.FilterData" localSheetId="29" hidden="1">'tab 22'!$A$12:$H$35</definedName>
    <definedName name="Z_53E72506_0B1D_4F4A_A157_6DE69D2E678D_.wvu.FilterData" localSheetId="16" hidden="1">'tab 9'!$A$13:$H$87</definedName>
    <definedName name="Z_53E72506_0B1D_4F4A_A157_6DE69D2E678D_.wvu.PrintArea" localSheetId="3" hidden="1">'graf 3'!$A$1:$N$36</definedName>
    <definedName name="Z_53E72506_0B1D_4F4A_A157_6DE69D2E678D_.wvu.PrintArea" localSheetId="4" hidden="1">'graf 4'!$A$1:$L$20</definedName>
    <definedName name="Z_53E72506_0B1D_4F4A_A157_6DE69D2E678D_.wvu.PrintArea" localSheetId="5" hidden="1">'graf 5'!$A$1:$J$27</definedName>
    <definedName name="Z_53E72506_0B1D_4F4A_A157_6DE69D2E678D_.wvu.PrintArea" localSheetId="17" hidden="1">'tab 10'!$A$1:$H$45</definedName>
    <definedName name="Z_53E72506_0B1D_4F4A_A157_6DE69D2E678D_.wvu.PrintArea" localSheetId="18" hidden="1">'tab 11'!$A$1:$H$62</definedName>
    <definedName name="Z_53E72506_0B1D_4F4A_A157_6DE69D2E678D_.wvu.PrintArea" localSheetId="19" hidden="1">'tab 12'!$A$1:$H$95</definedName>
    <definedName name="Z_53E72506_0B1D_4F4A_A157_6DE69D2E678D_.wvu.PrintArea" localSheetId="20" hidden="1">'tab 13'!$A$1:$H$24</definedName>
    <definedName name="Z_53E72506_0B1D_4F4A_A157_6DE69D2E678D_.wvu.PrintArea" localSheetId="21" hidden="1">'tab 14'!$A$1:$H$44</definedName>
    <definedName name="Z_53E72506_0B1D_4F4A_A157_6DE69D2E678D_.wvu.PrintArea" localSheetId="22" hidden="1">'tab 15'!$A$1:$H$37</definedName>
    <definedName name="Z_53E72506_0B1D_4F4A_A157_6DE69D2E678D_.wvu.PrintArea" localSheetId="23" hidden="1">'tab 16'!$A$1:$H$127</definedName>
    <definedName name="Z_53E72506_0B1D_4F4A_A157_6DE69D2E678D_.wvu.PrintArea" localSheetId="24" hidden="1">'tab 17'!$A$1:$H$231</definedName>
    <definedName name="Z_53E72506_0B1D_4F4A_A157_6DE69D2E678D_.wvu.PrintArea" localSheetId="25" hidden="1">'tab 18'!$A$1:$H$20</definedName>
    <definedName name="Z_53E72506_0B1D_4F4A_A157_6DE69D2E678D_.wvu.PrintArea" localSheetId="26" hidden="1">'tab 19'!$A$1:$H$160</definedName>
    <definedName name="Z_53E72506_0B1D_4F4A_A157_6DE69D2E678D_.wvu.PrintArea" localSheetId="27" hidden="1">'tab 20'!$A$1:$H$68</definedName>
    <definedName name="Z_53E72506_0B1D_4F4A_A157_6DE69D2E678D_.wvu.PrintArea" localSheetId="28" hidden="1">'tab 21'!$A$1:$H$41</definedName>
    <definedName name="Z_53E72506_0B1D_4F4A_A157_6DE69D2E678D_.wvu.PrintArea" localSheetId="29" hidden="1">'tab 22'!$A$1:$H$35</definedName>
    <definedName name="Z_53E72506_0B1D_4F4A_A157_6DE69D2E678D_.wvu.PrintArea" localSheetId="12" hidden="1">'tab 5'!$A$1:$F$61</definedName>
    <definedName name="Z_53E72506_0B1D_4F4A_A157_6DE69D2E678D_.wvu.PrintArea" localSheetId="16" hidden="1">'tab 9'!$A$1:$H$87</definedName>
    <definedName name="Z_53E72506_0B1D_4F4A_A157_6DE69D2E678D_.wvu.PrintArea" localSheetId="0" hidden="1">'Titul-grafy'!$A$2:$N$31</definedName>
    <definedName name="Z_53E72506_0B1D_4F4A_A157_6DE69D2E678D_.wvu.PrintArea" localSheetId="7" hidden="1">'Titul-tabulky'!$A$1:$N$29</definedName>
    <definedName name="Z_53E72506_0B1D_4F4A_A157_6DE69D2E678D_.wvu.PrintTitles" localSheetId="17" hidden="1">'tab 10'!$12:$13</definedName>
    <definedName name="Z_53E72506_0B1D_4F4A_A157_6DE69D2E678D_.wvu.PrintTitles" localSheetId="18" hidden="1">'tab 11'!$12:$13</definedName>
    <definedName name="Z_53E72506_0B1D_4F4A_A157_6DE69D2E678D_.wvu.PrintTitles" localSheetId="19" hidden="1">'tab 12'!$12:$13</definedName>
    <definedName name="Z_53E72506_0B1D_4F4A_A157_6DE69D2E678D_.wvu.PrintTitles" localSheetId="20" hidden="1">'tab 13'!$9:$10</definedName>
    <definedName name="Z_53E72506_0B1D_4F4A_A157_6DE69D2E678D_.wvu.PrintTitles" localSheetId="21" hidden="1">'tab 14'!$10:$11</definedName>
    <definedName name="Z_53E72506_0B1D_4F4A_A157_6DE69D2E678D_.wvu.PrintTitles" localSheetId="22" hidden="1">'tab 15'!$11:$12</definedName>
    <definedName name="Z_53E72506_0B1D_4F4A_A157_6DE69D2E678D_.wvu.PrintTitles" localSheetId="23" hidden="1">'tab 16'!$13:$14</definedName>
    <definedName name="Z_53E72506_0B1D_4F4A_A157_6DE69D2E678D_.wvu.PrintTitles" localSheetId="24" hidden="1">'tab 17'!$13:$14</definedName>
    <definedName name="Z_53E72506_0B1D_4F4A_A157_6DE69D2E678D_.wvu.PrintTitles" localSheetId="25" hidden="1">'tab 18'!$10:$11</definedName>
    <definedName name="Z_53E72506_0B1D_4F4A_A157_6DE69D2E678D_.wvu.PrintTitles" localSheetId="26" hidden="1">'tab 19'!$13:$14</definedName>
    <definedName name="Z_53E72506_0B1D_4F4A_A157_6DE69D2E678D_.wvu.PrintTitles" localSheetId="27" hidden="1">'tab 20'!$12:$13</definedName>
    <definedName name="Z_53E72506_0B1D_4F4A_A157_6DE69D2E678D_.wvu.PrintTitles" localSheetId="28" hidden="1">'tab 21'!$11:$12</definedName>
    <definedName name="Z_53E72506_0B1D_4F4A_A157_6DE69D2E678D_.wvu.PrintTitles" localSheetId="29" hidden="1">'tab 22'!$11:$12</definedName>
    <definedName name="Z_53E72506_0B1D_4F4A_A157_6DE69D2E678D_.wvu.PrintTitles" localSheetId="12" hidden="1">'tab 5'!$3:$4</definedName>
    <definedName name="Z_53E72506_0B1D_4F4A_A157_6DE69D2E678D_.wvu.PrintTitles" localSheetId="16" hidden="1">'tab 9'!$12:$13</definedName>
    <definedName name="Z_61B615FA_A35B_4CBE_9433_E2564F62A4F7_.wvu.Cols" localSheetId="11" hidden="1">'tab 4'!$A:$A</definedName>
    <definedName name="Z_61B615FA_A35B_4CBE_9433_E2564F62A4F7_.wvu.PrintArea" localSheetId="11" hidden="1">'tab 4'!$A$2:$T$224</definedName>
    <definedName name="Z_61B615FA_A35B_4CBE_9433_E2564F62A4F7_.wvu.PrintTitles" localSheetId="11" hidden="1">'tab 4'!$3:$6</definedName>
    <definedName name="Z_7BA3C5DE_8A6A_449C_A7D7_FD0BB6C73A08_.wvu.Cols" localSheetId="12" hidden="1">'tab 5'!$B:$B</definedName>
    <definedName name="Z_7BA3C5DE_8A6A_449C_A7D7_FD0BB6C73A08_.wvu.FilterData" localSheetId="34" hidden="1">'tab 27'!$A$3:$C$182</definedName>
    <definedName name="Z_7BA3C5DE_8A6A_449C_A7D7_FD0BB6C73A08_.wvu.PrintArea" localSheetId="3" hidden="1">'graf 3'!$A$1:$N$36</definedName>
    <definedName name="Z_7BA3C5DE_8A6A_449C_A7D7_FD0BB6C73A08_.wvu.PrintArea" localSheetId="4" hidden="1">'graf 4'!$A$1:$L$20</definedName>
    <definedName name="Z_7BA3C5DE_8A6A_449C_A7D7_FD0BB6C73A08_.wvu.PrintArea" localSheetId="5" hidden="1">'graf 5'!$A$1:$J$27</definedName>
    <definedName name="Z_7BA3C5DE_8A6A_449C_A7D7_FD0BB6C73A08_.wvu.PrintArea" localSheetId="17" hidden="1">'tab 10'!$A$1:$H$45</definedName>
    <definedName name="Z_7BA3C5DE_8A6A_449C_A7D7_FD0BB6C73A08_.wvu.PrintArea" localSheetId="18" hidden="1">'tab 11'!$A$1:$H$62</definedName>
    <definedName name="Z_7BA3C5DE_8A6A_449C_A7D7_FD0BB6C73A08_.wvu.PrintArea" localSheetId="19" hidden="1">'tab 12'!$A$1:$H$95</definedName>
    <definedName name="Z_7BA3C5DE_8A6A_449C_A7D7_FD0BB6C73A08_.wvu.PrintArea" localSheetId="20" hidden="1">'tab 13'!$A$1:$H$24</definedName>
    <definedName name="Z_7BA3C5DE_8A6A_449C_A7D7_FD0BB6C73A08_.wvu.PrintArea" localSheetId="21" hidden="1">'tab 14'!$A$1:$H$44</definedName>
    <definedName name="Z_7BA3C5DE_8A6A_449C_A7D7_FD0BB6C73A08_.wvu.PrintArea" localSheetId="22" hidden="1">'tab 15'!$A$1:$H$37</definedName>
    <definedName name="Z_7BA3C5DE_8A6A_449C_A7D7_FD0BB6C73A08_.wvu.PrintArea" localSheetId="23" hidden="1">'tab 16'!$A$1:$H$127</definedName>
    <definedName name="Z_7BA3C5DE_8A6A_449C_A7D7_FD0BB6C73A08_.wvu.PrintArea" localSheetId="24" hidden="1">'tab 17'!$A$1:$H$231</definedName>
    <definedName name="Z_7BA3C5DE_8A6A_449C_A7D7_FD0BB6C73A08_.wvu.PrintArea" localSheetId="25" hidden="1">'tab 18'!$A$1:$H$20</definedName>
    <definedName name="Z_7BA3C5DE_8A6A_449C_A7D7_FD0BB6C73A08_.wvu.PrintArea" localSheetId="26" hidden="1">'tab 19'!$A$1:$H$160</definedName>
    <definedName name="Z_7BA3C5DE_8A6A_449C_A7D7_FD0BB6C73A08_.wvu.PrintArea" localSheetId="27" hidden="1">'tab 20'!$A$1:$H$68</definedName>
    <definedName name="Z_7BA3C5DE_8A6A_449C_A7D7_FD0BB6C73A08_.wvu.PrintArea" localSheetId="28" hidden="1">'tab 21'!$A$1:$H$41</definedName>
    <definedName name="Z_7BA3C5DE_8A6A_449C_A7D7_FD0BB6C73A08_.wvu.PrintArea" localSheetId="29" hidden="1">'tab 22'!$A$1:$H$35</definedName>
    <definedName name="Z_7BA3C5DE_8A6A_449C_A7D7_FD0BB6C73A08_.wvu.PrintArea" localSheetId="30" hidden="1">'tab 23'!$A$1:$C$5</definedName>
    <definedName name="Z_7BA3C5DE_8A6A_449C_A7D7_FD0BB6C73A08_.wvu.PrintArea" localSheetId="31" hidden="1">'tab 24'!$A$1:$C$6</definedName>
    <definedName name="Z_7BA3C5DE_8A6A_449C_A7D7_FD0BB6C73A08_.wvu.PrintArea" localSheetId="32" hidden="1">'tab 25'!$A$1:$C$11</definedName>
    <definedName name="Z_7BA3C5DE_8A6A_449C_A7D7_FD0BB6C73A08_.wvu.PrintArea" localSheetId="33" hidden="1">'tab 26'!$A$1:$C$26</definedName>
    <definedName name="Z_7BA3C5DE_8A6A_449C_A7D7_FD0BB6C73A08_.wvu.PrintArea" localSheetId="34" hidden="1">'tab 27'!$A$1:$C$182</definedName>
    <definedName name="Z_7BA3C5DE_8A6A_449C_A7D7_FD0BB6C73A08_.wvu.PrintArea" localSheetId="35" hidden="1">'tab 28'!$A$1:$C$12</definedName>
    <definedName name="Z_7BA3C5DE_8A6A_449C_A7D7_FD0BB6C73A08_.wvu.PrintArea" localSheetId="40" hidden="1">'tab 33'!$A$1:$F$166</definedName>
    <definedName name="Z_7BA3C5DE_8A6A_449C_A7D7_FD0BB6C73A08_.wvu.PrintArea" localSheetId="41" hidden="1">'tab 34'!$A$1:$G$164</definedName>
    <definedName name="Z_7BA3C5DE_8A6A_449C_A7D7_FD0BB6C73A08_.wvu.PrintArea" localSheetId="42" hidden="1">'tab 35'!$A$1:$G$141</definedName>
    <definedName name="Z_7BA3C5DE_8A6A_449C_A7D7_FD0BB6C73A08_.wvu.PrintArea" localSheetId="44" hidden="1">'tab 37'!$A$1:$G$123</definedName>
    <definedName name="Z_7BA3C5DE_8A6A_449C_A7D7_FD0BB6C73A08_.wvu.PrintArea" localSheetId="46" hidden="1">'tab 39'!$A$1:$G$123</definedName>
    <definedName name="Z_7BA3C5DE_8A6A_449C_A7D7_FD0BB6C73A08_.wvu.PrintArea" localSheetId="48" hidden="1">'tab 41'!$A$1:$G$146</definedName>
    <definedName name="Z_7BA3C5DE_8A6A_449C_A7D7_FD0BB6C73A08_.wvu.PrintArea" localSheetId="50" hidden="1">'tab 43'!$A$1:$G$135</definedName>
    <definedName name="Z_7BA3C5DE_8A6A_449C_A7D7_FD0BB6C73A08_.wvu.PrintArea" localSheetId="52" hidden="1">'tab 45'!$A$1:$G$146</definedName>
    <definedName name="Z_7BA3C5DE_8A6A_449C_A7D7_FD0BB6C73A08_.wvu.PrintArea" localSheetId="54" hidden="1">'tab 47'!$A$1:$G$146</definedName>
    <definedName name="Z_7BA3C5DE_8A6A_449C_A7D7_FD0BB6C73A08_.wvu.PrintArea" localSheetId="16" hidden="1">'tab 9'!$A$1:$H$87</definedName>
    <definedName name="Z_7BA3C5DE_8A6A_449C_A7D7_FD0BB6C73A08_.wvu.PrintArea" localSheetId="0" hidden="1">'Titul-grafy'!$A$2:$N$31</definedName>
    <definedName name="Z_7BA3C5DE_8A6A_449C_A7D7_FD0BB6C73A08_.wvu.PrintArea" localSheetId="7" hidden="1">'Titul-tabulky'!$A$1:$N$29</definedName>
    <definedName name="Z_7BA3C5DE_8A6A_449C_A7D7_FD0BB6C73A08_.wvu.PrintTitles" localSheetId="17" hidden="1">'tab 10'!$12:$13</definedName>
    <definedName name="Z_7BA3C5DE_8A6A_449C_A7D7_FD0BB6C73A08_.wvu.PrintTitles" localSheetId="18" hidden="1">'tab 11'!$12:$13</definedName>
    <definedName name="Z_7BA3C5DE_8A6A_449C_A7D7_FD0BB6C73A08_.wvu.PrintTitles" localSheetId="19" hidden="1">'tab 12'!$12:$13</definedName>
    <definedName name="Z_7BA3C5DE_8A6A_449C_A7D7_FD0BB6C73A08_.wvu.PrintTitles" localSheetId="20" hidden="1">'tab 13'!$9:$10</definedName>
    <definedName name="Z_7BA3C5DE_8A6A_449C_A7D7_FD0BB6C73A08_.wvu.PrintTitles" localSheetId="21" hidden="1">'tab 14'!$10:$11</definedName>
    <definedName name="Z_7BA3C5DE_8A6A_449C_A7D7_FD0BB6C73A08_.wvu.PrintTitles" localSheetId="22" hidden="1">'tab 15'!$11:$12</definedName>
    <definedName name="Z_7BA3C5DE_8A6A_449C_A7D7_FD0BB6C73A08_.wvu.PrintTitles" localSheetId="23" hidden="1">'tab 16'!$13:$14</definedName>
    <definedName name="Z_7BA3C5DE_8A6A_449C_A7D7_FD0BB6C73A08_.wvu.PrintTitles" localSheetId="24" hidden="1">'tab 17'!$13:$14</definedName>
    <definedName name="Z_7BA3C5DE_8A6A_449C_A7D7_FD0BB6C73A08_.wvu.PrintTitles" localSheetId="25" hidden="1">'tab 18'!$10:$11</definedName>
    <definedName name="Z_7BA3C5DE_8A6A_449C_A7D7_FD0BB6C73A08_.wvu.PrintTitles" localSheetId="26" hidden="1">'tab 19'!$13:$14</definedName>
    <definedName name="Z_7BA3C5DE_8A6A_449C_A7D7_FD0BB6C73A08_.wvu.PrintTitles" localSheetId="27" hidden="1">'tab 20'!$12:$13</definedName>
    <definedName name="Z_7BA3C5DE_8A6A_449C_A7D7_FD0BB6C73A08_.wvu.PrintTitles" localSheetId="28" hidden="1">'tab 21'!$11:$12</definedName>
    <definedName name="Z_7BA3C5DE_8A6A_449C_A7D7_FD0BB6C73A08_.wvu.PrintTitles" localSheetId="29" hidden="1">'tab 22'!$11:$12</definedName>
    <definedName name="Z_7BA3C5DE_8A6A_449C_A7D7_FD0BB6C73A08_.wvu.PrintTitles" localSheetId="34" hidden="1">'tab 27'!$2:$3</definedName>
    <definedName name="Z_7BA3C5DE_8A6A_449C_A7D7_FD0BB6C73A08_.wvu.PrintTitles" localSheetId="40" hidden="1">'tab 33'!$4:$7</definedName>
    <definedName name="Z_7BA3C5DE_8A6A_449C_A7D7_FD0BB6C73A08_.wvu.PrintTitles" localSheetId="41" hidden="1">'tab 34'!$4:$7</definedName>
    <definedName name="Z_7BA3C5DE_8A6A_449C_A7D7_FD0BB6C73A08_.wvu.PrintTitles" localSheetId="42" hidden="1">'tab 35'!$4:$7</definedName>
    <definedName name="Z_7BA3C5DE_8A6A_449C_A7D7_FD0BB6C73A08_.wvu.PrintTitles" localSheetId="44" hidden="1">'tab 37'!$4:$7</definedName>
    <definedName name="Z_7BA3C5DE_8A6A_449C_A7D7_FD0BB6C73A08_.wvu.PrintTitles" localSheetId="46" hidden="1">'tab 39'!$4:$7</definedName>
    <definedName name="Z_7BA3C5DE_8A6A_449C_A7D7_FD0BB6C73A08_.wvu.PrintTitles" localSheetId="48" hidden="1">'tab 41'!$4:$7</definedName>
    <definedName name="Z_7BA3C5DE_8A6A_449C_A7D7_FD0BB6C73A08_.wvu.PrintTitles" localSheetId="50" hidden="1">'tab 43'!$4:$7</definedName>
    <definedName name="Z_7BA3C5DE_8A6A_449C_A7D7_FD0BB6C73A08_.wvu.PrintTitles" localSheetId="52" hidden="1">'tab 45'!$4:$7</definedName>
    <definedName name="Z_7BA3C5DE_8A6A_449C_A7D7_FD0BB6C73A08_.wvu.PrintTitles" localSheetId="54" hidden="1">'tab 47'!$4:$7</definedName>
    <definedName name="Z_7BA3C5DE_8A6A_449C_A7D7_FD0BB6C73A08_.wvu.PrintTitles" localSheetId="16" hidden="1">'tab 9'!$12:$13</definedName>
    <definedName name="Z_8135008D_FA09_47D0_A3D6_431443FF0074_.wvu.Cols" localSheetId="11" hidden="1">'tab 4'!$A:$A</definedName>
    <definedName name="Z_8135008D_FA09_47D0_A3D6_431443FF0074_.wvu.PrintArea" localSheetId="11" hidden="1">'tab 4'!$A$2:$T$224</definedName>
    <definedName name="Z_8135008D_FA09_47D0_A3D6_431443FF0074_.wvu.PrintTitles" localSheetId="11" hidden="1">'tab 4'!$3:$6</definedName>
    <definedName name="Z_816DCA7E_FC41_44AE_85AF_FE12F0BC4BE0_.wvu.Cols" localSheetId="11" hidden="1">'tab 4'!$A:$A,'tab 4'!#REF!</definedName>
    <definedName name="Z_816DCA7E_FC41_44AE_85AF_FE12F0BC4BE0_.wvu.PrintArea" localSheetId="11" hidden="1">'tab 4'!$A$2:$T$224</definedName>
    <definedName name="Z_816DCA7E_FC41_44AE_85AF_FE12F0BC4BE0_.wvu.PrintTitles" localSheetId="11" hidden="1">'tab 4'!$3:$6</definedName>
    <definedName name="Z_93F2F524_822E_4393_B685_8677486B23E3_.wvu.Cols" localSheetId="2" hidden="1">'graf 2'!$A:$A</definedName>
    <definedName name="Z_93F2F524_822E_4393_B685_8677486B23E3_.wvu.Cols" localSheetId="12" hidden="1">'tab 5'!$B:$B</definedName>
    <definedName name="Z_93F2F524_822E_4393_B685_8677486B23E3_.wvu.PrintArea" localSheetId="3" hidden="1">'graf 3'!$A$1:$N$36</definedName>
    <definedName name="Z_93F2F524_822E_4393_B685_8677486B23E3_.wvu.PrintArea" localSheetId="4" hidden="1">'graf 4'!$A$1:$L$20</definedName>
    <definedName name="Z_93F2F524_822E_4393_B685_8677486B23E3_.wvu.PrintArea" localSheetId="5" hidden="1">'graf 5'!$A$1:$J$27</definedName>
    <definedName name="Z_93F2F524_822E_4393_B685_8677486B23E3_.wvu.PrintArea" localSheetId="17" hidden="1">'tab 10'!$A$1:$H$45</definedName>
    <definedName name="Z_93F2F524_822E_4393_B685_8677486B23E3_.wvu.PrintArea" localSheetId="18" hidden="1">'tab 11'!$A$1:$H$62</definedName>
    <definedName name="Z_93F2F524_822E_4393_B685_8677486B23E3_.wvu.PrintArea" localSheetId="19" hidden="1">'tab 12'!$A$1:$H$95</definedName>
    <definedName name="Z_93F2F524_822E_4393_B685_8677486B23E3_.wvu.PrintArea" localSheetId="20" hidden="1">'tab 13'!$A$1:$H$24</definedName>
    <definedName name="Z_93F2F524_822E_4393_B685_8677486B23E3_.wvu.PrintArea" localSheetId="21" hidden="1">'tab 14'!$A$1:$H$44</definedName>
    <definedName name="Z_93F2F524_822E_4393_B685_8677486B23E3_.wvu.PrintArea" localSheetId="22" hidden="1">'tab 15'!$A$1:$H$37</definedName>
    <definedName name="Z_93F2F524_822E_4393_B685_8677486B23E3_.wvu.PrintArea" localSheetId="23" hidden="1">'tab 16'!$A$1:$H$127</definedName>
    <definedName name="Z_93F2F524_822E_4393_B685_8677486B23E3_.wvu.PrintArea" localSheetId="24" hidden="1">'tab 17'!$A$1:$H$231</definedName>
    <definedName name="Z_93F2F524_822E_4393_B685_8677486B23E3_.wvu.PrintArea" localSheetId="25" hidden="1">'tab 18'!$A$1:$H$20</definedName>
    <definedName name="Z_93F2F524_822E_4393_B685_8677486B23E3_.wvu.PrintArea" localSheetId="26" hidden="1">'tab 19'!$A$1:$H$160</definedName>
    <definedName name="Z_93F2F524_822E_4393_B685_8677486B23E3_.wvu.PrintArea" localSheetId="27" hidden="1">'tab 20'!$A$1:$H$68</definedName>
    <definedName name="Z_93F2F524_822E_4393_B685_8677486B23E3_.wvu.PrintArea" localSheetId="28" hidden="1">'tab 21'!$A$1:$H$41</definedName>
    <definedName name="Z_93F2F524_822E_4393_B685_8677486B23E3_.wvu.PrintArea" localSheetId="29" hidden="1">'tab 22'!$A$1:$H$35</definedName>
    <definedName name="Z_93F2F524_822E_4393_B685_8677486B23E3_.wvu.PrintArea" localSheetId="16" hidden="1">'tab 9'!$A$1:$H$87</definedName>
    <definedName name="Z_93F2F524_822E_4393_B685_8677486B23E3_.wvu.PrintArea" localSheetId="0" hidden="1">'Titul-grafy'!$A$2:$N$31</definedName>
    <definedName name="Z_93F2F524_822E_4393_B685_8677486B23E3_.wvu.PrintArea" localSheetId="7" hidden="1">'Titul-tabulky'!$A$1:$N$29</definedName>
    <definedName name="Z_93F2F524_822E_4393_B685_8677486B23E3_.wvu.PrintTitles" localSheetId="17" hidden="1">'tab 10'!$12:$13</definedName>
    <definedName name="Z_93F2F524_822E_4393_B685_8677486B23E3_.wvu.PrintTitles" localSheetId="18" hidden="1">'tab 11'!$12:$13</definedName>
    <definedName name="Z_93F2F524_822E_4393_B685_8677486B23E3_.wvu.PrintTitles" localSheetId="19" hidden="1">'tab 12'!$12:$13</definedName>
    <definedName name="Z_93F2F524_822E_4393_B685_8677486B23E3_.wvu.PrintTitles" localSheetId="20" hidden="1">'tab 13'!$9:$10</definedName>
    <definedName name="Z_93F2F524_822E_4393_B685_8677486B23E3_.wvu.PrintTitles" localSheetId="21" hidden="1">'tab 14'!$10:$11</definedName>
    <definedName name="Z_93F2F524_822E_4393_B685_8677486B23E3_.wvu.PrintTitles" localSheetId="22" hidden="1">'tab 15'!$11:$12</definedName>
    <definedName name="Z_93F2F524_822E_4393_B685_8677486B23E3_.wvu.PrintTitles" localSheetId="23" hidden="1">'tab 16'!$13:$14</definedName>
    <definedName name="Z_93F2F524_822E_4393_B685_8677486B23E3_.wvu.PrintTitles" localSheetId="24" hidden="1">'tab 17'!$13:$14</definedName>
    <definedName name="Z_93F2F524_822E_4393_B685_8677486B23E3_.wvu.PrintTitles" localSheetId="25" hidden="1">'tab 18'!$10:$11</definedName>
    <definedName name="Z_93F2F524_822E_4393_B685_8677486B23E3_.wvu.PrintTitles" localSheetId="26" hidden="1">'tab 19'!$13:$14</definedName>
    <definedName name="Z_93F2F524_822E_4393_B685_8677486B23E3_.wvu.PrintTitles" localSheetId="27" hidden="1">'tab 20'!$12:$13</definedName>
    <definedName name="Z_93F2F524_822E_4393_B685_8677486B23E3_.wvu.PrintTitles" localSheetId="28" hidden="1">'tab 21'!$11:$12</definedName>
    <definedName name="Z_93F2F524_822E_4393_B685_8677486B23E3_.wvu.PrintTitles" localSheetId="29" hidden="1">'tab 22'!$11:$12</definedName>
    <definedName name="Z_93F2F524_822E_4393_B685_8677486B23E3_.wvu.PrintTitles" localSheetId="12" hidden="1">'tab 5'!$3:$4</definedName>
    <definedName name="Z_93F2F524_822E_4393_B685_8677486B23E3_.wvu.PrintTitles" localSheetId="16" hidden="1">'tab 9'!$12:$13</definedName>
    <definedName name="Z_A45EA3DE_5B96_4607_A0C5_478ED8E5C5A2_.wvu.Cols" localSheetId="11" hidden="1">'tab 4'!$A:$A,'tab 4'!#REF!</definedName>
    <definedName name="Z_A45EA3DE_5B96_4607_A0C5_478ED8E5C5A2_.wvu.PrintArea" localSheetId="11" hidden="1">'tab 4'!$A$2:$T$224</definedName>
    <definedName name="Z_A45EA3DE_5B96_4607_A0C5_478ED8E5C5A2_.wvu.PrintTitles" localSheetId="11" hidden="1">'tab 4'!$3:$6</definedName>
    <definedName name="Z_A75D8D73_D84E_45ED_81CC_3AB447ABD77C_.wvu.Cols" localSheetId="11" hidden="1">'tab 4'!#REF!</definedName>
    <definedName name="Z_A75D8D73_D84E_45ED_81CC_3AB447ABD77C_.wvu.PrintArea" localSheetId="11" hidden="1">'tab 4'!$A$2:$T$224</definedName>
    <definedName name="Z_A75D8D73_D84E_45ED_81CC_3AB447ABD77C_.wvu.PrintTitles" localSheetId="11" hidden="1">'tab 4'!$3:$6</definedName>
    <definedName name="Z_ACBE103E_D216_4C19_86CA_1FEE6266433A_.wvu.Cols" localSheetId="34" hidden="1">'tab 27'!#REF!,'tab 27'!#REF!</definedName>
    <definedName name="Z_ACBE103E_D216_4C19_86CA_1FEE6266433A_.wvu.FilterData" localSheetId="34" hidden="1">'tab 27'!$A$3:$C$182</definedName>
    <definedName name="Z_ACBE103E_D216_4C19_86CA_1FEE6266433A_.wvu.PrintArea" localSheetId="3" hidden="1">'graf 3'!$A$1:$N$36</definedName>
    <definedName name="Z_ACBE103E_D216_4C19_86CA_1FEE6266433A_.wvu.PrintArea" localSheetId="4" hidden="1">'graf 4'!$A$1:$J$23</definedName>
    <definedName name="Z_ACBE103E_D216_4C19_86CA_1FEE6266433A_.wvu.PrintArea" localSheetId="5" hidden="1">'graf 5'!$A$1:$I$29</definedName>
    <definedName name="Z_ACBE103E_D216_4C19_86CA_1FEE6266433A_.wvu.PrintArea" localSheetId="33" hidden="1">'tab 26'!$A$1:$C$26</definedName>
    <definedName name="Z_ACBE103E_D216_4C19_86CA_1FEE6266433A_.wvu.PrintArea" localSheetId="34" hidden="1">'tab 27'!$A$1:$C$182</definedName>
    <definedName name="Z_ACBE103E_D216_4C19_86CA_1FEE6266433A_.wvu.PrintTitles" localSheetId="34" hidden="1">'tab 27'!$2:$3</definedName>
    <definedName name="Z_AF65B0D2_A89B_4D75_B4AE_5BFEE1615BA9_.wvu.Cols" localSheetId="11" hidden="1">'tab 4'!$A:$A</definedName>
    <definedName name="Z_AF65B0D2_A89B_4D75_B4AE_5BFEE1615BA9_.wvu.PrintArea" localSheetId="11" hidden="1">'tab 4'!$A$2:$T$224</definedName>
    <definedName name="Z_AF65B0D2_A89B_4D75_B4AE_5BFEE1615BA9_.wvu.PrintTitles" localSheetId="11" hidden="1">'tab 4'!$3:$6</definedName>
    <definedName name="Z_B44BB22B_FBD0_4AC6_A8B4_CC1EB720AEFD_.wvu.Cols" localSheetId="2" hidden="1">'graf 2'!$A:$A</definedName>
    <definedName name="Z_B44BB22B_FBD0_4AC6_A8B4_CC1EB720AEFD_.wvu.Cols" localSheetId="12" hidden="1">'tab 5'!$B:$B</definedName>
    <definedName name="Z_B44BB22B_FBD0_4AC6_A8B4_CC1EB720AEFD_.wvu.FilterData" localSheetId="34" hidden="1">'tab 27'!$A$1:$C$182</definedName>
    <definedName name="Z_B44BB22B_FBD0_4AC6_A8B4_CC1EB720AEFD_.wvu.PrintArea" localSheetId="3" hidden="1">'graf 3'!$A$1:$N$36</definedName>
    <definedName name="Z_B44BB22B_FBD0_4AC6_A8B4_CC1EB720AEFD_.wvu.PrintArea" localSheetId="4" hidden="1">'graf 4'!$A$1:$L$20</definedName>
    <definedName name="Z_B44BB22B_FBD0_4AC6_A8B4_CC1EB720AEFD_.wvu.PrintArea" localSheetId="5" hidden="1">'graf 5'!$A$1:$J$27</definedName>
    <definedName name="Z_B44BB22B_FBD0_4AC6_A8B4_CC1EB720AEFD_.wvu.PrintArea" localSheetId="30" hidden="1">'tab 23'!$A$1:$C$5</definedName>
    <definedName name="Z_B44BB22B_FBD0_4AC6_A8B4_CC1EB720AEFD_.wvu.PrintArea" localSheetId="31" hidden="1">'tab 24'!$A$1:$C$6</definedName>
    <definedName name="Z_B44BB22B_FBD0_4AC6_A8B4_CC1EB720AEFD_.wvu.PrintArea" localSheetId="32" hidden="1">'tab 25'!$A$1:$C$11</definedName>
    <definedName name="Z_B44BB22B_FBD0_4AC6_A8B4_CC1EB720AEFD_.wvu.PrintArea" localSheetId="33" hidden="1">'tab 26'!$A$1:$C$26</definedName>
    <definedName name="Z_B44BB22B_FBD0_4AC6_A8B4_CC1EB720AEFD_.wvu.PrintArea" localSheetId="34" hidden="1">'tab 27'!$A$1:$C$182</definedName>
    <definedName name="Z_B44BB22B_FBD0_4AC6_A8B4_CC1EB720AEFD_.wvu.PrintArea" localSheetId="35" hidden="1">'tab 28'!$A$1:$C$12</definedName>
    <definedName name="Z_B44BB22B_FBD0_4AC6_A8B4_CC1EB720AEFD_.wvu.PrintArea" localSheetId="40" hidden="1">'tab 33'!$A$1:$F$166</definedName>
    <definedName name="Z_B44BB22B_FBD0_4AC6_A8B4_CC1EB720AEFD_.wvu.PrintArea" localSheetId="41" hidden="1">'tab 34'!$A$1:$G$164</definedName>
    <definedName name="Z_B44BB22B_FBD0_4AC6_A8B4_CC1EB720AEFD_.wvu.PrintArea" localSheetId="42" hidden="1">'tab 35'!$A$1:$G$141</definedName>
    <definedName name="Z_B44BB22B_FBD0_4AC6_A8B4_CC1EB720AEFD_.wvu.PrintArea" localSheetId="44" hidden="1">'tab 37'!$A$1:$G$123</definedName>
    <definedName name="Z_B44BB22B_FBD0_4AC6_A8B4_CC1EB720AEFD_.wvu.PrintArea" localSheetId="46" hidden="1">'tab 39'!$A$1:$G$123</definedName>
    <definedName name="Z_B44BB22B_FBD0_4AC6_A8B4_CC1EB720AEFD_.wvu.PrintArea" localSheetId="48" hidden="1">'tab 41'!$A$1:$G$146</definedName>
    <definedName name="Z_B44BB22B_FBD0_4AC6_A8B4_CC1EB720AEFD_.wvu.PrintArea" localSheetId="50" hidden="1">'tab 43'!$A$1:$G$135</definedName>
    <definedName name="Z_B44BB22B_FBD0_4AC6_A8B4_CC1EB720AEFD_.wvu.PrintArea" localSheetId="52" hidden="1">'tab 45'!$A$1:$G$146</definedName>
    <definedName name="Z_B44BB22B_FBD0_4AC6_A8B4_CC1EB720AEFD_.wvu.PrintArea" localSheetId="54" hidden="1">'tab 47'!$A$1:$G$146</definedName>
    <definedName name="Z_B44BB22B_FBD0_4AC6_A8B4_CC1EB720AEFD_.wvu.PrintArea" localSheetId="55" hidden="1">'tab 48'!$A$1:$G$83</definedName>
    <definedName name="Z_B44BB22B_FBD0_4AC6_A8B4_CC1EB720AEFD_.wvu.PrintArea" localSheetId="0" hidden="1">'Titul-grafy'!$A$2:$N$31</definedName>
    <definedName name="Z_B44BB22B_FBD0_4AC6_A8B4_CC1EB720AEFD_.wvu.PrintArea" localSheetId="7" hidden="1">'Titul-tabulky'!$A$1:$N$29</definedName>
    <definedName name="Z_B44BB22B_FBD0_4AC6_A8B4_CC1EB720AEFD_.wvu.PrintTitles" localSheetId="34" hidden="1">'tab 27'!$2:$3</definedName>
    <definedName name="Z_B44BB22B_FBD0_4AC6_A8B4_CC1EB720AEFD_.wvu.PrintTitles" localSheetId="40" hidden="1">'tab 33'!$4:$7</definedName>
    <definedName name="Z_B44BB22B_FBD0_4AC6_A8B4_CC1EB720AEFD_.wvu.PrintTitles" localSheetId="41" hidden="1">'tab 34'!$4:$7</definedName>
    <definedName name="Z_B44BB22B_FBD0_4AC6_A8B4_CC1EB720AEFD_.wvu.PrintTitles" localSheetId="42" hidden="1">'tab 35'!$4:$7</definedName>
    <definedName name="Z_B44BB22B_FBD0_4AC6_A8B4_CC1EB720AEFD_.wvu.PrintTitles" localSheetId="44" hidden="1">'tab 37'!$4:$7</definedName>
    <definedName name="Z_B44BB22B_FBD0_4AC6_A8B4_CC1EB720AEFD_.wvu.PrintTitles" localSheetId="46" hidden="1">'tab 39'!$4:$7</definedName>
    <definedName name="Z_B44BB22B_FBD0_4AC6_A8B4_CC1EB720AEFD_.wvu.PrintTitles" localSheetId="48" hidden="1">'tab 41'!$4:$7</definedName>
    <definedName name="Z_B44BB22B_FBD0_4AC6_A8B4_CC1EB720AEFD_.wvu.PrintTitles" localSheetId="50" hidden="1">'tab 43'!$4:$7</definedName>
    <definedName name="Z_B44BB22B_FBD0_4AC6_A8B4_CC1EB720AEFD_.wvu.PrintTitles" localSheetId="52" hidden="1">'tab 45'!$4:$7</definedName>
    <definedName name="Z_B44BB22B_FBD0_4AC6_A8B4_CC1EB720AEFD_.wvu.PrintTitles" localSheetId="54" hidden="1">'tab 47'!$4:$7</definedName>
    <definedName name="Z_B987D3EC_F819_4A27_976A_1583D9C2229A_.wvu.Cols" localSheetId="34" hidden="1">'tab 27'!#REF!,'tab 27'!#REF!</definedName>
    <definedName name="Z_B987D3EC_F819_4A27_976A_1583D9C2229A_.wvu.FilterData" localSheetId="34" hidden="1">'tab 27'!$A$3:$C$182</definedName>
    <definedName name="Z_B987D3EC_F819_4A27_976A_1583D9C2229A_.wvu.PrintArea" localSheetId="33" hidden="1">'tab 26'!$A$1:$C$26</definedName>
    <definedName name="Z_B987D3EC_F819_4A27_976A_1583D9C2229A_.wvu.PrintTitles" localSheetId="34" hidden="1">'tab 27'!$2:$3</definedName>
    <definedName name="Z_B987D3EC_F819_4A27_976A_1583D9C2229A_.wvu.Rows" localSheetId="33" hidden="1">'tab 26'!$31:$31</definedName>
    <definedName name="Z_B987D3EC_F819_4A27_976A_1583D9C2229A_.wvu.Rows" localSheetId="34" hidden="1">'tab 27'!#REF!</definedName>
    <definedName name="Z_B987D3EC_F819_4A27_976A_1583D9C2229A_.wvu.Rows" localSheetId="35" hidden="1">'tab 28'!$7:$8,'tab 28'!$12:$12</definedName>
    <definedName name="Z_C49FCFC9_CF51_484E_9F6E_E5FACC7A48A4_.wvu.Cols" localSheetId="11" hidden="1">'tab 4'!$A:$A,'tab 4'!#REF!</definedName>
    <definedName name="Z_C49FCFC9_CF51_484E_9F6E_E5FACC7A48A4_.wvu.PrintArea" localSheetId="11" hidden="1">'tab 4'!$A$2:$T$224</definedName>
    <definedName name="Z_C49FCFC9_CF51_484E_9F6E_E5FACC7A48A4_.wvu.PrintTitles" localSheetId="11" hidden="1">'tab 4'!$3:$6</definedName>
    <definedName name="Z_EBE613F2_32CB_4E3D_B0BB_2E9DFB67D43D_.wvu.Cols" localSheetId="11" hidden="1">'tab 4'!$A:$A</definedName>
    <definedName name="Z_EBE613F2_32CB_4E3D_B0BB_2E9DFB67D43D_.wvu.PrintArea" localSheetId="11" hidden="1">'tab 4'!$A$2:$T$223</definedName>
    <definedName name="Z_EBE613F2_32CB_4E3D_B0BB_2E9DFB67D43D_.wvu.PrintTitles" localSheetId="11" hidden="1">'tab 4'!$3:$6</definedName>
    <definedName name="ZÚ" localSheetId="17">#REF!</definedName>
    <definedName name="ZÚ" localSheetId="18">#REF!</definedName>
    <definedName name="ZÚ" localSheetId="19">#REF!</definedName>
    <definedName name="ZÚ" localSheetId="20">#REF!</definedName>
    <definedName name="ZÚ" localSheetId="21">#REF!</definedName>
    <definedName name="ZÚ" localSheetId="23">#REF!</definedName>
    <definedName name="ZÚ" localSheetId="24">#REF!</definedName>
    <definedName name="ZÚ" localSheetId="25">#REF!</definedName>
    <definedName name="ZÚ" localSheetId="26">#REF!</definedName>
    <definedName name="ZÚ" localSheetId="27">#REF!</definedName>
    <definedName name="ZÚ" localSheetId="11">#REF!</definedName>
    <definedName name="ZÚ" localSheetId="12">#REF!</definedName>
    <definedName name="ZÚ" localSheetId="14">#REF!</definedName>
    <definedName name="ZÚ" localSheetId="16">#REF!</definedName>
    <definedName name="ZÚ">#REF!</definedName>
  </definedNames>
  <calcPr calcId="191029"/>
  <customWorkbookViews>
    <customWorkbookView name="Metelka Tomáš – osobní zobrazení" guid="{53E72506-0B1D-4F4A-A157-6DE69D2E678D}" mergeInterval="0" personalView="1" maximized="1" windowWidth="1916" windowHeight="855" tabRatio="94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89" l="1"/>
  <c r="F35" i="189" s="1"/>
  <c r="D35" i="189"/>
  <c r="C35" i="189"/>
  <c r="F34" i="189"/>
  <c r="F33" i="189"/>
  <c r="F32" i="189"/>
  <c r="F31" i="189"/>
  <c r="F30" i="189"/>
  <c r="F29" i="189"/>
  <c r="E27" i="189"/>
  <c r="E6" i="189" s="1"/>
  <c r="D27" i="189"/>
  <c r="C27" i="189"/>
  <c r="C6" i="189" s="1"/>
  <c r="C8" i="189" s="1"/>
  <c r="F26" i="189"/>
  <c r="F25" i="189"/>
  <c r="F24" i="189"/>
  <c r="F23" i="189"/>
  <c r="E21" i="189"/>
  <c r="E5" i="189" s="1"/>
  <c r="D21" i="189"/>
  <c r="C21" i="189"/>
  <c r="F20" i="189"/>
  <c r="F19" i="189"/>
  <c r="F18" i="189"/>
  <c r="F17" i="189"/>
  <c r="F16" i="189"/>
  <c r="F15" i="189"/>
  <c r="A15" i="189"/>
  <c r="A16" i="189" s="1"/>
  <c r="A17" i="189" s="1"/>
  <c r="A18" i="189" s="1"/>
  <c r="A19" i="189" s="1"/>
  <c r="A20" i="189" s="1"/>
  <c r="A23" i="189" s="1"/>
  <c r="A24" i="189" s="1"/>
  <c r="A25" i="189" s="1"/>
  <c r="A26" i="189" s="1"/>
  <c r="A29" i="189" s="1"/>
  <c r="A30" i="189" s="1"/>
  <c r="A31" i="189" s="1"/>
  <c r="A32" i="189" s="1"/>
  <c r="A33" i="189" s="1"/>
  <c r="A34" i="189" s="1"/>
  <c r="F14" i="189"/>
  <c r="E7" i="189"/>
  <c r="D7" i="189"/>
  <c r="C7" i="189"/>
  <c r="D6" i="189"/>
  <c r="D5" i="189"/>
  <c r="D8" i="189" s="1"/>
  <c r="C5" i="189"/>
  <c r="E41" i="188"/>
  <c r="F41" i="188" s="1"/>
  <c r="D41" i="188"/>
  <c r="C41" i="188"/>
  <c r="C7" i="188" s="1"/>
  <c r="F40" i="188"/>
  <c r="E38" i="188"/>
  <c r="F38" i="188" s="1"/>
  <c r="D38" i="188"/>
  <c r="C38" i="188"/>
  <c r="F37" i="188"/>
  <c r="F36" i="188"/>
  <c r="F35" i="188"/>
  <c r="F34" i="188"/>
  <c r="E32" i="188"/>
  <c r="D32" i="188"/>
  <c r="D5" i="188" s="1"/>
  <c r="D8" i="188" s="1"/>
  <c r="C32" i="188"/>
  <c r="C5" i="188" s="1"/>
  <c r="F31" i="188"/>
  <c r="F30" i="188"/>
  <c r="F29" i="188"/>
  <c r="F28" i="188"/>
  <c r="F27" i="188"/>
  <c r="F26" i="188"/>
  <c r="F25" i="188"/>
  <c r="F24" i="188"/>
  <c r="F23" i="188"/>
  <c r="F22" i="188"/>
  <c r="F21" i="188"/>
  <c r="F20" i="188"/>
  <c r="F19" i="188"/>
  <c r="F18" i="188"/>
  <c r="F17" i="188"/>
  <c r="F16" i="188"/>
  <c r="F15" i="188"/>
  <c r="A15" i="188"/>
  <c r="A16" i="188" s="1"/>
  <c r="A17" i="188" s="1"/>
  <c r="A18" i="188" s="1"/>
  <c r="A19" i="188" s="1"/>
  <c r="A20" i="188" s="1"/>
  <c r="A21" i="188" s="1"/>
  <c r="A22" i="188" s="1"/>
  <c r="A23" i="188" s="1"/>
  <c r="A24" i="188" s="1"/>
  <c r="A25" i="188" s="1"/>
  <c r="A26" i="188" s="1"/>
  <c r="A27" i="188" s="1"/>
  <c r="A28" i="188" s="1"/>
  <c r="A29" i="188" s="1"/>
  <c r="A30" i="188" s="1"/>
  <c r="A31" i="188" s="1"/>
  <c r="A34" i="188" s="1"/>
  <c r="A35" i="188" s="1"/>
  <c r="A36" i="188" s="1"/>
  <c r="A37" i="188" s="1"/>
  <c r="A40" i="188" s="1"/>
  <c r="F14" i="188"/>
  <c r="E7" i="188"/>
  <c r="F7" i="188" s="1"/>
  <c r="D7" i="188"/>
  <c r="D6" i="188"/>
  <c r="C6" i="188"/>
  <c r="E68" i="187"/>
  <c r="E8" i="187" s="1"/>
  <c r="D68" i="187"/>
  <c r="D8" i="187" s="1"/>
  <c r="C68" i="187"/>
  <c r="F67" i="187"/>
  <c r="F66" i="187"/>
  <c r="F65" i="187"/>
  <c r="F64" i="187"/>
  <c r="F63" i="187"/>
  <c r="F62" i="187"/>
  <c r="F61" i="187"/>
  <c r="F60" i="187"/>
  <c r="F59" i="187"/>
  <c r="E57" i="187"/>
  <c r="F57" i="187" s="1"/>
  <c r="D57" i="187"/>
  <c r="C57" i="187"/>
  <c r="F56" i="187"/>
  <c r="F54" i="187"/>
  <c r="E54" i="187"/>
  <c r="D54" i="187"/>
  <c r="C54" i="187"/>
  <c r="F53" i="187"/>
  <c r="E51" i="187"/>
  <c r="E5" i="187" s="1"/>
  <c r="D51" i="187"/>
  <c r="D5" i="187" s="1"/>
  <c r="C51" i="187"/>
  <c r="C5" i="187" s="1"/>
  <c r="C9" i="187" s="1"/>
  <c r="F50" i="187"/>
  <c r="F49" i="187"/>
  <c r="F48" i="187"/>
  <c r="F47" i="187"/>
  <c r="F46" i="187"/>
  <c r="F45" i="187"/>
  <c r="F44" i="187"/>
  <c r="F42" i="187"/>
  <c r="F41" i="187"/>
  <c r="F40" i="187"/>
  <c r="F39" i="187"/>
  <c r="F38" i="187"/>
  <c r="F37" i="187"/>
  <c r="F36" i="187"/>
  <c r="F33" i="187"/>
  <c r="F32" i="187"/>
  <c r="F31" i="187"/>
  <c r="F30" i="187"/>
  <c r="F29" i="187"/>
  <c r="F28" i="187"/>
  <c r="F27" i="187"/>
  <c r="F26" i="187"/>
  <c r="F25" i="187"/>
  <c r="F23" i="187"/>
  <c r="F22" i="187"/>
  <c r="F21" i="187"/>
  <c r="F20" i="187"/>
  <c r="F19" i="187"/>
  <c r="F18" i="187"/>
  <c r="F17" i="187"/>
  <c r="F16" i="187"/>
  <c r="A16" i="187"/>
  <c r="A17" i="187" s="1"/>
  <c r="A18" i="187" s="1"/>
  <c r="A19" i="187" s="1"/>
  <c r="A20" i="187" s="1"/>
  <c r="A21" i="187" s="1"/>
  <c r="A22" i="187" s="1"/>
  <c r="A23" i="187" s="1"/>
  <c r="A24" i="187" s="1"/>
  <c r="A25" i="187" s="1"/>
  <c r="A26" i="187" s="1"/>
  <c r="A27" i="187" s="1"/>
  <c r="A28" i="187" s="1"/>
  <c r="A29" i="187" s="1"/>
  <c r="A30" i="187" s="1"/>
  <c r="A31" i="187" s="1"/>
  <c r="A32" i="187" s="1"/>
  <c r="A33" i="187" s="1"/>
  <c r="A34" i="187" s="1"/>
  <c r="A35" i="187" s="1"/>
  <c r="A36" i="187" s="1"/>
  <c r="A37" i="187" s="1"/>
  <c r="A38" i="187" s="1"/>
  <c r="A39" i="187" s="1"/>
  <c r="A40" i="187" s="1"/>
  <c r="A41" i="187" s="1"/>
  <c r="A42" i="187" s="1"/>
  <c r="A43" i="187" s="1"/>
  <c r="A44" i="187" s="1"/>
  <c r="A45" i="187" s="1"/>
  <c r="A46" i="187" s="1"/>
  <c r="A47" i="187" s="1"/>
  <c r="A48" i="187" s="1"/>
  <c r="A49" i="187" s="1"/>
  <c r="A50" i="187" s="1"/>
  <c r="A53" i="187" s="1"/>
  <c r="A56" i="187" s="1"/>
  <c r="A59" i="187" s="1"/>
  <c r="A60" i="187" s="1"/>
  <c r="A61" i="187" s="1"/>
  <c r="A62" i="187" s="1"/>
  <c r="A63" i="187" s="1"/>
  <c r="A64" i="187" s="1"/>
  <c r="A65" i="187" s="1"/>
  <c r="A66" i="187" s="1"/>
  <c r="A67" i="187" s="1"/>
  <c r="F15" i="187"/>
  <c r="C8" i="187"/>
  <c r="E7" i="187"/>
  <c r="D7" i="187"/>
  <c r="C7" i="187"/>
  <c r="E6" i="187"/>
  <c r="F6" i="187" s="1"/>
  <c r="D6" i="187"/>
  <c r="C6" i="187"/>
  <c r="E160" i="186"/>
  <c r="D160" i="186"/>
  <c r="D9" i="186" s="1"/>
  <c r="C160" i="186"/>
  <c r="F159" i="186"/>
  <c r="F158" i="186"/>
  <c r="F157" i="186"/>
  <c r="F156" i="186"/>
  <c r="F155" i="186"/>
  <c r="F154" i="186"/>
  <c r="F153" i="186"/>
  <c r="F152" i="186"/>
  <c r="F150" i="186"/>
  <c r="F149" i="186"/>
  <c r="F148" i="186"/>
  <c r="F147" i="186"/>
  <c r="F146" i="186"/>
  <c r="F145" i="186"/>
  <c r="F144" i="186"/>
  <c r="F143" i="186"/>
  <c r="E141" i="186"/>
  <c r="D141" i="186"/>
  <c r="D8" i="186" s="1"/>
  <c r="C141" i="186"/>
  <c r="F140" i="186"/>
  <c r="F139" i="186"/>
  <c r="F138" i="186"/>
  <c r="F137" i="186"/>
  <c r="F136" i="186"/>
  <c r="F135" i="186"/>
  <c r="F134" i="186"/>
  <c r="F133" i="186"/>
  <c r="F132" i="186"/>
  <c r="F131" i="186"/>
  <c r="F130" i="186"/>
  <c r="F129" i="186"/>
  <c r="F128" i="186"/>
  <c r="F127" i="186"/>
  <c r="F126" i="186"/>
  <c r="F125" i="186"/>
  <c r="F124" i="186"/>
  <c r="F123" i="186"/>
  <c r="F122" i="186"/>
  <c r="F121" i="186"/>
  <c r="F120" i="186"/>
  <c r="F119" i="186"/>
  <c r="F118" i="186"/>
  <c r="F117" i="186"/>
  <c r="F116" i="186"/>
  <c r="F115" i="186"/>
  <c r="F114" i="186"/>
  <c r="F113" i="186"/>
  <c r="F112" i="186"/>
  <c r="F111" i="186"/>
  <c r="F109" i="186"/>
  <c r="F107" i="186"/>
  <c r="F106" i="186"/>
  <c r="F105" i="186"/>
  <c r="F104" i="186"/>
  <c r="F103" i="186"/>
  <c r="F101" i="186"/>
  <c r="F100" i="186"/>
  <c r="F99" i="186"/>
  <c r="F98" i="186"/>
  <c r="F96" i="186"/>
  <c r="F95" i="186"/>
  <c r="F94" i="186"/>
  <c r="F93" i="186"/>
  <c r="F91" i="186"/>
  <c r="F90" i="186"/>
  <c r="F89" i="186"/>
  <c r="F88" i="186"/>
  <c r="F87" i="186"/>
  <c r="F85" i="186"/>
  <c r="F84" i="186"/>
  <c r="F80" i="186"/>
  <c r="F79" i="186"/>
  <c r="F78" i="186"/>
  <c r="F77" i="186"/>
  <c r="F76" i="186"/>
  <c r="F75" i="186"/>
  <c r="F74" i="186"/>
  <c r="E72" i="186"/>
  <c r="D72" i="186"/>
  <c r="D7" i="186" s="1"/>
  <c r="C72" i="186"/>
  <c r="F71" i="186"/>
  <c r="E69" i="186"/>
  <c r="D69" i="186"/>
  <c r="C69" i="186"/>
  <c r="C6" i="186" s="1"/>
  <c r="F68" i="186"/>
  <c r="F67" i="186"/>
  <c r="F66" i="186"/>
  <c r="F65" i="186"/>
  <c r="F64" i="186"/>
  <c r="F63" i="186"/>
  <c r="F62" i="186"/>
  <c r="F61" i="186"/>
  <c r="F60" i="186"/>
  <c r="F59" i="186"/>
  <c r="F58" i="186"/>
  <c r="F57" i="186"/>
  <c r="F56" i="186"/>
  <c r="F55" i="186"/>
  <c r="F54" i="186"/>
  <c r="F53" i="186"/>
  <c r="F52" i="186"/>
  <c r="F51" i="186"/>
  <c r="F50" i="186"/>
  <c r="F49" i="186"/>
  <c r="F48" i="186"/>
  <c r="F47" i="186"/>
  <c r="F45" i="186"/>
  <c r="E43" i="186"/>
  <c r="F43" i="186" s="1"/>
  <c r="D43" i="186"/>
  <c r="D5" i="186" s="1"/>
  <c r="C43" i="186"/>
  <c r="C5" i="186" s="1"/>
  <c r="F42" i="186"/>
  <c r="F41" i="186"/>
  <c r="F40" i="186"/>
  <c r="F39" i="186"/>
  <c r="F38" i="186"/>
  <c r="F37" i="186"/>
  <c r="F36" i="186"/>
  <c r="F35" i="186"/>
  <c r="F33" i="186"/>
  <c r="F32" i="186"/>
  <c r="F31" i="186"/>
  <c r="F30" i="186"/>
  <c r="F29" i="186"/>
  <c r="F28" i="186"/>
  <c r="F27" i="186"/>
  <c r="F26" i="186"/>
  <c r="F25" i="186"/>
  <c r="F24" i="186"/>
  <c r="F23" i="186"/>
  <c r="F22" i="186"/>
  <c r="F21" i="186"/>
  <c r="F20" i="186"/>
  <c r="F19" i="186"/>
  <c r="F18" i="186"/>
  <c r="F17" i="186"/>
  <c r="A17" i="186"/>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5" i="186" s="1"/>
  <c r="A46" i="186" s="1"/>
  <c r="A47" i="186" s="1"/>
  <c r="A48" i="186" s="1"/>
  <c r="A49" i="186" s="1"/>
  <c r="A50" i="186" s="1"/>
  <c r="A51" i="186" s="1"/>
  <c r="A52" i="186" s="1"/>
  <c r="A53" i="186" s="1"/>
  <c r="A54" i="186" s="1"/>
  <c r="A55" i="186" s="1"/>
  <c r="A56" i="186" s="1"/>
  <c r="A57" i="186" s="1"/>
  <c r="A58" i="186" s="1"/>
  <c r="A59" i="186" s="1"/>
  <c r="A60" i="186" s="1"/>
  <c r="A61" i="186" s="1"/>
  <c r="A62" i="186" s="1"/>
  <c r="A63" i="186" s="1"/>
  <c r="A64" i="186" s="1"/>
  <c r="A65" i="186" s="1"/>
  <c r="A66" i="186" s="1"/>
  <c r="A67" i="186" s="1"/>
  <c r="A68" i="186" s="1"/>
  <c r="A71" i="186" s="1"/>
  <c r="A74" i="186" s="1"/>
  <c r="A75" i="186" s="1"/>
  <c r="A76" i="186" s="1"/>
  <c r="A77" i="186" s="1"/>
  <c r="A78" i="186" s="1"/>
  <c r="A79" i="186" s="1"/>
  <c r="A80" i="186" s="1"/>
  <c r="A81" i="186" s="1"/>
  <c r="A82" i="186" s="1"/>
  <c r="A83" i="186" s="1"/>
  <c r="A84" i="186" s="1"/>
  <c r="A85" i="186" s="1"/>
  <c r="A86" i="186" s="1"/>
  <c r="A87" i="186" s="1"/>
  <c r="A88" i="186" s="1"/>
  <c r="A89" i="186" s="1"/>
  <c r="A90" i="186" s="1"/>
  <c r="A91" i="186" s="1"/>
  <c r="A92" i="186" s="1"/>
  <c r="A93" i="186" s="1"/>
  <c r="A94" i="186" s="1"/>
  <c r="A95" i="186" s="1"/>
  <c r="A96" i="186" s="1"/>
  <c r="A97" i="186" s="1"/>
  <c r="A98" i="186" s="1"/>
  <c r="A99" i="186" s="1"/>
  <c r="A100" i="186" s="1"/>
  <c r="A101" i="186" s="1"/>
  <c r="A102" i="186" s="1"/>
  <c r="A103" i="186" s="1"/>
  <c r="A104" i="186" s="1"/>
  <c r="A105" i="186" s="1"/>
  <c r="A106" i="186" s="1"/>
  <c r="A107" i="186" s="1"/>
  <c r="A108" i="186" s="1"/>
  <c r="A109" i="186" s="1"/>
  <c r="A110" i="186" s="1"/>
  <c r="A111" i="186" s="1"/>
  <c r="A112" i="186" s="1"/>
  <c r="A113" i="186" s="1"/>
  <c r="A114" i="186" s="1"/>
  <c r="A115" i="186" s="1"/>
  <c r="A116" i="186" s="1"/>
  <c r="A117" i="186" s="1"/>
  <c r="A118" i="186" s="1"/>
  <c r="A119" i="186" s="1"/>
  <c r="A120" i="186" s="1"/>
  <c r="A121" i="186" s="1"/>
  <c r="A122" i="186" s="1"/>
  <c r="A123" i="186" s="1"/>
  <c r="A124" i="186" s="1"/>
  <c r="A125" i="186" s="1"/>
  <c r="A126" i="186" s="1"/>
  <c r="A127" i="186" s="1"/>
  <c r="A128" i="186" s="1"/>
  <c r="A129" i="186" s="1"/>
  <c r="A130" i="186" s="1"/>
  <c r="A131" i="186" s="1"/>
  <c r="A132" i="186" s="1"/>
  <c r="A133" i="186" s="1"/>
  <c r="A134" i="186" s="1"/>
  <c r="A135" i="186" s="1"/>
  <c r="A136" i="186" s="1"/>
  <c r="A137" i="186" s="1"/>
  <c r="A138" i="186" s="1"/>
  <c r="A139" i="186" s="1"/>
  <c r="A140" i="186" s="1"/>
  <c r="A143" i="186" s="1"/>
  <c r="A144" i="186" s="1"/>
  <c r="A145" i="186" s="1"/>
  <c r="A146" i="186" s="1"/>
  <c r="A147" i="186" s="1"/>
  <c r="A148" i="186" s="1"/>
  <c r="A149" i="186" s="1"/>
  <c r="A150" i="186" s="1"/>
  <c r="A151" i="186" s="1"/>
  <c r="A152" i="186" s="1"/>
  <c r="A153" i="186" s="1"/>
  <c r="A154" i="186" s="1"/>
  <c r="A155" i="186" s="1"/>
  <c r="A156" i="186" s="1"/>
  <c r="A157" i="186" s="1"/>
  <c r="A158" i="186" s="1"/>
  <c r="A159" i="186" s="1"/>
  <c r="F16" i="186"/>
  <c r="C9" i="186"/>
  <c r="E8" i="186"/>
  <c r="C8" i="186"/>
  <c r="C7" i="186"/>
  <c r="D6" i="186"/>
  <c r="E5" i="186"/>
  <c r="E20" i="185"/>
  <c r="E6" i="185" s="1"/>
  <c r="F6" i="185" s="1"/>
  <c r="D20" i="185"/>
  <c r="D6" i="185" s="1"/>
  <c r="C20" i="185"/>
  <c r="C6" i="185" s="1"/>
  <c r="F19" i="185"/>
  <c r="E17" i="185"/>
  <c r="E5" i="185" s="1"/>
  <c r="D17" i="185"/>
  <c r="D5" i="185" s="1"/>
  <c r="C17" i="185"/>
  <c r="C5" i="185" s="1"/>
  <c r="F16" i="185"/>
  <c r="F15" i="185"/>
  <c r="F14" i="185"/>
  <c r="A14" i="185"/>
  <c r="A15" i="185" s="1"/>
  <c r="A16" i="185" s="1"/>
  <c r="A19" i="185" s="1"/>
  <c r="F13" i="185"/>
  <c r="E231" i="184"/>
  <c r="D231" i="184"/>
  <c r="C231" i="184"/>
  <c r="C9" i="184" s="1"/>
  <c r="F230" i="184"/>
  <c r="F229" i="184"/>
  <c r="F228" i="184"/>
  <c r="F227" i="184"/>
  <c r="F226" i="184"/>
  <c r="F225" i="184"/>
  <c r="F224" i="184"/>
  <c r="F223" i="184"/>
  <c r="F222" i="184"/>
  <c r="F221" i="184"/>
  <c r="F220" i="184"/>
  <c r="F219" i="184"/>
  <c r="F218" i="184"/>
  <c r="F217" i="184"/>
  <c r="F216" i="184"/>
  <c r="F215" i="184"/>
  <c r="F214" i="184"/>
  <c r="F213" i="184"/>
  <c r="F212" i="184"/>
  <c r="F211" i="184"/>
  <c r="F210" i="184"/>
  <c r="F209" i="184"/>
  <c r="F208" i="184"/>
  <c r="F207" i="184"/>
  <c r="F205" i="184"/>
  <c r="F204" i="184"/>
  <c r="F203" i="184"/>
  <c r="F202" i="184"/>
  <c r="F201" i="184"/>
  <c r="F200" i="184"/>
  <c r="F199" i="184"/>
  <c r="F198" i="184"/>
  <c r="F197" i="184"/>
  <c r="F196" i="184"/>
  <c r="F195" i="184"/>
  <c r="F194" i="184"/>
  <c r="F193" i="184"/>
  <c r="F192" i="184"/>
  <c r="F191" i="184"/>
  <c r="F190" i="184"/>
  <c r="F189" i="184"/>
  <c r="F188" i="184"/>
  <c r="F187" i="184"/>
  <c r="F186" i="184"/>
  <c r="E184" i="184"/>
  <c r="D184" i="184"/>
  <c r="C184" i="184"/>
  <c r="C8" i="184" s="1"/>
  <c r="F183" i="184"/>
  <c r="F182" i="184"/>
  <c r="F181" i="184"/>
  <c r="F180" i="184"/>
  <c r="F179" i="184"/>
  <c r="F178" i="184"/>
  <c r="F177" i="184"/>
  <c r="F176" i="184"/>
  <c r="F175" i="184"/>
  <c r="F174" i="184"/>
  <c r="F173" i="184"/>
  <c r="F172" i="184"/>
  <c r="F171" i="184"/>
  <c r="F170" i="184"/>
  <c r="F169" i="184"/>
  <c r="F168" i="184"/>
  <c r="F167" i="184"/>
  <c r="F166" i="184"/>
  <c r="F165" i="184"/>
  <c r="F164" i="184"/>
  <c r="F163" i="184"/>
  <c r="F162" i="184"/>
  <c r="F161" i="184"/>
  <c r="F160" i="184"/>
  <c r="F159" i="184"/>
  <c r="F158" i="184"/>
  <c r="F157" i="184"/>
  <c r="F156" i="184"/>
  <c r="F155" i="184"/>
  <c r="F154" i="184"/>
  <c r="F153" i="184"/>
  <c r="F152" i="184"/>
  <c r="F151" i="184"/>
  <c r="F150" i="184"/>
  <c r="F149" i="184"/>
  <c r="F148" i="184"/>
  <c r="F147" i="184"/>
  <c r="F146" i="184"/>
  <c r="F145" i="184"/>
  <c r="F144" i="184"/>
  <c r="F143" i="184"/>
  <c r="F142" i="184"/>
  <c r="F141" i="184"/>
  <c r="F140" i="184"/>
  <c r="F139" i="184"/>
  <c r="F138" i="184"/>
  <c r="F137" i="184"/>
  <c r="F136" i="184"/>
  <c r="F135" i="184"/>
  <c r="F134" i="184"/>
  <c r="F133" i="184"/>
  <c r="F132" i="184"/>
  <c r="F131" i="184"/>
  <c r="F130" i="184"/>
  <c r="F129" i="184"/>
  <c r="F128" i="184"/>
  <c r="F127" i="184"/>
  <c r="F126" i="184"/>
  <c r="F125" i="184"/>
  <c r="F124" i="184"/>
  <c r="F123" i="184"/>
  <c r="F122" i="184"/>
  <c r="F121" i="184"/>
  <c r="F120" i="184"/>
  <c r="F119" i="184"/>
  <c r="F118" i="184"/>
  <c r="F117" i="184"/>
  <c r="F116" i="184"/>
  <c r="F115" i="184"/>
  <c r="F114" i="184"/>
  <c r="F113" i="184"/>
  <c r="F112" i="184"/>
  <c r="F111" i="184"/>
  <c r="F110" i="184"/>
  <c r="F109" i="184"/>
  <c r="F108" i="184"/>
  <c r="F107" i="184"/>
  <c r="F106" i="184"/>
  <c r="F105" i="184"/>
  <c r="F100" i="184"/>
  <c r="F99" i="184"/>
  <c r="F98" i="184"/>
  <c r="F96" i="184"/>
  <c r="F95" i="184"/>
  <c r="F94" i="184"/>
  <c r="F93" i="184"/>
  <c r="F92" i="184"/>
  <c r="F91" i="184"/>
  <c r="F90" i="184"/>
  <c r="F89" i="184"/>
  <c r="F88" i="184"/>
  <c r="F87" i="184"/>
  <c r="F86" i="184"/>
  <c r="F85" i="184"/>
  <c r="F84" i="184"/>
  <c r="F83" i="184"/>
  <c r="F82" i="184"/>
  <c r="F81" i="184"/>
  <c r="F80" i="184"/>
  <c r="F79" i="184"/>
  <c r="F78" i="184"/>
  <c r="F77" i="184"/>
  <c r="F76" i="184"/>
  <c r="F75" i="184"/>
  <c r="F74" i="184"/>
  <c r="F73" i="184"/>
  <c r="F72" i="184"/>
  <c r="F71" i="184"/>
  <c r="F70" i="184"/>
  <c r="E68" i="184"/>
  <c r="D68" i="184"/>
  <c r="D7" i="184" s="1"/>
  <c r="C68" i="184"/>
  <c r="C7" i="184" s="1"/>
  <c r="F67" i="184"/>
  <c r="E65" i="184"/>
  <c r="F65" i="184" s="1"/>
  <c r="D65" i="184"/>
  <c r="C65" i="184"/>
  <c r="C6" i="184" s="1"/>
  <c r="F64" i="184"/>
  <c r="F63" i="184"/>
  <c r="F62" i="184"/>
  <c r="F61" i="184"/>
  <c r="F60" i="184"/>
  <c r="F59" i="184"/>
  <c r="F58" i="184"/>
  <c r="F57" i="184"/>
  <c r="F56" i="184"/>
  <c r="F55" i="184"/>
  <c r="F54" i="184"/>
  <c r="F53" i="184"/>
  <c r="F52" i="184"/>
  <c r="F51" i="184"/>
  <c r="F50" i="184"/>
  <c r="F49" i="184"/>
  <c r="F48" i="184"/>
  <c r="F47" i="184"/>
  <c r="F46" i="184"/>
  <c r="E44" i="184"/>
  <c r="D44" i="184"/>
  <c r="D5" i="184" s="1"/>
  <c r="D10" i="184" s="1"/>
  <c r="C44" i="184"/>
  <c r="C5" i="184" s="1"/>
  <c r="F43" i="184"/>
  <c r="F42" i="184"/>
  <c r="F41" i="184"/>
  <c r="F40" i="184"/>
  <c r="F39" i="184"/>
  <c r="F38" i="184"/>
  <c r="F37" i="184"/>
  <c r="F36" i="184"/>
  <c r="F35" i="184"/>
  <c r="F34" i="184"/>
  <c r="F32" i="184"/>
  <c r="F31" i="184"/>
  <c r="F30" i="184"/>
  <c r="F29" i="184"/>
  <c r="F28" i="184"/>
  <c r="F27" i="184"/>
  <c r="F26" i="184"/>
  <c r="F25" i="184"/>
  <c r="F24" i="184"/>
  <c r="F23" i="184"/>
  <c r="F22" i="184"/>
  <c r="F21" i="184"/>
  <c r="F20" i="184"/>
  <c r="F19" i="184"/>
  <c r="F18" i="184"/>
  <c r="F17" i="184"/>
  <c r="A17" i="184"/>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6" i="184" s="1"/>
  <c r="A47" i="184" s="1"/>
  <c r="A48" i="184" s="1"/>
  <c r="A49" i="184" s="1"/>
  <c r="A50" i="184" s="1"/>
  <c r="A51" i="184" s="1"/>
  <c r="A52" i="184" s="1"/>
  <c r="A53" i="184" s="1"/>
  <c r="A54" i="184" s="1"/>
  <c r="A55" i="184" s="1"/>
  <c r="A56" i="184" s="1"/>
  <c r="A57" i="184" s="1"/>
  <c r="A58" i="184" s="1"/>
  <c r="A59" i="184" s="1"/>
  <c r="A60" i="184" s="1"/>
  <c r="A61" i="184" s="1"/>
  <c r="A62" i="184" s="1"/>
  <c r="A63" i="184" s="1"/>
  <c r="A64" i="184" s="1"/>
  <c r="A67" i="184" s="1"/>
  <c r="A70" i="184" s="1"/>
  <c r="A71" i="184" s="1"/>
  <c r="A72" i="184" s="1"/>
  <c r="A73" i="184" s="1"/>
  <c r="A74" i="184" s="1"/>
  <c r="A75" i="184" s="1"/>
  <c r="A76" i="184" s="1"/>
  <c r="A77" i="184" s="1"/>
  <c r="A78" i="184" s="1"/>
  <c r="A79" i="184" s="1"/>
  <c r="A80" i="184" s="1"/>
  <c r="A81" i="184" s="1"/>
  <c r="A82" i="184" s="1"/>
  <c r="A83" i="184" s="1"/>
  <c r="A84" i="184" s="1"/>
  <c r="A85" i="184" s="1"/>
  <c r="A86" i="184" s="1"/>
  <c r="A87" i="184" s="1"/>
  <c r="A88" i="184" s="1"/>
  <c r="A89" i="184" s="1"/>
  <c r="A90" i="184" s="1"/>
  <c r="A91" i="184" s="1"/>
  <c r="A92" i="184" s="1"/>
  <c r="A93" i="184" s="1"/>
  <c r="A94" i="184" s="1"/>
  <c r="A95" i="184" s="1"/>
  <c r="A96" i="184" s="1"/>
  <c r="A97" i="184" s="1"/>
  <c r="A98" i="184" s="1"/>
  <c r="A99" i="184" s="1"/>
  <c r="A100" i="184" s="1"/>
  <c r="A101" i="184" s="1"/>
  <c r="A102" i="184" s="1"/>
  <c r="A103" i="184" s="1"/>
  <c r="A104" i="184" s="1"/>
  <c r="A105" i="184" s="1"/>
  <c r="A106" i="184" s="1"/>
  <c r="A107" i="184" s="1"/>
  <c r="A108" i="184" s="1"/>
  <c r="A109" i="184" s="1"/>
  <c r="A110" i="184" s="1"/>
  <c r="A111" i="184" s="1"/>
  <c r="A112" i="184" s="1"/>
  <c r="A113" i="184" s="1"/>
  <c r="A114" i="184" s="1"/>
  <c r="A115" i="184" s="1"/>
  <c r="A116" i="184" s="1"/>
  <c r="A117" i="184" s="1"/>
  <c r="A118" i="184" s="1"/>
  <c r="A119" i="184" s="1"/>
  <c r="A120" i="184" s="1"/>
  <c r="A121" i="184" s="1"/>
  <c r="A122" i="184" s="1"/>
  <c r="A123" i="184" s="1"/>
  <c r="A124" i="184" s="1"/>
  <c r="A125" i="184" s="1"/>
  <c r="A126" i="184" s="1"/>
  <c r="A127" i="184" s="1"/>
  <c r="A128" i="184" s="1"/>
  <c r="A129" i="184" s="1"/>
  <c r="A130" i="184" s="1"/>
  <c r="A131" i="184" s="1"/>
  <c r="A132" i="184" s="1"/>
  <c r="A133" i="184" s="1"/>
  <c r="A134" i="184" s="1"/>
  <c r="A135" i="184" s="1"/>
  <c r="A136" i="184" s="1"/>
  <c r="A137" i="184" s="1"/>
  <c r="A138" i="184" s="1"/>
  <c r="A139" i="184" s="1"/>
  <c r="A140" i="184" s="1"/>
  <c r="A141" i="184" s="1"/>
  <c r="A142" i="184" s="1"/>
  <c r="A143" i="184" s="1"/>
  <c r="A144" i="184" s="1"/>
  <c r="A145" i="184" s="1"/>
  <c r="A146" i="184" s="1"/>
  <c r="A147" i="184" s="1"/>
  <c r="A148" i="184" s="1"/>
  <c r="A149" i="184" s="1"/>
  <c r="A150" i="184" s="1"/>
  <c r="A151" i="184" s="1"/>
  <c r="A152" i="184" s="1"/>
  <c r="A153" i="184" s="1"/>
  <c r="A154" i="184" s="1"/>
  <c r="A155" i="184" s="1"/>
  <c r="A156" i="184" s="1"/>
  <c r="A157" i="184" s="1"/>
  <c r="A158" i="184" s="1"/>
  <c r="A159" i="184" s="1"/>
  <c r="A160" i="184" s="1"/>
  <c r="A161" i="184" s="1"/>
  <c r="A162" i="184" s="1"/>
  <c r="A163" i="184" s="1"/>
  <c r="A164" i="184" s="1"/>
  <c r="A165" i="184" s="1"/>
  <c r="A166" i="184" s="1"/>
  <c r="A167" i="184" s="1"/>
  <c r="A168" i="184" s="1"/>
  <c r="A169" i="184" s="1"/>
  <c r="A170" i="184" s="1"/>
  <c r="A171" i="184" s="1"/>
  <c r="A172" i="184" s="1"/>
  <c r="A173" i="184" s="1"/>
  <c r="A174" i="184" s="1"/>
  <c r="A175" i="184" s="1"/>
  <c r="A176" i="184" s="1"/>
  <c r="A177" i="184" s="1"/>
  <c r="A178" i="184" s="1"/>
  <c r="A179" i="184" s="1"/>
  <c r="A180" i="184" s="1"/>
  <c r="A181" i="184" s="1"/>
  <c r="A182" i="184" s="1"/>
  <c r="A183" i="184" s="1"/>
  <c r="A186" i="184" s="1"/>
  <c r="A187" i="184" s="1"/>
  <c r="A188" i="184" s="1"/>
  <c r="A189" i="184" s="1"/>
  <c r="A190" i="184" s="1"/>
  <c r="A191" i="184" s="1"/>
  <c r="A192" i="184" s="1"/>
  <c r="A193" i="184" s="1"/>
  <c r="A194" i="184" s="1"/>
  <c r="A195" i="184" s="1"/>
  <c r="A196" i="184" s="1"/>
  <c r="A197" i="184" s="1"/>
  <c r="A198" i="184" s="1"/>
  <c r="A199" i="184" s="1"/>
  <c r="A200" i="184" s="1"/>
  <c r="A201" i="184" s="1"/>
  <c r="A202" i="184" s="1"/>
  <c r="A203" i="184" s="1"/>
  <c r="A204" i="184" s="1"/>
  <c r="A205" i="184" s="1"/>
  <c r="A206" i="184" s="1"/>
  <c r="A207" i="184" s="1"/>
  <c r="A208" i="184" s="1"/>
  <c r="A209" i="184" s="1"/>
  <c r="A210" i="184" s="1"/>
  <c r="A211" i="184" s="1"/>
  <c r="A212" i="184" s="1"/>
  <c r="A213" i="184" s="1"/>
  <c r="A214" i="184" s="1"/>
  <c r="A215" i="184" s="1"/>
  <c r="A216" i="184" s="1"/>
  <c r="A217" i="184" s="1"/>
  <c r="A218" i="184" s="1"/>
  <c r="A219" i="184" s="1"/>
  <c r="A220" i="184" s="1"/>
  <c r="A221" i="184" s="1"/>
  <c r="A222" i="184" s="1"/>
  <c r="A223" i="184" s="1"/>
  <c r="A224" i="184" s="1"/>
  <c r="A225" i="184" s="1"/>
  <c r="A226" i="184" s="1"/>
  <c r="A227" i="184" s="1"/>
  <c r="A228" i="184" s="1"/>
  <c r="A229" i="184" s="1"/>
  <c r="A230" i="184" s="1"/>
  <c r="F16" i="184"/>
  <c r="D9" i="184"/>
  <c r="E8" i="184"/>
  <c r="D8" i="184"/>
  <c r="D6" i="184"/>
  <c r="E127" i="183"/>
  <c r="D127" i="183"/>
  <c r="C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E87" i="183"/>
  <c r="D87" i="183"/>
  <c r="C87" i="183"/>
  <c r="F86" i="183"/>
  <c r="F85" i="183"/>
  <c r="F84" i="183"/>
  <c r="F83" i="183"/>
  <c r="F82" i="183"/>
  <c r="F81" i="183"/>
  <c r="F80" i="183"/>
  <c r="F79" i="183"/>
  <c r="F78" i="183"/>
  <c r="F77" i="183"/>
  <c r="F76" i="183"/>
  <c r="F74" i="183"/>
  <c r="F72" i="183"/>
  <c r="F69" i="183"/>
  <c r="F67" i="183"/>
  <c r="F66" i="183"/>
  <c r="F65" i="183"/>
  <c r="F64" i="183"/>
  <c r="F63" i="183"/>
  <c r="E60" i="183"/>
  <c r="D60" i="183"/>
  <c r="D7" i="183" s="1"/>
  <c r="C60" i="183"/>
  <c r="F59" i="183"/>
  <c r="E57" i="183"/>
  <c r="D57" i="183"/>
  <c r="C57" i="183"/>
  <c r="F56" i="183"/>
  <c r="F55" i="183"/>
  <c r="F54" i="183"/>
  <c r="F53" i="183"/>
  <c r="F52" i="183"/>
  <c r="F50" i="183"/>
  <c r="F49" i="183"/>
  <c r="E47" i="183"/>
  <c r="F47" i="183" s="1"/>
  <c r="D47" i="183"/>
  <c r="C47" i="183"/>
  <c r="C5" i="183" s="1"/>
  <c r="F46" i="183"/>
  <c r="F45" i="183"/>
  <c r="F44" i="183"/>
  <c r="F43" i="183"/>
  <c r="F42" i="183"/>
  <c r="F41" i="183"/>
  <c r="F40" i="183"/>
  <c r="F39" i="183"/>
  <c r="F38" i="183"/>
  <c r="F37" i="183"/>
  <c r="F36" i="183"/>
  <c r="F35" i="183"/>
  <c r="F34" i="183"/>
  <c r="F33" i="183"/>
  <c r="F32" i="183"/>
  <c r="F31" i="183"/>
  <c r="F30" i="183"/>
  <c r="F29" i="183"/>
  <c r="F28" i="183"/>
  <c r="F27" i="183"/>
  <c r="F25" i="183"/>
  <c r="F24" i="183"/>
  <c r="F23" i="183"/>
  <c r="F22" i="183"/>
  <c r="F21" i="183"/>
  <c r="F20" i="183"/>
  <c r="A20" i="183"/>
  <c r="A21" i="183" s="1"/>
  <c r="A22" i="183" s="1"/>
  <c r="A23" i="183" s="1"/>
  <c r="A24" i="183" s="1"/>
  <c r="A25" i="183" s="1"/>
  <c r="A26" i="183" s="1"/>
  <c r="A27" i="183" s="1"/>
  <c r="A28" i="183" s="1"/>
  <c r="A29" i="183" s="1"/>
  <c r="A30" i="183" s="1"/>
  <c r="A31" i="183" s="1"/>
  <c r="A32" i="183" s="1"/>
  <c r="A33" i="183" s="1"/>
  <c r="A34" i="183" s="1"/>
  <c r="A35" i="183" s="1"/>
  <c r="A36" i="183" s="1"/>
  <c r="A37" i="183" s="1"/>
  <c r="A38" i="183" s="1"/>
  <c r="A39" i="183" s="1"/>
  <c r="A40" i="183" s="1"/>
  <c r="A41" i="183" s="1"/>
  <c r="A42" i="183" s="1"/>
  <c r="A43" i="183" s="1"/>
  <c r="A44" i="183" s="1"/>
  <c r="A45" i="183" s="1"/>
  <c r="A46" i="183" s="1"/>
  <c r="A49" i="183" s="1"/>
  <c r="A50" i="183" s="1"/>
  <c r="A51" i="183" s="1"/>
  <c r="A52" i="183" s="1"/>
  <c r="A53" i="183" s="1"/>
  <c r="A54" i="183" s="1"/>
  <c r="A55" i="183" s="1"/>
  <c r="A56" i="183" s="1"/>
  <c r="A59" i="183" s="1"/>
  <c r="A62" i="183" s="1"/>
  <c r="A63" i="183" s="1"/>
  <c r="A64" i="183" s="1"/>
  <c r="A65" i="183" s="1"/>
  <c r="A66" i="183" s="1"/>
  <c r="A67" i="183" s="1"/>
  <c r="A68" i="183" s="1"/>
  <c r="A69" i="183" s="1"/>
  <c r="A70" i="183" s="1"/>
  <c r="A71" i="183" s="1"/>
  <c r="A72" i="183" s="1"/>
  <c r="A73" i="183" s="1"/>
  <c r="A74" i="183" s="1"/>
  <c r="A75" i="183" s="1"/>
  <c r="A76" i="183" s="1"/>
  <c r="A77" i="183" s="1"/>
  <c r="A78" i="183" s="1"/>
  <c r="A79" i="183" s="1"/>
  <c r="A80" i="183" s="1"/>
  <c r="A81" i="183" s="1"/>
  <c r="A82" i="183" s="1"/>
  <c r="A83" i="183" s="1"/>
  <c r="A84" i="183" s="1"/>
  <c r="A85" i="183" s="1"/>
  <c r="A86" i="183" s="1"/>
  <c r="A89" i="183" s="1"/>
  <c r="A90" i="183" s="1"/>
  <c r="A91" i="183" s="1"/>
  <c r="A92" i="183" s="1"/>
  <c r="A93" i="183" s="1"/>
  <c r="A94" i="183" s="1"/>
  <c r="A95" i="183" s="1"/>
  <c r="A96" i="183" s="1"/>
  <c r="A97" i="183" s="1"/>
  <c r="A98" i="183" s="1"/>
  <c r="A99" i="183" s="1"/>
  <c r="A100" i="183" s="1"/>
  <c r="A101" i="183" s="1"/>
  <c r="A102" i="183" s="1"/>
  <c r="A103" i="183" s="1"/>
  <c r="A104" i="183" s="1"/>
  <c r="A105" i="183" s="1"/>
  <c r="A106" i="183" s="1"/>
  <c r="A107" i="183" s="1"/>
  <c r="A108" i="183" s="1"/>
  <c r="A109" i="183" s="1"/>
  <c r="A110" i="183" s="1"/>
  <c r="A111" i="183" s="1"/>
  <c r="A112" i="183" s="1"/>
  <c r="A113" i="183" s="1"/>
  <c r="A114" i="183" s="1"/>
  <c r="A115" i="183" s="1"/>
  <c r="A116" i="183" s="1"/>
  <c r="A117" i="183" s="1"/>
  <c r="A118" i="183" s="1"/>
  <c r="A119" i="183" s="1"/>
  <c r="A120" i="183" s="1"/>
  <c r="A121" i="183" s="1"/>
  <c r="A122" i="183" s="1"/>
  <c r="A123" i="183" s="1"/>
  <c r="A124" i="183" s="1"/>
  <c r="A125" i="183" s="1"/>
  <c r="A126" i="183" s="1"/>
  <c r="F19" i="183"/>
  <c r="F18" i="183"/>
  <c r="F17" i="183"/>
  <c r="A17" i="183"/>
  <c r="A18" i="183" s="1"/>
  <c r="A19" i="183" s="1"/>
  <c r="F16" i="183"/>
  <c r="D9" i="183"/>
  <c r="C9" i="183"/>
  <c r="D8" i="183"/>
  <c r="C8" i="183"/>
  <c r="C7" i="183"/>
  <c r="E6" i="183"/>
  <c r="F6" i="183" s="1"/>
  <c r="D6" i="183"/>
  <c r="C6" i="183"/>
  <c r="E5" i="183"/>
  <c r="D5" i="183"/>
  <c r="E37" i="182"/>
  <c r="D37" i="182"/>
  <c r="C37" i="182"/>
  <c r="F36" i="182"/>
  <c r="F35" i="182"/>
  <c r="E33" i="182"/>
  <c r="F33" i="182" s="1"/>
  <c r="D33" i="182"/>
  <c r="C33" i="182"/>
  <c r="C6" i="182" s="1"/>
  <c r="F32" i="182"/>
  <c r="E30" i="182"/>
  <c r="F30" i="182" s="1"/>
  <c r="D30" i="182"/>
  <c r="C30" i="182"/>
  <c r="F29" i="182"/>
  <c r="F28" i="182"/>
  <c r="F27" i="182"/>
  <c r="F26" i="182"/>
  <c r="F25" i="182"/>
  <c r="F24" i="182"/>
  <c r="F23" i="182"/>
  <c r="F22" i="182"/>
  <c r="F21" i="182"/>
  <c r="F20" i="182"/>
  <c r="F19" i="182"/>
  <c r="F18" i="182"/>
  <c r="F17" i="182"/>
  <c r="A17" i="182"/>
  <c r="A18" i="182" s="1"/>
  <c r="A19" i="182" s="1"/>
  <c r="A20" i="182" s="1"/>
  <c r="A21" i="182" s="1"/>
  <c r="A22" i="182" s="1"/>
  <c r="A23" i="182" s="1"/>
  <c r="A24" i="182" s="1"/>
  <c r="A25" i="182" s="1"/>
  <c r="A26" i="182" s="1"/>
  <c r="A27" i="182" s="1"/>
  <c r="A28" i="182" s="1"/>
  <c r="A29" i="182" s="1"/>
  <c r="A32" i="182" s="1"/>
  <c r="A35" i="182" s="1"/>
  <c r="A36" i="182" s="1"/>
  <c r="F16" i="182"/>
  <c r="F15" i="182"/>
  <c r="A15" i="182"/>
  <c r="A16" i="182" s="1"/>
  <c r="F14" i="182"/>
  <c r="D7" i="182"/>
  <c r="C7" i="182"/>
  <c r="E6" i="182"/>
  <c r="D6" i="182"/>
  <c r="D5" i="182"/>
  <c r="C5" i="182"/>
  <c r="E44" i="181"/>
  <c r="D44" i="181"/>
  <c r="D6" i="181" s="1"/>
  <c r="C44" i="181"/>
  <c r="F43" i="181"/>
  <c r="F42" i="181"/>
  <c r="F41" i="181"/>
  <c r="F40" i="181"/>
  <c r="E38" i="181"/>
  <c r="D38" i="181"/>
  <c r="D5" i="181" s="1"/>
  <c r="D7" i="181" s="1"/>
  <c r="C38" i="181"/>
  <c r="C5" i="181" s="1"/>
  <c r="C7" i="181" s="1"/>
  <c r="F36" i="181"/>
  <c r="F35" i="181"/>
  <c r="F34" i="181"/>
  <c r="F33" i="181"/>
  <c r="F32" i="181"/>
  <c r="F31" i="181"/>
  <c r="F30" i="181"/>
  <c r="F29" i="181"/>
  <c r="F28" i="181"/>
  <c r="F27" i="181"/>
  <c r="F26" i="181"/>
  <c r="F25" i="181"/>
  <c r="F24" i="181"/>
  <c r="F23" i="181"/>
  <c r="F22" i="181"/>
  <c r="F21" i="181"/>
  <c r="F20" i="181"/>
  <c r="F19" i="181"/>
  <c r="F18" i="181"/>
  <c r="F17" i="181"/>
  <c r="F16" i="181"/>
  <c r="A16" i="181"/>
  <c r="A17" i="181" s="1"/>
  <c r="A18" i="181" s="1"/>
  <c r="A19" i="181" s="1"/>
  <c r="A20" i="181" s="1"/>
  <c r="A21" i="181" s="1"/>
  <c r="A22" i="181" s="1"/>
  <c r="A23" i="181" s="1"/>
  <c r="A24" i="181" s="1"/>
  <c r="A25" i="181" s="1"/>
  <c r="A26" i="181" s="1"/>
  <c r="A27" i="181" s="1"/>
  <c r="A28" i="181" s="1"/>
  <c r="A29" i="181" s="1"/>
  <c r="A30" i="181" s="1"/>
  <c r="A31" i="181" s="1"/>
  <c r="A32" i="181" s="1"/>
  <c r="A33" i="181" s="1"/>
  <c r="A34" i="181" s="1"/>
  <c r="A35" i="181" s="1"/>
  <c r="A36" i="181" s="1"/>
  <c r="A37" i="181" s="1"/>
  <c r="A40" i="181" s="1"/>
  <c r="A41" i="181" s="1"/>
  <c r="A42" i="181" s="1"/>
  <c r="A43" i="181" s="1"/>
  <c r="F15" i="181"/>
  <c r="F14" i="181"/>
  <c r="A14" i="181"/>
  <c r="A15" i="181" s="1"/>
  <c r="F13" i="181"/>
  <c r="C6" i="181"/>
  <c r="E5" i="181"/>
  <c r="E24" i="180"/>
  <c r="F24" i="180" s="1"/>
  <c r="D24" i="180"/>
  <c r="C24" i="180"/>
  <c r="C5" i="180" s="1"/>
  <c r="C6" i="180" s="1"/>
  <c r="F23" i="180"/>
  <c r="F22" i="180"/>
  <c r="F21" i="180"/>
  <c r="F20" i="180"/>
  <c r="F19" i="180"/>
  <c r="F18" i="180"/>
  <c r="F17" i="180"/>
  <c r="F16" i="180"/>
  <c r="F15" i="180"/>
  <c r="F14" i="180"/>
  <c r="F13" i="180"/>
  <c r="A13" i="180"/>
  <c r="A14" i="180" s="1"/>
  <c r="A15" i="180" s="1"/>
  <c r="A16" i="180" s="1"/>
  <c r="A17" i="180" s="1"/>
  <c r="A18" i="180" s="1"/>
  <c r="A19" i="180" s="1"/>
  <c r="A20" i="180" s="1"/>
  <c r="A21" i="180" s="1"/>
  <c r="A22" i="180" s="1"/>
  <c r="A23" i="180" s="1"/>
  <c r="F12" i="180"/>
  <c r="D6" i="180"/>
  <c r="D5" i="180"/>
  <c r="E95" i="179"/>
  <c r="F95" i="179" s="1"/>
  <c r="D95" i="179"/>
  <c r="D8" i="179" s="1"/>
  <c r="C95" i="179"/>
  <c r="C8" i="179" s="1"/>
  <c r="F94" i="179"/>
  <c r="F93" i="179"/>
  <c r="F92" i="179"/>
  <c r="F91" i="179"/>
  <c r="F90" i="179"/>
  <c r="F89" i="179"/>
  <c r="F88" i="179"/>
  <c r="F87" i="179"/>
  <c r="F86" i="179"/>
  <c r="F85" i="179"/>
  <c r="F84" i="179"/>
  <c r="F83" i="179"/>
  <c r="F82" i="179"/>
  <c r="F81" i="179"/>
  <c r="F80" i="179"/>
  <c r="F79" i="179"/>
  <c r="E77" i="179"/>
  <c r="E7" i="179" s="1"/>
  <c r="D77" i="179"/>
  <c r="D7" i="179" s="1"/>
  <c r="C77" i="179"/>
  <c r="C7" i="179" s="1"/>
  <c r="F76" i="179"/>
  <c r="F75" i="179"/>
  <c r="F74" i="179"/>
  <c r="F73" i="179"/>
  <c r="F72" i="179"/>
  <c r="F69" i="179"/>
  <c r="F68" i="179"/>
  <c r="F67" i="179"/>
  <c r="F66" i="179"/>
  <c r="F65" i="179"/>
  <c r="F64" i="179"/>
  <c r="F63" i="179"/>
  <c r="F62" i="179"/>
  <c r="F61" i="179"/>
  <c r="F60" i="179"/>
  <c r="F59" i="179"/>
  <c r="F58" i="179"/>
  <c r="F57" i="179"/>
  <c r="F56" i="179"/>
  <c r="F55" i="179"/>
  <c r="E53" i="179"/>
  <c r="D53" i="179"/>
  <c r="D6" i="179" s="1"/>
  <c r="C53" i="179"/>
  <c r="F52" i="179"/>
  <c r="F51" i="179"/>
  <c r="F50" i="179"/>
  <c r="F49" i="179"/>
  <c r="F48" i="179"/>
  <c r="F47" i="179"/>
  <c r="F46" i="179"/>
  <c r="F45" i="179"/>
  <c r="F44" i="179"/>
  <c r="F42" i="179"/>
  <c r="F41" i="179"/>
  <c r="F40" i="179"/>
  <c r="F39" i="179"/>
  <c r="F38" i="179"/>
  <c r="F36" i="179"/>
  <c r="E36" i="179"/>
  <c r="D36" i="179"/>
  <c r="C36" i="179"/>
  <c r="F35" i="179"/>
  <c r="F34" i="179"/>
  <c r="F33" i="179"/>
  <c r="F32" i="179"/>
  <c r="F31" i="179"/>
  <c r="F30" i="179"/>
  <c r="F29" i="179"/>
  <c r="F28" i="179"/>
  <c r="F27" i="179"/>
  <c r="F25" i="179"/>
  <c r="F24" i="179"/>
  <c r="F23" i="179"/>
  <c r="F22" i="179"/>
  <c r="F21" i="179"/>
  <c r="F20" i="179"/>
  <c r="F19" i="179"/>
  <c r="F18" i="179"/>
  <c r="F17" i="179"/>
  <c r="F16" i="179"/>
  <c r="A16" i="179"/>
  <c r="A17" i="179" s="1"/>
  <c r="A18" i="179" s="1"/>
  <c r="A19" i="179" s="1"/>
  <c r="A20" i="179" s="1"/>
  <c r="A21" i="179" s="1"/>
  <c r="A22" i="179" s="1"/>
  <c r="A23" i="179" s="1"/>
  <c r="A24" i="179" s="1"/>
  <c r="A25" i="179" s="1"/>
  <c r="A26" i="179" s="1"/>
  <c r="A27" i="179" s="1"/>
  <c r="A28" i="179" s="1"/>
  <c r="A29" i="179" s="1"/>
  <c r="A30" i="179" s="1"/>
  <c r="A31" i="179" s="1"/>
  <c r="A32" i="179" s="1"/>
  <c r="A33" i="179" s="1"/>
  <c r="A34" i="179" s="1"/>
  <c r="A35" i="179" s="1"/>
  <c r="A38" i="179" s="1"/>
  <c r="A39" i="179" s="1"/>
  <c r="A40" i="179" s="1"/>
  <c r="A41" i="179" s="1"/>
  <c r="A42" i="179" s="1"/>
  <c r="A43" i="179" s="1"/>
  <c r="A44" i="179" s="1"/>
  <c r="A45" i="179" s="1"/>
  <c r="A46" i="179" s="1"/>
  <c r="A47" i="179" s="1"/>
  <c r="A48" i="179" s="1"/>
  <c r="A49" i="179" s="1"/>
  <c r="A50" i="179" s="1"/>
  <c r="A51" i="179" s="1"/>
  <c r="A52" i="179" s="1"/>
  <c r="A55" i="179" s="1"/>
  <c r="A56" i="179" s="1"/>
  <c r="A57" i="179" s="1"/>
  <c r="A58" i="179" s="1"/>
  <c r="A59" i="179" s="1"/>
  <c r="A60" i="179" s="1"/>
  <c r="A61" i="179" s="1"/>
  <c r="A62" i="179" s="1"/>
  <c r="A63" i="179" s="1"/>
  <c r="A64" i="179" s="1"/>
  <c r="A65" i="179" s="1"/>
  <c r="A66" i="179" s="1"/>
  <c r="A67" i="179" s="1"/>
  <c r="A68" i="179" s="1"/>
  <c r="A69" i="179" s="1"/>
  <c r="A70" i="179" s="1"/>
  <c r="A71" i="179" s="1"/>
  <c r="A72" i="179" s="1"/>
  <c r="A73" i="179" s="1"/>
  <c r="A74" i="179" s="1"/>
  <c r="A75" i="179" s="1"/>
  <c r="A76" i="179" s="1"/>
  <c r="A79" i="179" s="1"/>
  <c r="A80" i="179" s="1"/>
  <c r="A81" i="179" s="1"/>
  <c r="A82" i="179" s="1"/>
  <c r="A83" i="179" s="1"/>
  <c r="A84" i="179" s="1"/>
  <c r="A85" i="179" s="1"/>
  <c r="A86" i="179" s="1"/>
  <c r="A87" i="179" s="1"/>
  <c r="A88" i="179" s="1"/>
  <c r="A89" i="179" s="1"/>
  <c r="A90" i="179" s="1"/>
  <c r="A91" i="179" s="1"/>
  <c r="A92" i="179" s="1"/>
  <c r="A93" i="179" s="1"/>
  <c r="A94" i="179" s="1"/>
  <c r="F15" i="179"/>
  <c r="F8" i="179"/>
  <c r="E8" i="179"/>
  <c r="C6" i="179"/>
  <c r="E5" i="179"/>
  <c r="D5" i="179"/>
  <c r="C5" i="179"/>
  <c r="E62" i="178"/>
  <c r="F62" i="178" s="1"/>
  <c r="D62" i="178"/>
  <c r="D8" i="178" s="1"/>
  <c r="F8" i="178" s="1"/>
  <c r="C62" i="178"/>
  <c r="C8" i="178" s="1"/>
  <c r="F61" i="178"/>
  <c r="E56" i="178"/>
  <c r="E7" i="178" s="1"/>
  <c r="F7" i="178" s="1"/>
  <c r="D56" i="178"/>
  <c r="F56" i="178" s="1"/>
  <c r="C56" i="178"/>
  <c r="F55" i="178"/>
  <c r="F54" i="178"/>
  <c r="F53" i="178"/>
  <c r="E51" i="178"/>
  <c r="F51" i="178" s="1"/>
  <c r="D51" i="178"/>
  <c r="C51" i="178"/>
  <c r="F50" i="178"/>
  <c r="E48" i="178"/>
  <c r="D48" i="178"/>
  <c r="F48" i="178" s="1"/>
  <c r="C48" i="178"/>
  <c r="C5" i="178" s="1"/>
  <c r="C9" i="178" s="1"/>
  <c r="F47" i="178"/>
  <c r="F46" i="178"/>
  <c r="F45" i="178"/>
  <c r="F44" i="178"/>
  <c r="F43" i="178"/>
  <c r="F42" i="178"/>
  <c r="F41" i="178"/>
  <c r="F40" i="178"/>
  <c r="F39" i="178"/>
  <c r="F38" i="178"/>
  <c r="F37" i="178"/>
  <c r="F35" i="178"/>
  <c r="F34" i="178"/>
  <c r="F33" i="178"/>
  <c r="F32" i="178"/>
  <c r="F31" i="178"/>
  <c r="F30" i="178"/>
  <c r="F29" i="178"/>
  <c r="F28" i="178"/>
  <c r="F27" i="178"/>
  <c r="F26" i="178"/>
  <c r="F25" i="178"/>
  <c r="F24" i="178"/>
  <c r="F23" i="178"/>
  <c r="F22" i="178"/>
  <c r="F21" i="178"/>
  <c r="F20" i="178"/>
  <c r="F19" i="178"/>
  <c r="F18" i="178"/>
  <c r="F17" i="178"/>
  <c r="F16" i="178"/>
  <c r="A16" i="178"/>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6" i="178" s="1"/>
  <c r="A37" i="178" s="1"/>
  <c r="A38" i="178" s="1"/>
  <c r="A39" i="178" s="1"/>
  <c r="A40" i="178" s="1"/>
  <c r="A41" i="178" s="1"/>
  <c r="A42" i="178" s="1"/>
  <c r="A43" i="178" s="1"/>
  <c r="A44" i="178" s="1"/>
  <c r="A45" i="178" s="1"/>
  <c r="A46" i="178" s="1"/>
  <c r="A47" i="178" s="1"/>
  <c r="A50" i="178" s="1"/>
  <c r="A53" i="178" s="1"/>
  <c r="A54" i="178" s="1"/>
  <c r="A55" i="178" s="1"/>
  <c r="A58" i="178" s="1"/>
  <c r="A59" i="178" s="1"/>
  <c r="A60" i="178" s="1"/>
  <c r="A61" i="178" s="1"/>
  <c r="F15" i="178"/>
  <c r="E8" i="178"/>
  <c r="D7" i="178"/>
  <c r="D9" i="178" s="1"/>
  <c r="C7" i="178"/>
  <c r="E6" i="178"/>
  <c r="D6" i="178"/>
  <c r="C6" i="178"/>
  <c r="E5" i="178"/>
  <c r="F5" i="178" s="1"/>
  <c r="D5" i="178"/>
  <c r="E45" i="177"/>
  <c r="D45" i="177"/>
  <c r="D8" i="177" s="1"/>
  <c r="C45" i="177"/>
  <c r="C8" i="177" s="1"/>
  <c r="F44" i="177"/>
  <c r="F43" i="177"/>
  <c r="F42" i="177"/>
  <c r="E40" i="177"/>
  <c r="F40" i="177" s="1"/>
  <c r="D40" i="177"/>
  <c r="C40" i="177"/>
  <c r="F39" i="177"/>
  <c r="F38" i="177"/>
  <c r="F37" i="177"/>
  <c r="F36" i="177"/>
  <c r="E34" i="177"/>
  <c r="D34" i="177"/>
  <c r="C34" i="177"/>
  <c r="F33" i="177"/>
  <c r="F32" i="177"/>
  <c r="F31" i="177"/>
  <c r="F30" i="177"/>
  <c r="E28" i="177"/>
  <c r="F28" i="177" s="1"/>
  <c r="D28" i="177"/>
  <c r="C28" i="177"/>
  <c r="C5" i="177" s="1"/>
  <c r="F27" i="177"/>
  <c r="F26" i="177"/>
  <c r="F25" i="177"/>
  <c r="F24" i="177"/>
  <c r="F23" i="177"/>
  <c r="F22" i="177"/>
  <c r="F21" i="177"/>
  <c r="F20" i="177"/>
  <c r="F19" i="177"/>
  <c r="A19" i="177"/>
  <c r="A20" i="177" s="1"/>
  <c r="A21" i="177" s="1"/>
  <c r="A22" i="177" s="1"/>
  <c r="A23" i="177" s="1"/>
  <c r="A24" i="177" s="1"/>
  <c r="A25" i="177" s="1"/>
  <c r="A26" i="177" s="1"/>
  <c r="A27" i="177" s="1"/>
  <c r="A30" i="177" s="1"/>
  <c r="A31" i="177" s="1"/>
  <c r="A32" i="177" s="1"/>
  <c r="A33" i="177" s="1"/>
  <c r="A36" i="177" s="1"/>
  <c r="A37" i="177" s="1"/>
  <c r="A38" i="177" s="1"/>
  <c r="A39" i="177" s="1"/>
  <c r="A42" i="177" s="1"/>
  <c r="A43" i="177" s="1"/>
  <c r="A44" i="177" s="1"/>
  <c r="F18" i="177"/>
  <c r="F17" i="177"/>
  <c r="F16" i="177"/>
  <c r="A16" i="177"/>
  <c r="A17" i="177" s="1"/>
  <c r="A18" i="177" s="1"/>
  <c r="E8" i="177"/>
  <c r="E7" i="177"/>
  <c r="D7" i="177"/>
  <c r="C7" i="177"/>
  <c r="D6" i="177"/>
  <c r="C6" i="177"/>
  <c r="E5" i="177"/>
  <c r="F5" i="177" s="1"/>
  <c r="D5" i="177"/>
  <c r="E87" i="176"/>
  <c r="F87" i="176" s="1"/>
  <c r="D87" i="176"/>
  <c r="C87" i="176"/>
  <c r="F86" i="176"/>
  <c r="F85" i="176"/>
  <c r="F84" i="176"/>
  <c r="F83" i="176"/>
  <c r="F82" i="176"/>
  <c r="F81" i="176"/>
  <c r="F80" i="176"/>
  <c r="F79" i="176"/>
  <c r="F78" i="176"/>
  <c r="F77" i="176"/>
  <c r="F76" i="176"/>
  <c r="F75" i="176"/>
  <c r="F74" i="176"/>
  <c r="F73" i="176"/>
  <c r="F72" i="176"/>
  <c r="F71" i="176"/>
  <c r="F70" i="176"/>
  <c r="F69" i="176"/>
  <c r="F68" i="176"/>
  <c r="F67" i="176"/>
  <c r="F66" i="176"/>
  <c r="F65" i="176"/>
  <c r="F63" i="176"/>
  <c r="E63" i="176"/>
  <c r="D63" i="176"/>
  <c r="C63" i="176"/>
  <c r="F62" i="176"/>
  <c r="F61" i="176"/>
  <c r="F60" i="176"/>
  <c r="F59" i="176"/>
  <c r="F58" i="176"/>
  <c r="F57" i="176"/>
  <c r="F56" i="176"/>
  <c r="F55" i="176"/>
  <c r="F54" i="176"/>
  <c r="F53" i="176"/>
  <c r="F52" i="176"/>
  <c r="F51" i="176"/>
  <c r="F50" i="176"/>
  <c r="F49" i="176"/>
  <c r="F48" i="176"/>
  <c r="F47" i="176"/>
  <c r="F45" i="176"/>
  <c r="F44" i="176"/>
  <c r="F43" i="176"/>
  <c r="F42" i="176"/>
  <c r="F41" i="176"/>
  <c r="F40" i="176"/>
  <c r="F39" i="176"/>
  <c r="E37" i="176"/>
  <c r="D37" i="176"/>
  <c r="D6" i="176" s="1"/>
  <c r="C37" i="176"/>
  <c r="F36" i="176"/>
  <c r="F35" i="176"/>
  <c r="F34" i="176"/>
  <c r="F33" i="176"/>
  <c r="E31" i="176"/>
  <c r="E5" i="176" s="1"/>
  <c r="D31" i="176"/>
  <c r="C31" i="176"/>
  <c r="F30" i="176"/>
  <c r="F29" i="176"/>
  <c r="F28" i="176"/>
  <c r="F27" i="176"/>
  <c r="F26" i="176"/>
  <c r="F25" i="176"/>
  <c r="F24" i="176"/>
  <c r="F23" i="176"/>
  <c r="F22" i="176"/>
  <c r="F21" i="176"/>
  <c r="F20" i="176"/>
  <c r="F19" i="176"/>
  <c r="F18" i="176"/>
  <c r="F17" i="176"/>
  <c r="F16" i="176"/>
  <c r="A16" i="176"/>
  <c r="A17" i="176" s="1"/>
  <c r="A18" i="176" s="1"/>
  <c r="A19" i="176" s="1"/>
  <c r="A20" i="176" s="1"/>
  <c r="A21" i="176" s="1"/>
  <c r="A22" i="176" s="1"/>
  <c r="A23" i="176" s="1"/>
  <c r="A24" i="176" s="1"/>
  <c r="A25" i="176" s="1"/>
  <c r="A26" i="176" s="1"/>
  <c r="A27" i="176" s="1"/>
  <c r="A28" i="176" s="1"/>
  <c r="A29" i="176" s="1"/>
  <c r="A30" i="176" s="1"/>
  <c r="A33" i="176" s="1"/>
  <c r="A34" i="176" s="1"/>
  <c r="A35" i="176" s="1"/>
  <c r="A36" i="176" s="1"/>
  <c r="A39" i="176" s="1"/>
  <c r="A40" i="176" s="1"/>
  <c r="A41" i="176" s="1"/>
  <c r="A42" i="176" s="1"/>
  <c r="A43" i="176" s="1"/>
  <c r="A44" i="176" s="1"/>
  <c r="A45" i="176" s="1"/>
  <c r="A46" i="176" s="1"/>
  <c r="A47" i="176" s="1"/>
  <c r="A48" i="176" s="1"/>
  <c r="A49" i="176" s="1"/>
  <c r="A50" i="176" s="1"/>
  <c r="A51" i="176" s="1"/>
  <c r="A52" i="176" s="1"/>
  <c r="A53" i="176" s="1"/>
  <c r="A54" i="176" s="1"/>
  <c r="A55" i="176" s="1"/>
  <c r="A56" i="176" s="1"/>
  <c r="A57" i="176" s="1"/>
  <c r="A58" i="176" s="1"/>
  <c r="A59" i="176" s="1"/>
  <c r="A60" i="176" s="1"/>
  <c r="A61" i="176" s="1"/>
  <c r="A62" i="176" s="1"/>
  <c r="A65" i="176" s="1"/>
  <c r="A66" i="176" s="1"/>
  <c r="A67" i="176" s="1"/>
  <c r="A68" i="176" s="1"/>
  <c r="A69" i="176" s="1"/>
  <c r="A70" i="176" s="1"/>
  <c r="A71" i="176" s="1"/>
  <c r="A72" i="176" s="1"/>
  <c r="A73" i="176" s="1"/>
  <c r="A74" i="176" s="1"/>
  <c r="A75" i="176" s="1"/>
  <c r="A76" i="176" s="1"/>
  <c r="A77" i="176" s="1"/>
  <c r="A78" i="176" s="1"/>
  <c r="A79" i="176" s="1"/>
  <c r="A80" i="176" s="1"/>
  <c r="A81" i="176" s="1"/>
  <c r="A82" i="176" s="1"/>
  <c r="A83" i="176" s="1"/>
  <c r="A84" i="176" s="1"/>
  <c r="A85" i="176" s="1"/>
  <c r="A86" i="176" s="1"/>
  <c r="F15" i="176"/>
  <c r="E8" i="176"/>
  <c r="D8" i="176"/>
  <c r="F8" i="176" s="1"/>
  <c r="C8" i="176"/>
  <c r="E7" i="176"/>
  <c r="F7" i="176" s="1"/>
  <c r="D7" i="176"/>
  <c r="C7" i="176"/>
  <c r="C6" i="176"/>
  <c r="D5" i="176"/>
  <c r="C5" i="176"/>
  <c r="C9" i="176" s="1"/>
  <c r="F7" i="189" l="1"/>
  <c r="F6" i="189"/>
  <c r="F27" i="189"/>
  <c r="E6" i="188"/>
  <c r="F6" i="188" s="1"/>
  <c r="C8" i="188"/>
  <c r="E9" i="187"/>
  <c r="F9" i="187" s="1"/>
  <c r="D9" i="187"/>
  <c r="F7" i="187"/>
  <c r="F160" i="186"/>
  <c r="E9" i="186"/>
  <c r="F9" i="186" s="1"/>
  <c r="F8" i="186"/>
  <c r="F20" i="185"/>
  <c r="D7" i="185"/>
  <c r="C10" i="184"/>
  <c r="E6" i="184"/>
  <c r="F6" i="184" s="1"/>
  <c r="F184" i="184"/>
  <c r="F8" i="184"/>
  <c r="F44" i="181"/>
  <c r="F38" i="181"/>
  <c r="C8" i="182"/>
  <c r="E5" i="182"/>
  <c r="F5" i="182" s="1"/>
  <c r="D8" i="182"/>
  <c r="D10" i="183"/>
  <c r="F87" i="183"/>
  <c r="C10" i="183"/>
  <c r="F5" i="183"/>
  <c r="F57" i="183"/>
  <c r="C9" i="179"/>
  <c r="D9" i="179"/>
  <c r="F5" i="179"/>
  <c r="F6" i="178"/>
  <c r="F7" i="177"/>
  <c r="F8" i="177"/>
  <c r="C9" i="177"/>
  <c r="D9" i="176"/>
  <c r="F53" i="179"/>
  <c r="E6" i="179"/>
  <c r="F6" i="179" s="1"/>
  <c r="F5" i="181"/>
  <c r="F6" i="182"/>
  <c r="F37" i="176"/>
  <c r="D9" i="177"/>
  <c r="E6" i="177"/>
  <c r="F6" i="177" s="1"/>
  <c r="F34" i="177"/>
  <c r="F5" i="176"/>
  <c r="E7" i="182"/>
  <c r="F37" i="182"/>
  <c r="F7" i="179"/>
  <c r="F72" i="186"/>
  <c r="E7" i="186"/>
  <c r="F7" i="186" s="1"/>
  <c r="E6" i="176"/>
  <c r="F6" i="176" s="1"/>
  <c r="F31" i="176"/>
  <c r="E5" i="180"/>
  <c r="F17" i="185"/>
  <c r="F5" i="186"/>
  <c r="E6" i="181"/>
  <c r="F45" i="177"/>
  <c r="F77" i="179"/>
  <c r="E9" i="178"/>
  <c r="F9" i="178" s="1"/>
  <c r="F60" i="183"/>
  <c r="E7" i="183"/>
  <c r="E9" i="184"/>
  <c r="F9" i="184" s="1"/>
  <c r="F231" i="184"/>
  <c r="E5" i="188"/>
  <c r="F32" i="188"/>
  <c r="E7" i="184"/>
  <c r="F7" i="184" s="1"/>
  <c r="F68" i="184"/>
  <c r="C7" i="185"/>
  <c r="F141" i="186"/>
  <c r="F68" i="187"/>
  <c r="C10" i="186"/>
  <c r="E6" i="186"/>
  <c r="F69" i="186"/>
  <c r="F5" i="187"/>
  <c r="F8" i="187"/>
  <c r="F5" i="189"/>
  <c r="E8" i="189"/>
  <c r="F8" i="189" s="1"/>
  <c r="E8" i="183"/>
  <c r="F8" i="183" s="1"/>
  <c r="F127" i="183"/>
  <c r="E9" i="183"/>
  <c r="F9" i="183" s="1"/>
  <c r="E5" i="184"/>
  <c r="F44" i="184"/>
  <c r="F5" i="185"/>
  <c r="E7" i="185"/>
  <c r="F7" i="185" s="1"/>
  <c r="D10" i="186"/>
  <c r="F51" i="187"/>
  <c r="F21" i="189"/>
  <c r="E9" i="179" l="1"/>
  <c r="F9" i="179" s="1"/>
  <c r="E9" i="176"/>
  <c r="F9" i="176" s="1"/>
  <c r="E10" i="186"/>
  <c r="F10" i="186" s="1"/>
  <c r="F6" i="186"/>
  <c r="E9" i="177"/>
  <c r="F9" i="177" s="1"/>
  <c r="E7" i="181"/>
  <c r="F7" i="181" s="1"/>
  <c r="F6" i="181"/>
  <c r="E8" i="182"/>
  <c r="F8" i="182" s="1"/>
  <c r="F7" i="182"/>
  <c r="F5" i="184"/>
  <c r="E10" i="184"/>
  <c r="F10" i="184" s="1"/>
  <c r="F7" i="183"/>
  <c r="E10" i="183"/>
  <c r="F10" i="183" s="1"/>
  <c r="E6" i="180"/>
  <c r="F6" i="180" s="1"/>
  <c r="F5" i="180"/>
  <c r="E8" i="188"/>
  <c r="F8" i="188" s="1"/>
  <c r="F5" i="188"/>
  <c r="Z56" i="6" l="1"/>
  <c r="AA54" i="6" s="1"/>
  <c r="I15" i="6"/>
  <c r="J15" i="6"/>
  <c r="K15" i="6"/>
  <c r="L15" i="6"/>
  <c r="M15" i="6"/>
  <c r="I16" i="6"/>
  <c r="J16" i="6"/>
  <c r="K16" i="6"/>
  <c r="L16" i="6"/>
  <c r="M16" i="6"/>
  <c r="H16" i="6"/>
  <c r="H15" i="6"/>
  <c r="H36" i="2"/>
  <c r="G36" i="2"/>
  <c r="F36" i="2"/>
  <c r="E36" i="2"/>
  <c r="D36" i="2"/>
  <c r="AA47" i="6" l="1"/>
  <c r="AA55" i="6"/>
  <c r="AA48" i="6"/>
  <c r="AA49" i="6"/>
  <c r="AA50" i="6"/>
  <c r="AA52" i="6"/>
  <c r="AA51" i="6"/>
  <c r="AA44" i="6"/>
  <c r="AA45" i="6"/>
  <c r="AA53" i="6"/>
  <c r="AA46" i="6"/>
  <c r="I6" i="6"/>
  <c r="J6" i="6"/>
  <c r="K6" i="6"/>
  <c r="L6" i="6"/>
  <c r="I7" i="6"/>
  <c r="J7" i="6"/>
  <c r="K7" i="6"/>
  <c r="L7" i="6"/>
  <c r="H7" i="6"/>
  <c r="H6" i="6"/>
  <c r="H27" i="1"/>
  <c r="G27" i="1"/>
  <c r="F27" i="1"/>
  <c r="E27" i="1"/>
  <c r="D27" i="1"/>
  <c r="AA56" i="6" l="1"/>
  <c r="G611" i="158"/>
  <c r="F611" i="158"/>
  <c r="G610" i="158"/>
  <c r="F610" i="158"/>
  <c r="G609" i="158"/>
  <c r="F609" i="158"/>
  <c r="G608" i="158"/>
  <c r="F608" i="158"/>
  <c r="G607" i="158"/>
  <c r="F607" i="158"/>
  <c r="G606" i="158"/>
  <c r="F606" i="158"/>
  <c r="G605" i="158"/>
  <c r="F605" i="158"/>
  <c r="G604" i="158"/>
  <c r="F604" i="158"/>
  <c r="G603" i="158"/>
  <c r="F603" i="158"/>
  <c r="G602" i="158"/>
  <c r="F602" i="158"/>
  <c r="G601" i="158"/>
  <c r="F601" i="158"/>
  <c r="G600" i="158"/>
  <c r="F600" i="158"/>
  <c r="G599" i="158"/>
  <c r="F599" i="158"/>
  <c r="G598" i="158"/>
  <c r="F598" i="158"/>
  <c r="G597" i="158"/>
  <c r="F597" i="158"/>
  <c r="G596" i="158"/>
  <c r="F596" i="158"/>
  <c r="G595" i="158"/>
  <c r="F595" i="158"/>
  <c r="G594" i="158"/>
  <c r="F594" i="158"/>
  <c r="G593" i="158"/>
  <c r="F593" i="158"/>
  <c r="G592" i="158"/>
  <c r="F592" i="158"/>
  <c r="G591" i="158"/>
  <c r="F591" i="158"/>
  <c r="G590" i="158"/>
  <c r="F590" i="158"/>
  <c r="G589" i="158"/>
  <c r="F589" i="158"/>
  <c r="G588" i="158"/>
  <c r="F588" i="158"/>
  <c r="G587" i="158"/>
  <c r="F587" i="158"/>
  <c r="G586" i="158"/>
  <c r="F586" i="158"/>
  <c r="G585" i="158"/>
  <c r="F585" i="158"/>
  <c r="G584" i="158"/>
  <c r="F584" i="158"/>
  <c r="G583" i="158"/>
  <c r="F583" i="158"/>
  <c r="G582" i="158"/>
  <c r="F582" i="158"/>
  <c r="G581" i="158"/>
  <c r="F581" i="158"/>
  <c r="G580" i="158"/>
  <c r="F580" i="158"/>
  <c r="G579" i="158"/>
  <c r="F579" i="158"/>
  <c r="G578" i="158"/>
  <c r="F578" i="158"/>
  <c r="G577" i="158"/>
  <c r="F577" i="158"/>
  <c r="G576" i="158"/>
  <c r="F576" i="158"/>
  <c r="G575" i="158"/>
  <c r="F575" i="158"/>
  <c r="G574" i="158"/>
  <c r="F574" i="158"/>
  <c r="G573" i="158"/>
  <c r="F573" i="158"/>
  <c r="G572" i="158"/>
  <c r="F572" i="158"/>
  <c r="G571" i="158"/>
  <c r="F571" i="158"/>
  <c r="G570" i="158"/>
  <c r="F570" i="158"/>
  <c r="G569" i="158"/>
  <c r="F569" i="158"/>
  <c r="G568" i="158"/>
  <c r="F568" i="158"/>
  <c r="G567" i="158"/>
  <c r="F567" i="158"/>
  <c r="G566" i="158"/>
  <c r="F566" i="158"/>
  <c r="G565" i="158"/>
  <c r="F565" i="158"/>
  <c r="G564" i="158"/>
  <c r="F564" i="158"/>
  <c r="G563" i="158"/>
  <c r="F563" i="158"/>
  <c r="G562" i="158"/>
  <c r="F562" i="158"/>
  <c r="G561" i="158"/>
  <c r="F561" i="158"/>
  <c r="G560" i="158"/>
  <c r="F560" i="158"/>
  <c r="G559" i="158"/>
  <c r="F559" i="158"/>
  <c r="G558" i="158"/>
  <c r="F558" i="158"/>
  <c r="G557" i="158"/>
  <c r="F557" i="158"/>
  <c r="G556" i="158"/>
  <c r="F556" i="158"/>
  <c r="G555" i="158"/>
  <c r="F555" i="158"/>
  <c r="G554" i="158"/>
  <c r="F554" i="158"/>
  <c r="G553" i="158"/>
  <c r="F553" i="158"/>
  <c r="G552" i="158"/>
  <c r="F552" i="158"/>
  <c r="G551" i="158"/>
  <c r="F551" i="158"/>
  <c r="G550" i="158"/>
  <c r="F550" i="158"/>
  <c r="G549" i="158"/>
  <c r="F549" i="158"/>
  <c r="G548" i="158"/>
  <c r="F548" i="158"/>
  <c r="G547" i="158"/>
  <c r="F547" i="158"/>
  <c r="G546" i="158"/>
  <c r="F546" i="158"/>
  <c r="G545" i="158"/>
  <c r="F545" i="158"/>
  <c r="G544" i="158"/>
  <c r="F544" i="158"/>
  <c r="G543" i="158"/>
  <c r="F543" i="158"/>
  <c r="G542" i="158"/>
  <c r="F542" i="158"/>
  <c r="G541" i="158"/>
  <c r="F541" i="158"/>
  <c r="G540" i="158"/>
  <c r="F540" i="158"/>
  <c r="G539" i="158"/>
  <c r="F539" i="158"/>
  <c r="G538" i="158"/>
  <c r="F538" i="158"/>
  <c r="G537" i="158"/>
  <c r="F537" i="158"/>
  <c r="G536" i="158"/>
  <c r="F536" i="158"/>
  <c r="G535" i="158"/>
  <c r="F535" i="158"/>
  <c r="G534" i="158"/>
  <c r="F534" i="158"/>
  <c r="G533" i="158"/>
  <c r="F533" i="158"/>
  <c r="G532" i="158"/>
  <c r="F532" i="158"/>
  <c r="G531" i="158"/>
  <c r="F531" i="158"/>
  <c r="G530" i="158"/>
  <c r="F530" i="158"/>
  <c r="G529" i="158"/>
  <c r="F529" i="158"/>
  <c r="G528" i="158"/>
  <c r="F528" i="158"/>
  <c r="G527" i="158"/>
  <c r="F527" i="158"/>
  <c r="G526" i="158"/>
  <c r="F526" i="158"/>
  <c r="G525" i="158"/>
  <c r="F525" i="158"/>
  <c r="G524" i="158"/>
  <c r="F524" i="158"/>
  <c r="G523" i="158"/>
  <c r="F523" i="158"/>
  <c r="G522" i="158"/>
  <c r="F522" i="158"/>
  <c r="G521" i="158"/>
  <c r="F521" i="158"/>
  <c r="G520" i="158"/>
  <c r="F520" i="158"/>
  <c r="G519" i="158"/>
  <c r="F519" i="158"/>
  <c r="G518" i="158"/>
  <c r="F518" i="158"/>
  <c r="G517" i="158"/>
  <c r="F517" i="158"/>
  <c r="G516" i="158"/>
  <c r="F516" i="158"/>
  <c r="G515" i="158"/>
  <c r="F515" i="158"/>
  <c r="G514" i="158"/>
  <c r="F514" i="158"/>
  <c r="G513" i="158"/>
  <c r="F513" i="158"/>
  <c r="G512" i="158"/>
  <c r="F512" i="158"/>
  <c r="G511" i="158"/>
  <c r="F511" i="158"/>
  <c r="G510" i="158"/>
  <c r="F510" i="158"/>
  <c r="G509" i="158"/>
  <c r="F509" i="158"/>
  <c r="G508" i="158"/>
  <c r="F508" i="158"/>
  <c r="G507" i="158"/>
  <c r="F507" i="158"/>
  <c r="G506" i="158"/>
  <c r="F506" i="158"/>
  <c r="G505" i="158"/>
  <c r="F505" i="158"/>
  <c r="G504" i="158"/>
  <c r="F504" i="158"/>
  <c r="G503" i="158"/>
  <c r="F503" i="158"/>
  <c r="G502" i="158"/>
  <c r="F502" i="158"/>
  <c r="G501" i="158"/>
  <c r="F501" i="158"/>
  <c r="G500" i="158"/>
  <c r="F500" i="158"/>
  <c r="G499" i="158"/>
  <c r="F499" i="158"/>
  <c r="G498" i="158"/>
  <c r="F498" i="158"/>
  <c r="G497" i="158"/>
  <c r="F497" i="158"/>
  <c r="G496" i="158"/>
  <c r="F496" i="158"/>
  <c r="G495" i="158"/>
  <c r="F495" i="158"/>
  <c r="G494" i="158"/>
  <c r="F494" i="158"/>
  <c r="G493" i="158"/>
  <c r="F493" i="158"/>
  <c r="G492" i="158"/>
  <c r="F492" i="158"/>
  <c r="G491" i="158"/>
  <c r="F491" i="158"/>
  <c r="G490" i="158"/>
  <c r="F490" i="158"/>
  <c r="G489" i="158"/>
  <c r="F489" i="158"/>
  <c r="G488" i="158"/>
  <c r="F488" i="158"/>
  <c r="G487" i="158"/>
  <c r="F487" i="158"/>
  <c r="G486" i="158"/>
  <c r="F486" i="158"/>
  <c r="G485" i="158"/>
  <c r="F485" i="158"/>
  <c r="G484" i="158"/>
  <c r="F484" i="158"/>
  <c r="G483" i="158"/>
  <c r="F483" i="158"/>
  <c r="G482" i="158"/>
  <c r="F482" i="158"/>
  <c r="G481" i="158"/>
  <c r="F481" i="158"/>
  <c r="G480" i="158"/>
  <c r="F480" i="158"/>
  <c r="G479" i="158"/>
  <c r="F479" i="158"/>
  <c r="G478" i="158"/>
  <c r="F478" i="158"/>
  <c r="G477" i="158"/>
  <c r="F477" i="158"/>
  <c r="G476" i="158"/>
  <c r="F476" i="158"/>
  <c r="G475" i="158"/>
  <c r="F475" i="158"/>
  <c r="G474" i="158"/>
  <c r="F474" i="158"/>
  <c r="G473" i="158"/>
  <c r="F473" i="158"/>
  <c r="G472" i="158"/>
  <c r="F472" i="158"/>
  <c r="G471" i="158"/>
  <c r="F471" i="158"/>
  <c r="G470" i="158"/>
  <c r="F470" i="158"/>
  <c r="G469" i="158"/>
  <c r="F469" i="158"/>
  <c r="G468" i="158"/>
  <c r="F468" i="158"/>
  <c r="G467" i="158"/>
  <c r="F467" i="158"/>
  <c r="G466" i="158"/>
  <c r="F466" i="158"/>
  <c r="G465" i="158"/>
  <c r="F465" i="158"/>
  <c r="G464" i="158"/>
  <c r="F464" i="158"/>
  <c r="G463" i="158"/>
  <c r="F463" i="158"/>
  <c r="G462" i="158"/>
  <c r="F462" i="158"/>
  <c r="G461" i="158"/>
  <c r="F461" i="158"/>
  <c r="G460" i="158"/>
  <c r="F460" i="158"/>
  <c r="G459" i="158"/>
  <c r="F459" i="158"/>
  <c r="G458" i="158"/>
  <c r="F458" i="158"/>
  <c r="G457" i="158"/>
  <c r="F457" i="158"/>
  <c r="G456" i="158"/>
  <c r="F456" i="158"/>
  <c r="G455" i="158"/>
  <c r="F455" i="158"/>
  <c r="G454" i="158"/>
  <c r="F454" i="158"/>
  <c r="G453" i="158"/>
  <c r="F453" i="158"/>
  <c r="G452" i="158"/>
  <c r="F452" i="158"/>
  <c r="G451" i="158"/>
  <c r="F451" i="158"/>
  <c r="G450" i="158"/>
  <c r="F450" i="158"/>
  <c r="G449" i="158"/>
  <c r="F449" i="158"/>
  <c r="G448" i="158"/>
  <c r="F448" i="158"/>
  <c r="G447" i="158"/>
  <c r="F447" i="158"/>
  <c r="G446" i="158"/>
  <c r="F446" i="158"/>
  <c r="G445" i="158"/>
  <c r="F445" i="158"/>
  <c r="G444" i="158"/>
  <c r="F444" i="158"/>
  <c r="G443" i="158"/>
  <c r="F443" i="158"/>
  <c r="G442" i="158"/>
  <c r="F442" i="158"/>
  <c r="G441" i="158"/>
  <c r="F441" i="158"/>
  <c r="G440" i="158"/>
  <c r="F440" i="158"/>
  <c r="G439" i="158"/>
  <c r="F439" i="158"/>
  <c r="G438" i="158"/>
  <c r="F438" i="158"/>
  <c r="G437" i="158"/>
  <c r="F437" i="158"/>
  <c r="G436" i="158"/>
  <c r="F436" i="158"/>
  <c r="G435" i="158"/>
  <c r="F435" i="158"/>
  <c r="G434" i="158"/>
  <c r="F434" i="158"/>
  <c r="G433" i="158"/>
  <c r="F433" i="158"/>
  <c r="G432" i="158"/>
  <c r="F432" i="158"/>
  <c r="G431" i="158"/>
  <c r="F431" i="158"/>
  <c r="G430" i="158"/>
  <c r="F430" i="158"/>
  <c r="G429" i="158"/>
  <c r="F429" i="158"/>
  <c r="G428" i="158"/>
  <c r="F428" i="158"/>
  <c r="G427" i="158"/>
  <c r="F427" i="158"/>
  <c r="G426" i="158"/>
  <c r="F426" i="158"/>
  <c r="G425" i="158"/>
  <c r="F425" i="158"/>
  <c r="G424" i="158"/>
  <c r="F424" i="158"/>
  <c r="G423" i="158"/>
  <c r="F423" i="158"/>
  <c r="G422" i="158"/>
  <c r="F422" i="158"/>
  <c r="G421" i="158"/>
  <c r="F421" i="158"/>
  <c r="G420" i="158"/>
  <c r="F420" i="158"/>
  <c r="G419" i="158"/>
  <c r="F419" i="158"/>
  <c r="G418" i="158"/>
  <c r="F418" i="158"/>
  <c r="G417" i="158"/>
  <c r="F417" i="158"/>
  <c r="G416" i="158"/>
  <c r="F416" i="158"/>
  <c r="G415" i="158"/>
  <c r="F415" i="158"/>
  <c r="G414" i="158"/>
  <c r="F414" i="158"/>
  <c r="G413" i="158"/>
  <c r="F413" i="158"/>
  <c r="G412" i="158"/>
  <c r="F412" i="158"/>
  <c r="G411" i="158"/>
  <c r="F411" i="158"/>
  <c r="G410" i="158"/>
  <c r="F410" i="158"/>
  <c r="G409" i="158"/>
  <c r="F409" i="158"/>
  <c r="G408" i="158"/>
  <c r="F408" i="158"/>
  <c r="G407" i="158"/>
  <c r="F407" i="158"/>
  <c r="G406" i="158"/>
  <c r="F406" i="158"/>
  <c r="G405" i="158"/>
  <c r="F405" i="158"/>
  <c r="G404" i="158"/>
  <c r="F404" i="158"/>
  <c r="G403" i="158"/>
  <c r="F403" i="158"/>
  <c r="G402" i="158"/>
  <c r="F402" i="158"/>
  <c r="G401" i="158"/>
  <c r="F401" i="158"/>
  <c r="G400" i="158"/>
  <c r="F400" i="158"/>
  <c r="G399" i="158"/>
  <c r="F399" i="158"/>
  <c r="G398" i="158"/>
  <c r="F398" i="158"/>
  <c r="G397" i="158"/>
  <c r="F397" i="158"/>
  <c r="G396" i="158"/>
  <c r="F396" i="158"/>
  <c r="G395" i="158"/>
  <c r="F395" i="158"/>
  <c r="G394" i="158"/>
  <c r="F394" i="158"/>
  <c r="G393" i="158"/>
  <c r="F393" i="158"/>
  <c r="G392" i="158"/>
  <c r="F392" i="158"/>
  <c r="G391" i="158"/>
  <c r="F391" i="158"/>
  <c r="G390" i="158"/>
  <c r="F390" i="158"/>
  <c r="G389" i="158"/>
  <c r="F389" i="158"/>
  <c r="G388" i="158"/>
  <c r="F388" i="158"/>
  <c r="G387" i="158"/>
  <c r="F387" i="158"/>
  <c r="G386" i="158"/>
  <c r="F386" i="158"/>
  <c r="G385" i="158"/>
  <c r="F385" i="158"/>
  <c r="G384" i="158"/>
  <c r="F384" i="158"/>
  <c r="G383" i="158"/>
  <c r="F383" i="158"/>
  <c r="G382" i="158"/>
  <c r="F382" i="158"/>
  <c r="G381" i="158"/>
  <c r="F381" i="158"/>
  <c r="G380" i="158"/>
  <c r="F380" i="158"/>
  <c r="G379" i="158"/>
  <c r="F379" i="158"/>
  <c r="G378" i="158"/>
  <c r="F378" i="158"/>
  <c r="G377" i="158"/>
  <c r="F377" i="158"/>
  <c r="G376" i="158"/>
  <c r="F376" i="158"/>
  <c r="G375" i="158"/>
  <c r="F375" i="158"/>
  <c r="G374" i="158"/>
  <c r="F374" i="158"/>
  <c r="G373" i="158"/>
  <c r="F373" i="158"/>
  <c r="G372" i="158"/>
  <c r="F372" i="158"/>
  <c r="G371" i="158"/>
  <c r="F371" i="158"/>
  <c r="G370" i="158"/>
  <c r="F370" i="158"/>
  <c r="G369" i="158"/>
  <c r="F369" i="158"/>
  <c r="G368" i="158"/>
  <c r="F368" i="158"/>
  <c r="G367" i="158"/>
  <c r="F367" i="158"/>
  <c r="G366" i="158"/>
  <c r="F366" i="158"/>
  <c r="G365" i="158"/>
  <c r="F365" i="158"/>
  <c r="G364" i="158"/>
  <c r="F364" i="158"/>
  <c r="G363" i="158"/>
  <c r="F363" i="158"/>
  <c r="G362" i="158"/>
  <c r="F362" i="158"/>
  <c r="G361" i="158"/>
  <c r="F361" i="158"/>
  <c r="G360" i="158"/>
  <c r="F360" i="158"/>
  <c r="G359" i="158"/>
  <c r="F359" i="158"/>
  <c r="G358" i="158"/>
  <c r="F358" i="158"/>
  <c r="G357" i="158"/>
  <c r="F357" i="158"/>
  <c r="G356" i="158"/>
  <c r="F356" i="158"/>
  <c r="G355" i="158"/>
  <c r="F355" i="158"/>
  <c r="G354" i="158"/>
  <c r="F354" i="158"/>
  <c r="G353" i="158"/>
  <c r="F353" i="158"/>
  <c r="G352" i="158"/>
  <c r="F352" i="158"/>
  <c r="G351" i="158"/>
  <c r="F351" i="158"/>
  <c r="G350" i="158"/>
  <c r="F350" i="158"/>
  <c r="G349" i="158"/>
  <c r="F349" i="158"/>
  <c r="G348" i="158"/>
  <c r="F348" i="158"/>
  <c r="G347" i="158"/>
  <c r="F347" i="158"/>
  <c r="G346" i="158"/>
  <c r="F346" i="158"/>
  <c r="G345" i="158"/>
  <c r="F345" i="158"/>
  <c r="G344" i="158"/>
  <c r="F344" i="158"/>
  <c r="G343" i="158"/>
  <c r="F343" i="158"/>
  <c r="G342" i="158"/>
  <c r="F342" i="158"/>
  <c r="G341" i="158"/>
  <c r="F341" i="158"/>
  <c r="G340" i="158"/>
  <c r="F340" i="158"/>
  <c r="G339" i="158"/>
  <c r="F339" i="158"/>
  <c r="G338" i="158"/>
  <c r="F338" i="158"/>
  <c r="G337" i="158"/>
  <c r="F337" i="158"/>
  <c r="G336" i="158"/>
  <c r="F336" i="158"/>
  <c r="G335" i="158"/>
  <c r="F335" i="158"/>
  <c r="G334" i="158"/>
  <c r="F334" i="158"/>
  <c r="G333" i="158"/>
  <c r="F333" i="158"/>
  <c r="G332" i="158"/>
  <c r="F332" i="158"/>
  <c r="G331" i="158"/>
  <c r="F331" i="158"/>
  <c r="G330" i="158"/>
  <c r="F330" i="158"/>
  <c r="G329" i="158"/>
  <c r="F329" i="158"/>
  <c r="G328" i="158"/>
  <c r="F328" i="158"/>
  <c r="G327" i="158"/>
  <c r="F327" i="158"/>
  <c r="G326" i="158"/>
  <c r="F326" i="158"/>
  <c r="G325" i="158"/>
  <c r="F325" i="158"/>
  <c r="G324" i="158"/>
  <c r="F324" i="158"/>
  <c r="G323" i="158"/>
  <c r="F323" i="158"/>
  <c r="G322" i="158"/>
  <c r="F322" i="158"/>
  <c r="G321" i="158"/>
  <c r="F321" i="158"/>
  <c r="G320" i="158"/>
  <c r="F320" i="158"/>
  <c r="G319" i="158"/>
  <c r="F319" i="158"/>
  <c r="G318" i="158"/>
  <c r="F318" i="158"/>
  <c r="G317" i="158"/>
  <c r="F317" i="158"/>
  <c r="G316" i="158"/>
  <c r="F316" i="158"/>
  <c r="G315" i="158"/>
  <c r="F315" i="158"/>
  <c r="G314" i="158"/>
  <c r="F314" i="158"/>
  <c r="G313" i="158"/>
  <c r="F313" i="158"/>
  <c r="G312" i="158"/>
  <c r="F312" i="158"/>
  <c r="G311" i="158"/>
  <c r="F311" i="158"/>
  <c r="G310" i="158"/>
  <c r="F310" i="158"/>
  <c r="G309" i="158"/>
  <c r="F309" i="158"/>
  <c r="G308" i="158"/>
  <c r="F308" i="158"/>
  <c r="G307" i="158"/>
  <c r="F307" i="158"/>
  <c r="G306" i="158"/>
  <c r="F306" i="158"/>
  <c r="G305" i="158"/>
  <c r="F305" i="158"/>
  <c r="G304" i="158"/>
  <c r="F304" i="158"/>
  <c r="G303" i="158"/>
  <c r="F303" i="158"/>
  <c r="G302" i="158"/>
  <c r="F302" i="158"/>
  <c r="G301" i="158"/>
  <c r="F301" i="158"/>
  <c r="G300" i="158"/>
  <c r="F300" i="158"/>
  <c r="G299" i="158"/>
  <c r="F299" i="158"/>
  <c r="G298" i="158"/>
  <c r="F298" i="158"/>
  <c r="G297" i="158"/>
  <c r="F297" i="158"/>
  <c r="G296" i="158"/>
  <c r="F296" i="158"/>
  <c r="G295" i="158"/>
  <c r="F295" i="158"/>
  <c r="G294" i="158"/>
  <c r="F294" i="158"/>
  <c r="G293" i="158"/>
  <c r="F293" i="158"/>
  <c r="G292" i="158"/>
  <c r="F292" i="158"/>
  <c r="G291" i="158"/>
  <c r="F291" i="158"/>
  <c r="G290" i="158"/>
  <c r="F290" i="158"/>
  <c r="G289" i="158"/>
  <c r="F289" i="158"/>
  <c r="G288" i="158"/>
  <c r="F288" i="158"/>
  <c r="G287" i="158"/>
  <c r="F287" i="158"/>
  <c r="G286" i="158"/>
  <c r="F286" i="158"/>
  <c r="G285" i="158"/>
  <c r="F285" i="158"/>
  <c r="G284" i="158"/>
  <c r="F284" i="158"/>
  <c r="G283" i="158"/>
  <c r="F283" i="158"/>
  <c r="G282" i="158"/>
  <c r="F282" i="158"/>
  <c r="G281" i="158"/>
  <c r="F281" i="158"/>
  <c r="G280" i="158"/>
  <c r="F280" i="158"/>
  <c r="G279" i="158"/>
  <c r="F279" i="158"/>
  <c r="G278" i="158"/>
  <c r="F278" i="158"/>
  <c r="G277" i="158"/>
  <c r="F277" i="158"/>
  <c r="G276" i="158"/>
  <c r="F276" i="158"/>
  <c r="G275" i="158"/>
  <c r="F275" i="158"/>
  <c r="G274" i="158"/>
  <c r="F274" i="158"/>
  <c r="G273" i="158"/>
  <c r="F273" i="158"/>
  <c r="G272" i="158"/>
  <c r="F272" i="158"/>
  <c r="G271" i="158"/>
  <c r="F271" i="158"/>
  <c r="G270" i="158"/>
  <c r="F270" i="158"/>
  <c r="G269" i="158"/>
  <c r="F269" i="158"/>
  <c r="G268" i="158"/>
  <c r="F268" i="158"/>
  <c r="G267" i="158"/>
  <c r="F267" i="158"/>
  <c r="G266" i="158"/>
  <c r="F266" i="158"/>
  <c r="G265" i="158"/>
  <c r="F265" i="158"/>
  <c r="G264" i="158"/>
  <c r="F264" i="158"/>
  <c r="G263" i="158"/>
  <c r="F263" i="158"/>
  <c r="G262" i="158"/>
  <c r="F262" i="158"/>
  <c r="G261" i="158"/>
  <c r="F261" i="158"/>
  <c r="G260" i="158"/>
  <c r="F260" i="158"/>
  <c r="G259" i="158"/>
  <c r="F259" i="158"/>
  <c r="G258" i="158"/>
  <c r="F258" i="158"/>
  <c r="G257" i="158"/>
  <c r="F257" i="158"/>
  <c r="G256" i="158"/>
  <c r="F256" i="158"/>
  <c r="G255" i="158"/>
  <c r="F255" i="158"/>
  <c r="G254" i="158"/>
  <c r="F254" i="158"/>
  <c r="G253" i="158"/>
  <c r="F253" i="158"/>
  <c r="G252" i="158"/>
  <c r="F252" i="158"/>
  <c r="G251" i="158"/>
  <c r="F251" i="158"/>
  <c r="G250" i="158"/>
  <c r="F250" i="158"/>
  <c r="G249" i="158"/>
  <c r="F249" i="158"/>
  <c r="G248" i="158"/>
  <c r="F248" i="158"/>
  <c r="G247" i="158"/>
  <c r="F247" i="158"/>
  <c r="G246" i="158"/>
  <c r="F246" i="158"/>
  <c r="G245" i="158"/>
  <c r="F245" i="158"/>
  <c r="G244" i="158"/>
  <c r="F244" i="158"/>
  <c r="G243" i="158"/>
  <c r="F243" i="158"/>
  <c r="G242" i="158"/>
  <c r="F242" i="158"/>
  <c r="G241" i="158"/>
  <c r="F241" i="158"/>
  <c r="G240" i="158"/>
  <c r="F240" i="158"/>
  <c r="G239" i="158"/>
  <c r="F239" i="158"/>
  <c r="G238" i="158"/>
  <c r="F238" i="158"/>
  <c r="G237" i="158"/>
  <c r="F237" i="158"/>
  <c r="G236" i="158"/>
  <c r="F236" i="158"/>
  <c r="G235" i="158"/>
  <c r="F235" i="158"/>
  <c r="G234" i="158"/>
  <c r="F234" i="158"/>
  <c r="G233" i="158"/>
  <c r="F233" i="158"/>
  <c r="G232" i="158"/>
  <c r="F232" i="158"/>
  <c r="G231" i="158"/>
  <c r="F231" i="158"/>
  <c r="G230" i="158"/>
  <c r="F230" i="158"/>
  <c r="G229" i="158"/>
  <c r="F229" i="158"/>
  <c r="G228" i="158"/>
  <c r="F228" i="158"/>
  <c r="G227" i="158"/>
  <c r="F227" i="158"/>
  <c r="G226" i="158"/>
  <c r="F226" i="158"/>
  <c r="G225" i="158"/>
  <c r="F225" i="158"/>
  <c r="G224" i="158"/>
  <c r="F224" i="158"/>
  <c r="G223" i="158"/>
  <c r="F223" i="158"/>
  <c r="G222" i="158"/>
  <c r="F222" i="158"/>
  <c r="G221" i="158"/>
  <c r="F221" i="158"/>
  <c r="G220" i="158"/>
  <c r="F220" i="158"/>
  <c r="G219" i="158"/>
  <c r="F219" i="158"/>
  <c r="G218" i="158"/>
  <c r="F218" i="158"/>
  <c r="G217" i="158"/>
  <c r="F217" i="158"/>
  <c r="G216" i="158"/>
  <c r="F216" i="158"/>
  <c r="G215" i="158"/>
  <c r="F215" i="158"/>
  <c r="G214" i="158"/>
  <c r="F214" i="158"/>
  <c r="G213" i="158"/>
  <c r="F213" i="158"/>
  <c r="G212" i="158"/>
  <c r="F212" i="158"/>
  <c r="G211" i="158"/>
  <c r="F211" i="158"/>
  <c r="G210" i="158"/>
  <c r="F210" i="158"/>
  <c r="G209" i="158"/>
  <c r="F209" i="158"/>
  <c r="G208" i="158"/>
  <c r="F208" i="158"/>
  <c r="G207" i="158"/>
  <c r="F207" i="158"/>
  <c r="G206" i="158"/>
  <c r="F206" i="158"/>
  <c r="G205" i="158"/>
  <c r="F205" i="158"/>
  <c r="G204" i="158"/>
  <c r="F204" i="158"/>
  <c r="G203" i="158"/>
  <c r="F203" i="158"/>
  <c r="G202" i="158"/>
  <c r="F202" i="158"/>
  <c r="G201" i="158"/>
  <c r="F201" i="158"/>
  <c r="G200" i="158"/>
  <c r="F200" i="158"/>
  <c r="G199" i="158"/>
  <c r="F199" i="158"/>
  <c r="G198" i="158"/>
  <c r="F198" i="158"/>
  <c r="G197" i="158"/>
  <c r="F197" i="158"/>
  <c r="G196" i="158"/>
  <c r="F196" i="158"/>
  <c r="G195" i="158"/>
  <c r="F195" i="158"/>
  <c r="G194" i="158"/>
  <c r="F194" i="158"/>
  <c r="G193" i="158"/>
  <c r="F193" i="158"/>
  <c r="G192" i="158"/>
  <c r="F192" i="158"/>
  <c r="G191" i="158"/>
  <c r="F191" i="158"/>
  <c r="G190" i="158"/>
  <c r="F190" i="158"/>
  <c r="G189" i="158"/>
  <c r="F189" i="158"/>
  <c r="G188" i="158"/>
  <c r="F188" i="158"/>
  <c r="G187" i="158"/>
  <c r="F187" i="158"/>
  <c r="G186" i="158"/>
  <c r="F186" i="158"/>
  <c r="G185" i="158"/>
  <c r="F185" i="158"/>
  <c r="G184" i="158"/>
  <c r="F184" i="158"/>
  <c r="G183" i="158"/>
  <c r="F183" i="158"/>
  <c r="G182" i="158"/>
  <c r="F182" i="158"/>
  <c r="G181" i="158"/>
  <c r="F181" i="158"/>
  <c r="G180" i="158"/>
  <c r="F180" i="158"/>
  <c r="G179" i="158"/>
  <c r="F179" i="158"/>
  <c r="G178" i="158"/>
  <c r="F178" i="158"/>
  <c r="G177" i="158"/>
  <c r="F177" i="158"/>
  <c r="G176" i="158"/>
  <c r="F176" i="158"/>
  <c r="G175" i="158"/>
  <c r="F175" i="158"/>
  <c r="G174" i="158"/>
  <c r="F174" i="158"/>
  <c r="G173" i="158"/>
  <c r="F173" i="158"/>
  <c r="G172" i="158"/>
  <c r="F172" i="158"/>
  <c r="G171" i="158"/>
  <c r="F171" i="158"/>
  <c r="G170" i="158"/>
  <c r="F170" i="158"/>
  <c r="G169" i="158"/>
  <c r="F169" i="158"/>
  <c r="G168" i="158"/>
  <c r="F168" i="158"/>
  <c r="G167" i="158"/>
  <c r="F167" i="158"/>
  <c r="G166" i="158"/>
  <c r="F166" i="158"/>
  <c r="G165" i="158"/>
  <c r="F165" i="158"/>
  <c r="G164" i="158"/>
  <c r="F164" i="158"/>
  <c r="G163" i="158"/>
  <c r="F163" i="158"/>
  <c r="G162" i="158"/>
  <c r="F162" i="158"/>
  <c r="G161" i="158"/>
  <c r="F161" i="158"/>
  <c r="G160" i="158"/>
  <c r="F160" i="158"/>
  <c r="G159" i="158"/>
  <c r="F159" i="158"/>
  <c r="G158" i="158"/>
  <c r="F158" i="158"/>
  <c r="G157" i="158"/>
  <c r="F157" i="158"/>
  <c r="G156" i="158"/>
  <c r="F156" i="158"/>
  <c r="G155" i="158"/>
  <c r="F155" i="158"/>
  <c r="G154" i="158"/>
  <c r="F154" i="158"/>
  <c r="G153" i="158"/>
  <c r="F153" i="158"/>
  <c r="G152" i="158"/>
  <c r="F152" i="158"/>
  <c r="G151" i="158"/>
  <c r="F151" i="158"/>
  <c r="G150" i="158"/>
  <c r="F150" i="158"/>
  <c r="G149" i="158"/>
  <c r="F149" i="158"/>
  <c r="G148" i="158"/>
  <c r="F148" i="158"/>
  <c r="G147" i="158"/>
  <c r="F147" i="158"/>
  <c r="G146" i="158"/>
  <c r="F146" i="158"/>
  <c r="G145" i="158"/>
  <c r="F145" i="158"/>
  <c r="G144" i="158"/>
  <c r="F144" i="158"/>
  <c r="G143" i="158"/>
  <c r="F143" i="158"/>
  <c r="G142" i="158"/>
  <c r="F142" i="158"/>
  <c r="G141" i="158"/>
  <c r="F141" i="158"/>
  <c r="G140" i="158"/>
  <c r="F140" i="158"/>
  <c r="G139" i="158"/>
  <c r="F139" i="158"/>
  <c r="G138" i="158"/>
  <c r="F138" i="158"/>
  <c r="G137" i="158"/>
  <c r="F137" i="158"/>
  <c r="G136" i="158"/>
  <c r="F136" i="158"/>
  <c r="G135" i="158"/>
  <c r="F135" i="158"/>
  <c r="G134" i="158"/>
  <c r="F134" i="158"/>
  <c r="G133" i="158"/>
  <c r="F133" i="158"/>
  <c r="G132" i="158"/>
  <c r="F132" i="158"/>
  <c r="G131" i="158"/>
  <c r="F131" i="158"/>
  <c r="G130" i="158"/>
  <c r="F130" i="158"/>
  <c r="G129" i="158"/>
  <c r="F129" i="158"/>
  <c r="G128" i="158"/>
  <c r="F128" i="158"/>
  <c r="G127" i="158"/>
  <c r="F127" i="158"/>
  <c r="G126" i="158"/>
  <c r="F126" i="158"/>
  <c r="G125" i="158"/>
  <c r="F125" i="158"/>
  <c r="G124" i="158"/>
  <c r="F124" i="158"/>
  <c r="G123" i="158"/>
  <c r="F123" i="158"/>
  <c r="G122" i="158"/>
  <c r="F122" i="158"/>
  <c r="G121" i="158"/>
  <c r="F121" i="158"/>
  <c r="G120" i="158"/>
  <c r="F120" i="158"/>
  <c r="G119" i="158"/>
  <c r="F119" i="158"/>
  <c r="G118" i="158"/>
  <c r="F118" i="158"/>
  <c r="G117" i="158"/>
  <c r="F117" i="158"/>
  <c r="G116" i="158"/>
  <c r="F116" i="158"/>
  <c r="G115" i="158"/>
  <c r="F115" i="158"/>
  <c r="G114" i="158"/>
  <c r="F114" i="158"/>
  <c r="G113" i="158"/>
  <c r="F113" i="158"/>
  <c r="G112" i="158"/>
  <c r="F112" i="158"/>
  <c r="G111" i="158"/>
  <c r="F111" i="158"/>
  <c r="G110" i="158"/>
  <c r="F110" i="158"/>
  <c r="G109" i="158"/>
  <c r="F109" i="158"/>
  <c r="G108" i="158"/>
  <c r="F108" i="158"/>
  <c r="G107" i="158"/>
  <c r="F107" i="158"/>
  <c r="G106" i="158"/>
  <c r="F106" i="158"/>
  <c r="G105" i="158"/>
  <c r="F105" i="158"/>
  <c r="G104" i="158"/>
  <c r="F104" i="158"/>
  <c r="G103" i="158"/>
  <c r="F103" i="158"/>
  <c r="G102" i="158"/>
  <c r="F102" i="158"/>
  <c r="G101" i="158"/>
  <c r="F101" i="158"/>
  <c r="G100" i="158"/>
  <c r="F100" i="158"/>
  <c r="G99" i="158"/>
  <c r="F99" i="158"/>
  <c r="G98" i="158"/>
  <c r="F98" i="158"/>
  <c r="G97" i="158"/>
  <c r="F97" i="158"/>
  <c r="G96" i="158"/>
  <c r="F96" i="158"/>
  <c r="G95" i="158"/>
  <c r="F95" i="158"/>
  <c r="G94" i="158"/>
  <c r="F94" i="158"/>
  <c r="G93" i="158"/>
  <c r="F93" i="158"/>
  <c r="G92" i="158"/>
  <c r="F92" i="158"/>
  <c r="G91" i="158"/>
  <c r="F91" i="158"/>
  <c r="G90" i="158"/>
  <c r="F90" i="158"/>
  <c r="G89" i="158"/>
  <c r="F89" i="158"/>
  <c r="G88" i="158"/>
  <c r="F88" i="158"/>
  <c r="G87" i="158"/>
  <c r="F87" i="158"/>
  <c r="G86" i="158"/>
  <c r="F86" i="158"/>
  <c r="G85" i="158"/>
  <c r="F85" i="158"/>
  <c r="G84" i="158"/>
  <c r="F84" i="158"/>
  <c r="G83" i="158"/>
  <c r="F83" i="158"/>
  <c r="G82" i="158"/>
  <c r="F82" i="158"/>
  <c r="G81" i="158"/>
  <c r="F81" i="158"/>
  <c r="G80" i="158"/>
  <c r="F80" i="158"/>
  <c r="G79" i="158"/>
  <c r="F79" i="158"/>
  <c r="G78" i="158"/>
  <c r="F78" i="158"/>
  <c r="G77" i="158"/>
  <c r="F77" i="158"/>
  <c r="G76" i="158"/>
  <c r="F76" i="158"/>
  <c r="G75" i="158"/>
  <c r="F75" i="158"/>
  <c r="G74" i="158"/>
  <c r="F74" i="158"/>
  <c r="G73" i="158"/>
  <c r="F73" i="158"/>
  <c r="G72" i="158"/>
  <c r="F72" i="158"/>
  <c r="G71" i="158"/>
  <c r="F71" i="158"/>
  <c r="G70" i="158"/>
  <c r="F70" i="158"/>
  <c r="G69" i="158"/>
  <c r="F69" i="158"/>
  <c r="G68" i="158"/>
  <c r="F68" i="158"/>
  <c r="G67" i="158"/>
  <c r="F67" i="158"/>
  <c r="G66" i="158"/>
  <c r="F66" i="158"/>
  <c r="G65" i="158"/>
  <c r="F65" i="158"/>
  <c r="G64" i="158"/>
  <c r="F64" i="158"/>
  <c r="G63" i="158"/>
  <c r="F63" i="158"/>
  <c r="G62" i="158"/>
  <c r="F62" i="158"/>
  <c r="G61" i="158"/>
  <c r="F61" i="158"/>
  <c r="G60" i="158"/>
  <c r="F60" i="158"/>
  <c r="G59" i="158"/>
  <c r="F59" i="158"/>
  <c r="G58" i="158"/>
  <c r="F58" i="158"/>
  <c r="G57" i="158"/>
  <c r="F57" i="158"/>
  <c r="G56" i="158"/>
  <c r="F56" i="158"/>
  <c r="G55" i="158"/>
  <c r="F55" i="158"/>
  <c r="G54" i="158"/>
  <c r="F54" i="158"/>
  <c r="G53" i="158"/>
  <c r="F53" i="158"/>
  <c r="G52" i="158"/>
  <c r="F52" i="158"/>
  <c r="G51" i="158"/>
  <c r="F51" i="158"/>
  <c r="G50" i="158"/>
  <c r="F50" i="158"/>
  <c r="G49" i="158"/>
  <c r="F49" i="158"/>
  <c r="G48" i="158"/>
  <c r="F48" i="158"/>
  <c r="G47" i="158"/>
  <c r="F47" i="158"/>
  <c r="G46" i="158"/>
  <c r="F46" i="158"/>
  <c r="G45" i="158"/>
  <c r="F45" i="158"/>
  <c r="G44" i="158"/>
  <c r="F44" i="158"/>
  <c r="G43" i="158"/>
  <c r="F43" i="158"/>
  <c r="G42" i="158"/>
  <c r="F42" i="158"/>
  <c r="G41" i="158"/>
  <c r="F41" i="158"/>
  <c r="G40" i="158"/>
  <c r="F40" i="158"/>
  <c r="G39" i="158"/>
  <c r="F39" i="158"/>
  <c r="G38" i="158"/>
  <c r="F38" i="158"/>
  <c r="G37" i="158"/>
  <c r="F37" i="158"/>
  <c r="G36" i="158"/>
  <c r="F36" i="158"/>
  <c r="G35" i="158"/>
  <c r="F35" i="158"/>
  <c r="G34" i="158"/>
  <c r="F34" i="158"/>
  <c r="G33" i="158"/>
  <c r="F33" i="158"/>
  <c r="G32" i="158"/>
  <c r="F32" i="158"/>
  <c r="G31" i="158"/>
  <c r="F31" i="158"/>
  <c r="G30" i="158"/>
  <c r="F30" i="158"/>
  <c r="G29" i="158"/>
  <c r="F29" i="158"/>
  <c r="G28" i="158"/>
  <c r="F28" i="158"/>
  <c r="G27" i="158"/>
  <c r="F27" i="158"/>
  <c r="G26" i="158"/>
  <c r="F26" i="158"/>
  <c r="G25" i="158"/>
  <c r="F25" i="158"/>
  <c r="G24" i="158"/>
  <c r="F24" i="158"/>
  <c r="G23" i="158"/>
  <c r="F23" i="158"/>
  <c r="G22" i="158"/>
  <c r="F22" i="158"/>
  <c r="G21" i="158"/>
  <c r="F21" i="158"/>
  <c r="G20" i="158"/>
  <c r="F20" i="158"/>
  <c r="G19" i="158"/>
  <c r="F19" i="158"/>
  <c r="G18" i="158"/>
  <c r="F18" i="158"/>
  <c r="G17" i="158"/>
  <c r="F17" i="158"/>
  <c r="G16" i="158"/>
  <c r="F16" i="158"/>
  <c r="G15" i="158"/>
  <c r="F15" i="158"/>
  <c r="G14" i="158"/>
  <c r="F14" i="158"/>
  <c r="G13" i="158"/>
  <c r="F13" i="158"/>
  <c r="G12" i="158"/>
  <c r="F12" i="158"/>
  <c r="G11" i="158"/>
  <c r="F11" i="158"/>
  <c r="G10" i="158"/>
  <c r="F10" i="158"/>
  <c r="G9" i="158"/>
  <c r="F9" i="158"/>
  <c r="G8" i="158"/>
  <c r="F8" i="158"/>
  <c r="G7" i="158"/>
  <c r="F7" i="158"/>
  <c r="G6" i="158"/>
  <c r="F6" i="158"/>
  <c r="G5" i="158"/>
  <c r="F5" i="158"/>
  <c r="C1076" i="156"/>
  <c r="B1076" i="156"/>
  <c r="C1903" i="155"/>
  <c r="B1903" i="155"/>
  <c r="E28" i="148" l="1"/>
  <c r="E29" i="148" s="1"/>
  <c r="D28" i="148"/>
  <c r="C12" i="154"/>
  <c r="C182" i="153"/>
  <c r="C25" i="152"/>
  <c r="C11" i="151"/>
  <c r="C6" i="150"/>
  <c r="C5" i="149"/>
  <c r="J57" i="148"/>
  <c r="I57" i="148"/>
  <c r="G57" i="148"/>
  <c r="E57" i="148"/>
  <c r="D57" i="148"/>
  <c r="F56" i="148"/>
  <c r="H56" i="148" s="1"/>
  <c r="H57" i="148" s="1"/>
  <c r="J55" i="148"/>
  <c r="I55" i="148"/>
  <c r="G55" i="148"/>
  <c r="E55" i="148"/>
  <c r="D55" i="148"/>
  <c r="F54" i="148"/>
  <c r="F55" i="148" s="1"/>
  <c r="J53" i="148"/>
  <c r="I53" i="148"/>
  <c r="G53" i="148"/>
  <c r="E53" i="148"/>
  <c r="D53" i="148"/>
  <c r="F52" i="148"/>
  <c r="H52" i="148" s="1"/>
  <c r="F51" i="148"/>
  <c r="H51" i="148" s="1"/>
  <c r="F50" i="148"/>
  <c r="H50" i="148" s="1"/>
  <c r="F49" i="148"/>
  <c r="H49" i="148" s="1"/>
  <c r="F48" i="148"/>
  <c r="H48" i="148" s="1"/>
  <c r="F47" i="148"/>
  <c r="H47" i="148" s="1"/>
  <c r="F46" i="148"/>
  <c r="H46" i="148" s="1"/>
  <c r="F45" i="148"/>
  <c r="F44" i="148"/>
  <c r="H44" i="148" s="1"/>
  <c r="F43" i="148"/>
  <c r="H43" i="148" s="1"/>
  <c r="J42" i="148"/>
  <c r="I42" i="148"/>
  <c r="E42" i="148"/>
  <c r="F41" i="148"/>
  <c r="H41" i="148" s="1"/>
  <c r="F40" i="148"/>
  <c r="H40" i="148" s="1"/>
  <c r="F39" i="148"/>
  <c r="H39" i="148" s="1"/>
  <c r="F38" i="148"/>
  <c r="H38" i="148" s="1"/>
  <c r="G37" i="148"/>
  <c r="D37" i="148"/>
  <c r="F37" i="148" s="1"/>
  <c r="H37" i="148" s="1"/>
  <c r="G36" i="148"/>
  <c r="G42" i="148" s="1"/>
  <c r="G58" i="148" s="1"/>
  <c r="D36" i="148"/>
  <c r="D42" i="148" s="1"/>
  <c r="F35" i="148"/>
  <c r="F34" i="148"/>
  <c r="H34" i="148" s="1"/>
  <c r="F33" i="148"/>
  <c r="H33" i="148" s="1"/>
  <c r="J32" i="148"/>
  <c r="I32" i="148"/>
  <c r="G32" i="148"/>
  <c r="E32" i="148"/>
  <c r="D32" i="148"/>
  <c r="F31" i="148"/>
  <c r="H31" i="148" s="1"/>
  <c r="F30" i="148"/>
  <c r="J29" i="148"/>
  <c r="I29" i="148"/>
  <c r="G29" i="148"/>
  <c r="D29" i="148"/>
  <c r="F27" i="148"/>
  <c r="H27" i="148" s="1"/>
  <c r="F26" i="148"/>
  <c r="H26" i="148" s="1"/>
  <c r="F25" i="148"/>
  <c r="H25" i="148" s="1"/>
  <c r="F24" i="148"/>
  <c r="H24" i="148" s="1"/>
  <c r="F23" i="148"/>
  <c r="H23" i="148" s="1"/>
  <c r="J22" i="148"/>
  <c r="I22" i="148"/>
  <c r="G22" i="148"/>
  <c r="E22" i="148"/>
  <c r="D22" i="148"/>
  <c r="F21" i="148"/>
  <c r="H21" i="148" s="1"/>
  <c r="H22" i="148" s="1"/>
  <c r="J20" i="148"/>
  <c r="I20" i="148"/>
  <c r="G20" i="148"/>
  <c r="E20" i="148"/>
  <c r="D20" i="148"/>
  <c r="F19" i="148"/>
  <c r="H19" i="148" s="1"/>
  <c r="F18" i="148"/>
  <c r="H18" i="148" s="1"/>
  <c r="F17" i="148"/>
  <c r="H17" i="148" s="1"/>
  <c r="F16" i="148"/>
  <c r="H16" i="148" s="1"/>
  <c r="F15" i="148"/>
  <c r="H15" i="148" s="1"/>
  <c r="F14" i="148"/>
  <c r="H14" i="148" s="1"/>
  <c r="F13" i="148"/>
  <c r="H13" i="148" s="1"/>
  <c r="F12" i="148"/>
  <c r="H12" i="148" s="1"/>
  <c r="F11" i="148"/>
  <c r="H11" i="148" s="1"/>
  <c r="F10" i="148"/>
  <c r="H10" i="148" s="1"/>
  <c r="F9" i="148"/>
  <c r="H9" i="148" s="1"/>
  <c r="F8" i="148"/>
  <c r="H8" i="148" s="1"/>
  <c r="F7" i="148"/>
  <c r="H7" i="148" s="1"/>
  <c r="H6" i="148"/>
  <c r="F6" i="148"/>
  <c r="F5" i="148"/>
  <c r="H5" i="148" s="1"/>
  <c r="F4" i="148"/>
  <c r="E180" i="147"/>
  <c r="D180" i="147"/>
  <c r="D182" i="147" s="1"/>
  <c r="C180" i="147"/>
  <c r="E55" i="147"/>
  <c r="D55" i="147"/>
  <c r="C55" i="147"/>
  <c r="E44" i="147"/>
  <c r="D44" i="147"/>
  <c r="C44" i="147"/>
  <c r="E16" i="147"/>
  <c r="D16" i="147"/>
  <c r="C16" i="147"/>
  <c r="E182" i="147" l="1"/>
  <c r="C182" i="147"/>
  <c r="F28" i="148"/>
  <c r="H28" i="148" s="1"/>
  <c r="H29" i="148" s="1"/>
  <c r="F20" i="148"/>
  <c r="F22" i="148"/>
  <c r="J58" i="148"/>
  <c r="F53" i="148"/>
  <c r="F32" i="148"/>
  <c r="I58" i="148"/>
  <c r="F57" i="148"/>
  <c r="E58" i="148"/>
  <c r="D58" i="148"/>
  <c r="H30" i="148"/>
  <c r="H32" i="148" s="1"/>
  <c r="H45" i="148"/>
  <c r="H53" i="148" s="1"/>
  <c r="H54" i="148"/>
  <c r="H55" i="148" s="1"/>
  <c r="F36" i="148"/>
  <c r="H36" i="148" s="1"/>
  <c r="H35" i="148"/>
  <c r="H42" i="148" s="1"/>
  <c r="H4" i="148"/>
  <c r="H20" i="148" s="1"/>
  <c r="C166" i="146"/>
  <c r="C165" i="146"/>
  <c r="C164" i="146"/>
  <c r="C163" i="146"/>
  <c r="C162" i="146"/>
  <c r="C161" i="146"/>
  <c r="C160" i="146"/>
  <c r="C159" i="146"/>
  <c r="C158" i="146"/>
  <c r="L167" i="146"/>
  <c r="K167" i="146"/>
  <c r="J167" i="146"/>
  <c r="I167" i="146"/>
  <c r="H167" i="146"/>
  <c r="G167" i="146"/>
  <c r="F167" i="146"/>
  <c r="E167" i="146"/>
  <c r="D167" i="146"/>
  <c r="B167" i="146"/>
  <c r="C155" i="146"/>
  <c r="C154" i="146"/>
  <c r="C153" i="146"/>
  <c r="C152" i="146"/>
  <c r="C151" i="146"/>
  <c r="C150" i="146"/>
  <c r="C149" i="146"/>
  <c r="C148" i="146"/>
  <c r="C147" i="146"/>
  <c r="C146" i="146"/>
  <c r="L156" i="146"/>
  <c r="K156" i="146"/>
  <c r="J156" i="146"/>
  <c r="I156" i="146"/>
  <c r="H156" i="146"/>
  <c r="G156" i="146"/>
  <c r="F156" i="146"/>
  <c r="E156" i="146"/>
  <c r="D156" i="146"/>
  <c r="B156" i="146"/>
  <c r="C143" i="146"/>
  <c r="C144" i="146" s="1"/>
  <c r="L144" i="146"/>
  <c r="K144" i="146"/>
  <c r="J144" i="146"/>
  <c r="I144" i="146"/>
  <c r="H144" i="146"/>
  <c r="G144" i="146"/>
  <c r="F144" i="146"/>
  <c r="E144" i="146"/>
  <c r="D144" i="146"/>
  <c r="B144" i="146"/>
  <c r="C140" i="146"/>
  <c r="C139" i="146"/>
  <c r="C138" i="146"/>
  <c r="C137" i="146"/>
  <c r="C136" i="146"/>
  <c r="C135" i="146"/>
  <c r="C134" i="146"/>
  <c r="C133" i="146"/>
  <c r="C132" i="146"/>
  <c r="C131" i="146"/>
  <c r="C130" i="146"/>
  <c r="C129" i="146"/>
  <c r="C128" i="146"/>
  <c r="C127" i="146"/>
  <c r="C126" i="146"/>
  <c r="C125" i="146"/>
  <c r="C124" i="146"/>
  <c r="C123" i="146"/>
  <c r="C122" i="146"/>
  <c r="C121" i="146"/>
  <c r="C120" i="146"/>
  <c r="C119" i="146"/>
  <c r="C118" i="146"/>
  <c r="C117" i="146"/>
  <c r="C116" i="146"/>
  <c r="C115" i="146"/>
  <c r="C114" i="146"/>
  <c r="C113" i="146"/>
  <c r="C112" i="146"/>
  <c r="C111" i="146"/>
  <c r="C110" i="146"/>
  <c r="C109" i="146"/>
  <c r="C108" i="146"/>
  <c r="C107" i="146"/>
  <c r="C106" i="146"/>
  <c r="C105" i="146"/>
  <c r="C104" i="146"/>
  <c r="L141" i="146"/>
  <c r="K141" i="146"/>
  <c r="J141" i="146"/>
  <c r="I141" i="146"/>
  <c r="H141" i="146"/>
  <c r="G141" i="146"/>
  <c r="F141" i="146"/>
  <c r="E141" i="146"/>
  <c r="D141" i="146"/>
  <c r="B141" i="146"/>
  <c r="C101" i="146"/>
  <c r="C100" i="146"/>
  <c r="C99" i="146"/>
  <c r="C98" i="146"/>
  <c r="C97" i="146"/>
  <c r="C96" i="146"/>
  <c r="C95" i="146"/>
  <c r="C94" i="146"/>
  <c r="C93" i="146"/>
  <c r="C92" i="146"/>
  <c r="C91" i="146"/>
  <c r="C90" i="146"/>
  <c r="C89" i="146"/>
  <c r="C88" i="146"/>
  <c r="C87" i="146"/>
  <c r="C86" i="146"/>
  <c r="C85" i="146"/>
  <c r="C84" i="146"/>
  <c r="C83" i="146"/>
  <c r="C82" i="146"/>
  <c r="C81" i="146"/>
  <c r="C80" i="146"/>
  <c r="C79" i="146"/>
  <c r="C78" i="146"/>
  <c r="C77" i="146"/>
  <c r="C76" i="146"/>
  <c r="C75" i="146"/>
  <c r="C74" i="146"/>
  <c r="C73" i="146"/>
  <c r="C72" i="146"/>
  <c r="C71" i="146"/>
  <c r="C70" i="146"/>
  <c r="C69" i="146"/>
  <c r="C68" i="146"/>
  <c r="L102" i="146"/>
  <c r="K102" i="146"/>
  <c r="J102" i="146"/>
  <c r="I102" i="146"/>
  <c r="H102" i="146"/>
  <c r="G102" i="146"/>
  <c r="F102" i="146"/>
  <c r="E102" i="146"/>
  <c r="D102" i="146"/>
  <c r="B102" i="146"/>
  <c r="C65" i="146"/>
  <c r="C64" i="146"/>
  <c r="C63" i="146"/>
  <c r="L66" i="146"/>
  <c r="K66" i="146"/>
  <c r="J66" i="146"/>
  <c r="I66" i="146"/>
  <c r="H66" i="146"/>
  <c r="G66" i="146"/>
  <c r="F66" i="146"/>
  <c r="E66" i="146"/>
  <c r="D66" i="146"/>
  <c r="B66" i="146"/>
  <c r="C60" i="146"/>
  <c r="C59" i="146"/>
  <c r="C58" i="146"/>
  <c r="C57" i="146"/>
  <c r="C56" i="146"/>
  <c r="C55" i="146"/>
  <c r="C54" i="146"/>
  <c r="C53" i="146"/>
  <c r="C52" i="146"/>
  <c r="C51" i="146"/>
  <c r="C50" i="146"/>
  <c r="C49" i="146"/>
  <c r="C48" i="146"/>
  <c r="C47" i="146"/>
  <c r="L61" i="146"/>
  <c r="K61" i="146"/>
  <c r="J61" i="146"/>
  <c r="I61" i="146"/>
  <c r="H61" i="146"/>
  <c r="G61" i="146"/>
  <c r="F61" i="146"/>
  <c r="E61" i="146"/>
  <c r="D61" i="146"/>
  <c r="B61" i="146"/>
  <c r="C44" i="146"/>
  <c r="C45" i="146" s="1"/>
  <c r="L45" i="146"/>
  <c r="K45" i="146"/>
  <c r="I45" i="146"/>
  <c r="H45" i="146"/>
  <c r="G45" i="146"/>
  <c r="F45" i="146"/>
  <c r="E45" i="146"/>
  <c r="D45" i="146"/>
  <c r="B45" i="146"/>
  <c r="C41" i="146"/>
  <c r="C40" i="146"/>
  <c r="C39" i="146"/>
  <c r="L42" i="146"/>
  <c r="K42" i="146"/>
  <c r="J42" i="146"/>
  <c r="I42" i="146"/>
  <c r="H42" i="146"/>
  <c r="G42" i="146"/>
  <c r="F42" i="146"/>
  <c r="E42" i="146"/>
  <c r="D42" i="146"/>
  <c r="B42" i="146"/>
  <c r="C36" i="146"/>
  <c r="C35" i="146"/>
  <c r="C34" i="146"/>
  <c r="C33" i="146"/>
  <c r="C32" i="146"/>
  <c r="C31" i="146"/>
  <c r="C30" i="146"/>
  <c r="C29" i="146"/>
  <c r="C28" i="146"/>
  <c r="C27" i="146"/>
  <c r="C26" i="146"/>
  <c r="C25" i="146"/>
  <c r="C24" i="146"/>
  <c r="C23" i="146"/>
  <c r="C22" i="146"/>
  <c r="C21" i="146"/>
  <c r="C20" i="146"/>
  <c r="C19" i="146"/>
  <c r="C18" i="146"/>
  <c r="C17" i="146"/>
  <c r="L37" i="146"/>
  <c r="K37" i="146"/>
  <c r="J37" i="146"/>
  <c r="I37" i="146"/>
  <c r="H37" i="146"/>
  <c r="G37" i="146"/>
  <c r="F37" i="146"/>
  <c r="E37" i="146"/>
  <c r="D37" i="146"/>
  <c r="B37" i="146"/>
  <c r="C14" i="146"/>
  <c r="C15" i="146" s="1"/>
  <c r="L15" i="146"/>
  <c r="K15" i="146"/>
  <c r="I15" i="146"/>
  <c r="H15" i="146"/>
  <c r="G15" i="146"/>
  <c r="F15" i="146"/>
  <c r="E15" i="146"/>
  <c r="D15" i="146"/>
  <c r="B15" i="146"/>
  <c r="C11" i="146"/>
  <c r="C10" i="146"/>
  <c r="C9" i="146"/>
  <c r="C8" i="146"/>
  <c r="C7" i="146"/>
  <c r="C6" i="146"/>
  <c r="L12" i="146"/>
  <c r="K12" i="146"/>
  <c r="J12" i="146"/>
  <c r="I12" i="146"/>
  <c r="H12" i="146"/>
  <c r="G12" i="146"/>
  <c r="F12" i="146"/>
  <c r="E12" i="146"/>
  <c r="D12" i="146"/>
  <c r="B12" i="146"/>
  <c r="F29" i="148" l="1"/>
  <c r="H58" i="148"/>
  <c r="F42" i="148"/>
  <c r="C42" i="146"/>
  <c r="G169" i="146"/>
  <c r="J169" i="146"/>
  <c r="C12" i="146"/>
  <c r="C61" i="146"/>
  <c r="E169" i="146"/>
  <c r="F169" i="146"/>
  <c r="H169" i="146"/>
  <c r="C37" i="146"/>
  <c r="I169" i="146"/>
  <c r="C141" i="146"/>
  <c r="C156" i="146"/>
  <c r="B169" i="146"/>
  <c r="K169" i="146"/>
  <c r="C102" i="146"/>
  <c r="D169" i="146"/>
  <c r="L169" i="146"/>
  <c r="C66" i="146"/>
  <c r="C167" i="146"/>
  <c r="D586" i="145"/>
  <c r="C586" i="145"/>
  <c r="E585" i="145"/>
  <c r="E583" i="145"/>
  <c r="D583" i="145"/>
  <c r="C583" i="145"/>
  <c r="E582" i="145"/>
  <c r="E581" i="145"/>
  <c r="E580" i="145"/>
  <c r="E579" i="145"/>
  <c r="E578" i="145"/>
  <c r="E577" i="145"/>
  <c r="E576" i="145"/>
  <c r="E575" i="145"/>
  <c r="E574" i="145"/>
  <c r="E573" i="145"/>
  <c r="E572" i="145"/>
  <c r="E571" i="145"/>
  <c r="E570" i="145"/>
  <c r="E569" i="145"/>
  <c r="E568" i="145"/>
  <c r="E567" i="145"/>
  <c r="E566" i="145"/>
  <c r="E565" i="145"/>
  <c r="E564" i="145"/>
  <c r="E563" i="145"/>
  <c r="E562" i="145"/>
  <c r="E561" i="145"/>
  <c r="E560" i="145"/>
  <c r="E559" i="145"/>
  <c r="E558" i="145"/>
  <c r="D556" i="145"/>
  <c r="C556" i="145"/>
  <c r="E555" i="145"/>
  <c r="E554" i="145"/>
  <c r="E553" i="145"/>
  <c r="E552" i="145"/>
  <c r="E551" i="145"/>
  <c r="E550" i="145"/>
  <c r="E549" i="145"/>
  <c r="E548" i="145"/>
  <c r="E547" i="145"/>
  <c r="E546" i="145"/>
  <c r="E545" i="145"/>
  <c r="E544" i="145"/>
  <c r="E543" i="145"/>
  <c r="E542" i="145"/>
  <c r="E541" i="145"/>
  <c r="E540" i="145"/>
  <c r="E539" i="145"/>
  <c r="E538" i="145"/>
  <c r="E537" i="145"/>
  <c r="E536" i="145"/>
  <c r="E535" i="145"/>
  <c r="E534" i="145"/>
  <c r="D532" i="145"/>
  <c r="C532" i="145"/>
  <c r="E531" i="145"/>
  <c r="E530" i="145"/>
  <c r="E529" i="145"/>
  <c r="E528" i="145"/>
  <c r="E527" i="145"/>
  <c r="E526" i="145"/>
  <c r="E525" i="145"/>
  <c r="E524" i="145"/>
  <c r="E523" i="145"/>
  <c r="E522" i="145"/>
  <c r="E521" i="145"/>
  <c r="E520" i="145"/>
  <c r="E519" i="145"/>
  <c r="E518" i="145"/>
  <c r="E517" i="145"/>
  <c r="E516" i="145"/>
  <c r="E515" i="145"/>
  <c r="E514" i="145"/>
  <c r="E513" i="145"/>
  <c r="E512" i="145"/>
  <c r="E511" i="145"/>
  <c r="E510" i="145"/>
  <c r="E509" i="145"/>
  <c r="E508" i="145"/>
  <c r="E507" i="145"/>
  <c r="E506" i="145"/>
  <c r="E505" i="145"/>
  <c r="E504" i="145"/>
  <c r="E503" i="145"/>
  <c r="E502" i="145"/>
  <c r="E501" i="145"/>
  <c r="E500" i="145"/>
  <c r="E499" i="145"/>
  <c r="E498" i="145"/>
  <c r="E497" i="145"/>
  <c r="E496" i="145"/>
  <c r="E495" i="145"/>
  <c r="E494" i="145"/>
  <c r="E493" i="145"/>
  <c r="E492" i="145"/>
  <c r="E491" i="145"/>
  <c r="E490" i="145"/>
  <c r="E489" i="145"/>
  <c r="E488" i="145"/>
  <c r="E487" i="145"/>
  <c r="E486" i="145"/>
  <c r="E485" i="145"/>
  <c r="E484" i="145"/>
  <c r="E483" i="145"/>
  <c r="E482" i="145"/>
  <c r="E481" i="145"/>
  <c r="E480" i="145"/>
  <c r="E479" i="145"/>
  <c r="E478" i="145"/>
  <c r="E477" i="145"/>
  <c r="E476" i="145"/>
  <c r="E475" i="145"/>
  <c r="E474" i="145"/>
  <c r="E473" i="145"/>
  <c r="E472" i="145"/>
  <c r="E471" i="145"/>
  <c r="E470" i="145"/>
  <c r="E469" i="145"/>
  <c r="E468" i="145"/>
  <c r="E467" i="145"/>
  <c r="E466" i="145"/>
  <c r="E465" i="145"/>
  <c r="E464" i="145"/>
  <c r="E463" i="145"/>
  <c r="E462" i="145"/>
  <c r="E461" i="145"/>
  <c r="E460" i="145"/>
  <c r="E459" i="145"/>
  <c r="E458" i="145"/>
  <c r="E457" i="145"/>
  <c r="E456" i="145"/>
  <c r="E455" i="145"/>
  <c r="E454" i="145"/>
  <c r="E453" i="145"/>
  <c r="E452" i="145"/>
  <c r="E451" i="145"/>
  <c r="E450" i="145"/>
  <c r="E449" i="145"/>
  <c r="E448" i="145"/>
  <c r="E447" i="145"/>
  <c r="E446" i="145"/>
  <c r="E445" i="145"/>
  <c r="E444" i="145"/>
  <c r="E443" i="145"/>
  <c r="E442" i="145"/>
  <c r="E441" i="145"/>
  <c r="E440" i="145"/>
  <c r="E439" i="145"/>
  <c r="E438" i="145"/>
  <c r="E437" i="145"/>
  <c r="E436" i="145"/>
  <c r="E435" i="145"/>
  <c r="E434" i="145"/>
  <c r="E433" i="145"/>
  <c r="E432" i="145"/>
  <c r="E431" i="145"/>
  <c r="E430" i="145"/>
  <c r="E429" i="145"/>
  <c r="E428" i="145"/>
  <c r="E427" i="145"/>
  <c r="E426" i="145"/>
  <c r="E425" i="145"/>
  <c r="E424" i="145"/>
  <c r="E423" i="145"/>
  <c r="E422" i="145"/>
  <c r="E421" i="145"/>
  <c r="E420" i="145"/>
  <c r="E419" i="145"/>
  <c r="E418" i="145"/>
  <c r="E417" i="145"/>
  <c r="E416" i="145"/>
  <c r="E415" i="145"/>
  <c r="E414" i="145"/>
  <c r="E413" i="145"/>
  <c r="E412" i="145"/>
  <c r="E411" i="145"/>
  <c r="E410" i="145"/>
  <c r="E409" i="145"/>
  <c r="E408" i="145"/>
  <c r="E407" i="145"/>
  <c r="E406" i="145"/>
  <c r="E405" i="145"/>
  <c r="E404" i="145"/>
  <c r="E403" i="145"/>
  <c r="E402" i="145"/>
  <c r="E401" i="145"/>
  <c r="E400" i="145"/>
  <c r="E399" i="145"/>
  <c r="E398" i="145"/>
  <c r="E397" i="145"/>
  <c r="E396" i="145"/>
  <c r="E395" i="145"/>
  <c r="E394" i="145"/>
  <c r="E393" i="145"/>
  <c r="E392" i="145"/>
  <c r="D390" i="145"/>
  <c r="C390" i="145"/>
  <c r="E389" i="145"/>
  <c r="E388" i="145"/>
  <c r="E387" i="145"/>
  <c r="E386" i="145"/>
  <c r="E385" i="145"/>
  <c r="E384" i="145"/>
  <c r="E383" i="145"/>
  <c r="E382" i="145"/>
  <c r="E381" i="145"/>
  <c r="E380" i="145"/>
  <c r="E379" i="145"/>
  <c r="E378" i="145"/>
  <c r="E377" i="145"/>
  <c r="E376" i="145"/>
  <c r="E375" i="145"/>
  <c r="E374" i="145"/>
  <c r="E373" i="145"/>
  <c r="E372" i="145"/>
  <c r="E371" i="145"/>
  <c r="E370" i="145"/>
  <c r="E369" i="145"/>
  <c r="E368" i="145"/>
  <c r="E367" i="145"/>
  <c r="E366" i="145"/>
  <c r="E365" i="145"/>
  <c r="E364" i="145"/>
  <c r="E363" i="145"/>
  <c r="E362" i="145"/>
  <c r="E361" i="145"/>
  <c r="E360" i="145"/>
  <c r="E359" i="145"/>
  <c r="E358" i="145"/>
  <c r="E357" i="145"/>
  <c r="E356" i="145"/>
  <c r="E355" i="145"/>
  <c r="E354" i="145"/>
  <c r="E353" i="145"/>
  <c r="E352" i="145"/>
  <c r="E351" i="145"/>
  <c r="D349" i="145"/>
  <c r="C349" i="145"/>
  <c r="E348" i="145"/>
  <c r="E347" i="145"/>
  <c r="E346" i="145"/>
  <c r="E345" i="145"/>
  <c r="E344" i="145"/>
  <c r="E343" i="145"/>
  <c r="E342" i="145"/>
  <c r="E341" i="145"/>
  <c r="E340" i="145"/>
  <c r="E339" i="145"/>
  <c r="E338" i="145"/>
  <c r="E337" i="145"/>
  <c r="E336" i="145"/>
  <c r="E335" i="145"/>
  <c r="E334" i="145"/>
  <c r="E333" i="145"/>
  <c r="E332" i="145"/>
  <c r="E331" i="145"/>
  <c r="E330" i="145"/>
  <c r="E329" i="145"/>
  <c r="E328" i="145"/>
  <c r="E327" i="145"/>
  <c r="E326" i="145"/>
  <c r="E325" i="145"/>
  <c r="E324" i="145"/>
  <c r="E323" i="145"/>
  <c r="E322" i="145"/>
  <c r="E321" i="145"/>
  <c r="E320" i="145"/>
  <c r="E319" i="145"/>
  <c r="E318" i="145"/>
  <c r="E317" i="145"/>
  <c r="E316" i="145"/>
  <c r="E315" i="145"/>
  <c r="E314" i="145"/>
  <c r="E313" i="145"/>
  <c r="E312" i="145"/>
  <c r="D310" i="145"/>
  <c r="C310" i="145"/>
  <c r="E309" i="145"/>
  <c r="E308" i="145"/>
  <c r="E307" i="145"/>
  <c r="E306" i="145"/>
  <c r="E305" i="145"/>
  <c r="E304" i="145"/>
  <c r="E303" i="145"/>
  <c r="E302" i="145"/>
  <c r="E301" i="145"/>
  <c r="E300" i="145"/>
  <c r="E299" i="145"/>
  <c r="E298" i="145"/>
  <c r="E297" i="145"/>
  <c r="E296" i="145"/>
  <c r="E295" i="145"/>
  <c r="E294" i="145"/>
  <c r="E293" i="145"/>
  <c r="E292" i="145"/>
  <c r="E291" i="145"/>
  <c r="E290" i="145"/>
  <c r="D288" i="145"/>
  <c r="E288" i="145" s="1"/>
  <c r="C288" i="145"/>
  <c r="E287" i="145"/>
  <c r="E286" i="145"/>
  <c r="E285" i="145"/>
  <c r="E284" i="145"/>
  <c r="E283" i="145"/>
  <c r="E282" i="145"/>
  <c r="D280" i="145"/>
  <c r="E280" i="145" s="1"/>
  <c r="C280" i="145"/>
  <c r="E279" i="145"/>
  <c r="E278" i="145"/>
  <c r="E277" i="145"/>
  <c r="E276" i="145"/>
  <c r="E275" i="145"/>
  <c r="E274" i="145"/>
  <c r="E273" i="145"/>
  <c r="E272" i="145"/>
  <c r="E271" i="145"/>
  <c r="E270" i="145"/>
  <c r="E269" i="145"/>
  <c r="E268" i="145"/>
  <c r="E267" i="145"/>
  <c r="E266" i="145"/>
  <c r="E265" i="145"/>
  <c r="E264" i="145"/>
  <c r="E263" i="145"/>
  <c r="E262" i="145"/>
  <c r="E261" i="145"/>
  <c r="E260" i="145"/>
  <c r="E259" i="145"/>
  <c r="E258" i="145"/>
  <c r="E257" i="145"/>
  <c r="E256" i="145"/>
  <c r="E255" i="145"/>
  <c r="E254" i="145"/>
  <c r="E253" i="145"/>
  <c r="E252" i="145"/>
  <c r="E251" i="145"/>
  <c r="E250" i="145"/>
  <c r="E249" i="145"/>
  <c r="E248" i="145"/>
  <c r="E247" i="145"/>
  <c r="E246" i="145"/>
  <c r="E245" i="145"/>
  <c r="E244" i="145"/>
  <c r="E243" i="145"/>
  <c r="E242" i="145"/>
  <c r="E241" i="145"/>
  <c r="E240" i="145"/>
  <c r="E239" i="145"/>
  <c r="E238" i="145"/>
  <c r="E237" i="145"/>
  <c r="E236" i="145"/>
  <c r="E235" i="145"/>
  <c r="E234" i="145"/>
  <c r="E233" i="145"/>
  <c r="E232" i="145"/>
  <c r="E231" i="145"/>
  <c r="E230" i="145"/>
  <c r="E229" i="145"/>
  <c r="E228" i="145"/>
  <c r="E227" i="145"/>
  <c r="E226" i="145"/>
  <c r="E225" i="145"/>
  <c r="E224" i="145"/>
  <c r="E223" i="145"/>
  <c r="E222" i="145"/>
  <c r="E221" i="145"/>
  <c r="E220" i="145"/>
  <c r="E219" i="145"/>
  <c r="E218" i="145"/>
  <c r="E217" i="145"/>
  <c r="E216" i="145"/>
  <c r="E215" i="145"/>
  <c r="E214" i="145"/>
  <c r="E213" i="145"/>
  <c r="E212" i="145"/>
  <c r="E211" i="145"/>
  <c r="E210" i="145"/>
  <c r="E209" i="145"/>
  <c r="E208" i="145"/>
  <c r="E207" i="145"/>
  <c r="E206" i="145"/>
  <c r="E205" i="145"/>
  <c r="E204" i="145"/>
  <c r="E203" i="145"/>
  <c r="E202" i="145"/>
  <c r="E201" i="145"/>
  <c r="E200" i="145"/>
  <c r="E199" i="145"/>
  <c r="E198" i="145"/>
  <c r="E197" i="145"/>
  <c r="E196" i="145"/>
  <c r="E195" i="145"/>
  <c r="E194" i="145"/>
  <c r="E193" i="145"/>
  <c r="E192" i="145"/>
  <c r="E191" i="145"/>
  <c r="E190" i="145"/>
  <c r="E189" i="145"/>
  <c r="E188" i="145"/>
  <c r="E187" i="145"/>
  <c r="E186" i="145"/>
  <c r="E185" i="145"/>
  <c r="E184" i="145"/>
  <c r="E183" i="145"/>
  <c r="E182" i="145"/>
  <c r="E181" i="145"/>
  <c r="E180" i="145"/>
  <c r="E179" i="145"/>
  <c r="E178" i="145"/>
  <c r="E177" i="145"/>
  <c r="E176" i="145"/>
  <c r="E175" i="145"/>
  <c r="E174" i="145"/>
  <c r="E173" i="145"/>
  <c r="E172" i="145"/>
  <c r="E171" i="145"/>
  <c r="E170" i="145"/>
  <c r="E169" i="145"/>
  <c r="E168" i="145"/>
  <c r="E167" i="145"/>
  <c r="E166" i="145"/>
  <c r="E165" i="145"/>
  <c r="E164" i="145"/>
  <c r="E163" i="145"/>
  <c r="E162" i="145"/>
  <c r="E161" i="145"/>
  <c r="E160" i="145"/>
  <c r="E159" i="145"/>
  <c r="E158" i="145"/>
  <c r="E157" i="145"/>
  <c r="E156" i="145"/>
  <c r="E155" i="145"/>
  <c r="E154" i="145"/>
  <c r="E153" i="145"/>
  <c r="E152" i="145"/>
  <c r="E151" i="145"/>
  <c r="E150" i="145"/>
  <c r="E149" i="145"/>
  <c r="E148" i="145"/>
  <c r="E147" i="145"/>
  <c r="E146" i="145"/>
  <c r="E145" i="145"/>
  <c r="E144" i="145"/>
  <c r="E143" i="145"/>
  <c r="E142" i="145"/>
  <c r="E141" i="145"/>
  <c r="E140" i="145"/>
  <c r="E139" i="145"/>
  <c r="E138" i="145"/>
  <c r="E137" i="145"/>
  <c r="D135" i="145"/>
  <c r="E135" i="145" s="1"/>
  <c r="C135" i="145"/>
  <c r="E134" i="145"/>
  <c r="E133" i="145"/>
  <c r="E132" i="145"/>
  <c r="E131" i="145"/>
  <c r="E130" i="145"/>
  <c r="E129" i="145"/>
  <c r="E128" i="145"/>
  <c r="E127" i="145"/>
  <c r="E126" i="145"/>
  <c r="E125" i="145"/>
  <c r="E124" i="145"/>
  <c r="E123" i="145"/>
  <c r="E122" i="145"/>
  <c r="E121" i="145"/>
  <c r="E120" i="145"/>
  <c r="E119" i="145"/>
  <c r="E118" i="145"/>
  <c r="E117" i="145"/>
  <c r="E116" i="145"/>
  <c r="E115" i="145"/>
  <c r="E114" i="145"/>
  <c r="E113" i="145"/>
  <c r="E112" i="145"/>
  <c r="E111" i="145"/>
  <c r="E110" i="145"/>
  <c r="E109" i="145"/>
  <c r="E108" i="145"/>
  <c r="E107" i="145"/>
  <c r="E106" i="145"/>
  <c r="E105" i="145"/>
  <c r="E104" i="145"/>
  <c r="E103" i="145"/>
  <c r="E102" i="145"/>
  <c r="E101" i="145"/>
  <c r="E100" i="145"/>
  <c r="E99" i="145"/>
  <c r="E98" i="145"/>
  <c r="E97" i="145"/>
  <c r="E96" i="145"/>
  <c r="E95" i="145"/>
  <c r="E94" i="145"/>
  <c r="E93" i="145"/>
  <c r="E92" i="145"/>
  <c r="E91" i="145"/>
  <c r="E90" i="145"/>
  <c r="E89" i="145"/>
  <c r="E88" i="145"/>
  <c r="E87" i="145"/>
  <c r="E86" i="145"/>
  <c r="E85" i="145"/>
  <c r="E84" i="145"/>
  <c r="E83" i="145"/>
  <c r="E82" i="145"/>
  <c r="E81" i="145"/>
  <c r="E80" i="145"/>
  <c r="E79" i="145"/>
  <c r="E78" i="145"/>
  <c r="E77" i="145"/>
  <c r="E76" i="145"/>
  <c r="E75" i="145"/>
  <c r="E74" i="145"/>
  <c r="E73" i="145"/>
  <c r="E72" i="145"/>
  <c r="E71" i="145"/>
  <c r="E70" i="145"/>
  <c r="E69" i="145"/>
  <c r="E68" i="145"/>
  <c r="E67" i="145"/>
  <c r="E66" i="145"/>
  <c r="E65" i="145"/>
  <c r="E64" i="145"/>
  <c r="E63" i="145"/>
  <c r="E62" i="145"/>
  <c r="E61" i="145"/>
  <c r="E60" i="145"/>
  <c r="E59" i="145"/>
  <c r="E58" i="145"/>
  <c r="E57" i="145"/>
  <c r="E56" i="145"/>
  <c r="E55" i="145"/>
  <c r="E54" i="145"/>
  <c r="E53" i="145"/>
  <c r="E52" i="145"/>
  <c r="E51" i="145"/>
  <c r="E50" i="145"/>
  <c r="E49" i="145"/>
  <c r="E48" i="145"/>
  <c r="E47" i="145"/>
  <c r="E46" i="145"/>
  <c r="E45" i="145"/>
  <c r="E44" i="145"/>
  <c r="E43" i="145"/>
  <c r="E42" i="145"/>
  <c r="E41" i="145"/>
  <c r="E40" i="145"/>
  <c r="E39" i="145"/>
  <c r="E38" i="145"/>
  <c r="E37" i="145"/>
  <c r="E36" i="145"/>
  <c r="E35" i="145"/>
  <c r="E34" i="145"/>
  <c r="E33" i="145"/>
  <c r="D31" i="145"/>
  <c r="E31" i="145" s="1"/>
  <c r="C31" i="145"/>
  <c r="E30" i="145"/>
  <c r="E29" i="145"/>
  <c r="E28" i="145"/>
  <c r="E27" i="145"/>
  <c r="E26" i="145"/>
  <c r="E25" i="145"/>
  <c r="D23" i="145"/>
  <c r="C23" i="145"/>
  <c r="E22" i="145"/>
  <c r="E21" i="145"/>
  <c r="E20" i="145"/>
  <c r="E19" i="145"/>
  <c r="E18" i="145"/>
  <c r="E17" i="145"/>
  <c r="E16" i="145"/>
  <c r="E15" i="145"/>
  <c r="E14" i="145"/>
  <c r="E13" i="145"/>
  <c r="E12" i="145"/>
  <c r="E11" i="145"/>
  <c r="E10" i="145"/>
  <c r="E9" i="145"/>
  <c r="F58" i="148" l="1"/>
  <c r="C169" i="146"/>
  <c r="C587" i="145"/>
  <c r="E587" i="145" s="1"/>
  <c r="E532" i="145"/>
  <c r="E556" i="145"/>
  <c r="D587" i="145"/>
  <c r="E310" i="145"/>
  <c r="E390" i="145"/>
  <c r="E349" i="145"/>
  <c r="E586" i="145"/>
  <c r="E23" i="145"/>
  <c r="F60" i="144" l="1"/>
  <c r="E60" i="144"/>
  <c r="D60" i="144"/>
  <c r="C60" i="144"/>
  <c r="F59" i="144"/>
  <c r="F58" i="144"/>
  <c r="F57" i="144"/>
  <c r="F56" i="144"/>
  <c r="F55" i="144"/>
  <c r="F54" i="144"/>
  <c r="F53" i="144"/>
  <c r="E52" i="144"/>
  <c r="F52" i="144" s="1"/>
  <c r="D52" i="144"/>
  <c r="C52" i="144"/>
  <c r="F51" i="144"/>
  <c r="F50" i="144"/>
  <c r="F49" i="144"/>
  <c r="F48" i="144"/>
  <c r="E47" i="144"/>
  <c r="F47" i="144" s="1"/>
  <c r="D47" i="144"/>
  <c r="C47" i="144"/>
  <c r="F46" i="144"/>
  <c r="F45" i="144"/>
  <c r="F44" i="144"/>
  <c r="F43" i="144"/>
  <c r="E42" i="144"/>
  <c r="F42" i="144" s="1"/>
  <c r="D42" i="144"/>
  <c r="C42" i="144"/>
  <c r="F40" i="144"/>
  <c r="F39" i="144"/>
  <c r="F38" i="144"/>
  <c r="F37" i="144"/>
  <c r="F36" i="144"/>
  <c r="F35" i="144"/>
  <c r="F34" i="144"/>
  <c r="F33" i="144"/>
  <c r="F32" i="144"/>
  <c r="F31" i="144"/>
  <c r="E30" i="144"/>
  <c r="D30" i="144"/>
  <c r="F30" i="144" s="1"/>
  <c r="C30" i="144"/>
  <c r="F29" i="144"/>
  <c r="F28" i="144"/>
  <c r="F27" i="144"/>
  <c r="F26" i="144"/>
  <c r="F25" i="144"/>
  <c r="F24" i="144"/>
  <c r="F23" i="144"/>
  <c r="E22" i="144"/>
  <c r="F22" i="144" s="1"/>
  <c r="D22" i="144"/>
  <c r="C22" i="144"/>
  <c r="F21" i="144"/>
  <c r="F20" i="144"/>
  <c r="F19" i="144"/>
  <c r="F18" i="144"/>
  <c r="F17" i="144"/>
  <c r="F16" i="144"/>
  <c r="F14" i="144"/>
  <c r="F13" i="144"/>
  <c r="E12" i="144"/>
  <c r="F12" i="144" s="1"/>
  <c r="D12" i="144"/>
  <c r="C12" i="144"/>
  <c r="F11" i="144"/>
  <c r="F10" i="144"/>
  <c r="F9" i="144"/>
  <c r="F8" i="144"/>
  <c r="F7" i="144"/>
  <c r="F6" i="144"/>
  <c r="E6" i="144"/>
  <c r="E61" i="144" s="1"/>
  <c r="F61" i="144" s="1"/>
  <c r="D6" i="144"/>
  <c r="D61" i="144" s="1"/>
  <c r="C6" i="144"/>
  <c r="C61" i="144" s="1"/>
  <c r="F5" i="144"/>
  <c r="E223" i="143" l="1"/>
  <c r="F223" i="143"/>
  <c r="G223" i="143"/>
  <c r="H223" i="143"/>
  <c r="I223" i="143"/>
  <c r="J223" i="143"/>
  <c r="K223" i="143"/>
  <c r="L223" i="143"/>
  <c r="M223" i="143"/>
  <c r="N223" i="143"/>
  <c r="O223" i="143"/>
  <c r="P223" i="143"/>
  <c r="Q223" i="143"/>
  <c r="R223" i="143"/>
  <c r="S223" i="143"/>
  <c r="D223" i="143"/>
  <c r="E221" i="143"/>
  <c r="F221" i="143"/>
  <c r="G221" i="143"/>
  <c r="H221" i="143"/>
  <c r="I221" i="143"/>
  <c r="J221" i="143"/>
  <c r="K221" i="143"/>
  <c r="L221" i="143"/>
  <c r="M221" i="143"/>
  <c r="N221" i="143"/>
  <c r="O221" i="143"/>
  <c r="P221" i="143"/>
  <c r="Q221" i="143"/>
  <c r="R221" i="143"/>
  <c r="S221" i="143"/>
  <c r="D221" i="143"/>
  <c r="H220" i="143"/>
  <c r="E218" i="143"/>
  <c r="F218" i="143"/>
  <c r="G218" i="143"/>
  <c r="H218" i="143"/>
  <c r="I218" i="143"/>
  <c r="J218" i="143"/>
  <c r="K218" i="143"/>
  <c r="L218" i="143"/>
  <c r="M218" i="143"/>
  <c r="N218" i="143"/>
  <c r="O218" i="143"/>
  <c r="P218" i="143"/>
  <c r="Q218" i="143"/>
  <c r="R218" i="143"/>
  <c r="S218" i="143"/>
  <c r="D218" i="143"/>
  <c r="H217" i="143"/>
  <c r="H216" i="143"/>
  <c r="H215" i="143"/>
  <c r="H214" i="143"/>
  <c r="H213" i="143"/>
  <c r="H212" i="143"/>
  <c r="H211" i="143"/>
  <c r="H210" i="143"/>
  <c r="H209" i="143"/>
  <c r="H208" i="143"/>
  <c r="H207" i="143"/>
  <c r="H206" i="143"/>
  <c r="H205" i="143"/>
  <c r="H204" i="143"/>
  <c r="H203" i="143"/>
  <c r="H202" i="143"/>
  <c r="H201" i="143"/>
  <c r="H200" i="143"/>
  <c r="H199" i="143"/>
  <c r="H198" i="143"/>
  <c r="H197" i="143"/>
  <c r="H196" i="143"/>
  <c r="H195" i="143"/>
  <c r="H194" i="143"/>
  <c r="H193" i="143"/>
  <c r="H192" i="143"/>
  <c r="H191" i="143"/>
  <c r="H190" i="143"/>
  <c r="H189" i="143"/>
  <c r="H188" i="143"/>
  <c r="H187" i="143"/>
  <c r="H186" i="143"/>
  <c r="H185" i="143"/>
  <c r="H184" i="143"/>
  <c r="H183" i="143"/>
  <c r="H182" i="143"/>
  <c r="H181" i="143"/>
  <c r="H180" i="143"/>
  <c r="H179" i="143"/>
  <c r="H178" i="143"/>
  <c r="H177" i="143"/>
  <c r="H176" i="143"/>
  <c r="H175" i="143"/>
  <c r="H174" i="143"/>
  <c r="H173" i="143"/>
  <c r="H172" i="143"/>
  <c r="H171" i="143"/>
  <c r="H170" i="143"/>
  <c r="H169" i="143"/>
  <c r="H168" i="143"/>
  <c r="H167" i="143"/>
  <c r="H166" i="143"/>
  <c r="H165" i="143"/>
  <c r="E163" i="143"/>
  <c r="F163" i="143"/>
  <c r="G163" i="143"/>
  <c r="H163" i="143"/>
  <c r="I163" i="143"/>
  <c r="J163" i="143"/>
  <c r="K163" i="143"/>
  <c r="L163" i="143"/>
  <c r="M163" i="143"/>
  <c r="N163" i="143"/>
  <c r="O163" i="143"/>
  <c r="P163" i="143"/>
  <c r="Q163" i="143"/>
  <c r="R163" i="143"/>
  <c r="S163" i="143"/>
  <c r="D163" i="143"/>
  <c r="H162" i="143"/>
  <c r="H161" i="143"/>
  <c r="H160" i="143"/>
  <c r="H159" i="143"/>
  <c r="H158" i="143"/>
  <c r="H157" i="143"/>
  <c r="H156" i="143"/>
  <c r="H155" i="143"/>
  <c r="H154" i="143"/>
  <c r="H153" i="143"/>
  <c r="H152" i="143"/>
  <c r="H151" i="143"/>
  <c r="H150" i="143"/>
  <c r="H149" i="143"/>
  <c r="H148" i="143"/>
  <c r="H147" i="143"/>
  <c r="H146" i="143"/>
  <c r="H145" i="143"/>
  <c r="H144" i="143"/>
  <c r="H143" i="143"/>
  <c r="H142" i="143"/>
  <c r="H141" i="143"/>
  <c r="H140" i="143"/>
  <c r="H139" i="143"/>
  <c r="H138" i="143"/>
  <c r="H137" i="143"/>
  <c r="H136" i="143"/>
  <c r="H135" i="143"/>
  <c r="H134" i="143"/>
  <c r="H133" i="143"/>
  <c r="H132" i="143"/>
  <c r="H131" i="143"/>
  <c r="H130" i="143"/>
  <c r="H129" i="143"/>
  <c r="H128" i="143"/>
  <c r="H127" i="143"/>
  <c r="H126" i="143"/>
  <c r="H125" i="143"/>
  <c r="H124" i="143"/>
  <c r="H123" i="143"/>
  <c r="H122" i="143"/>
  <c r="H121" i="143"/>
  <c r="H120" i="143"/>
  <c r="H119" i="143"/>
  <c r="H118" i="143"/>
  <c r="H117" i="143"/>
  <c r="H116" i="143"/>
  <c r="H115" i="143"/>
  <c r="H114" i="143"/>
  <c r="H113" i="143"/>
  <c r="H112" i="143"/>
  <c r="H111" i="143"/>
  <c r="H110" i="143"/>
  <c r="H109" i="143"/>
  <c r="H108" i="143"/>
  <c r="H107" i="143"/>
  <c r="H106" i="143"/>
  <c r="H105" i="143"/>
  <c r="H104" i="143"/>
  <c r="H103" i="143"/>
  <c r="H102" i="143"/>
  <c r="H101" i="143"/>
  <c r="H100" i="143"/>
  <c r="H99" i="143"/>
  <c r="H98" i="143"/>
  <c r="H97" i="143"/>
  <c r="H96" i="143"/>
  <c r="H95" i="143"/>
  <c r="H94" i="143"/>
  <c r="H93" i="143"/>
  <c r="H92" i="143"/>
  <c r="H91" i="143"/>
  <c r="H90" i="143"/>
  <c r="H89" i="143"/>
  <c r="H88" i="143"/>
  <c r="H87" i="143"/>
  <c r="H86" i="143"/>
  <c r="H85" i="143"/>
  <c r="H84" i="143"/>
  <c r="H83" i="143"/>
  <c r="H82" i="143"/>
  <c r="H81" i="143"/>
  <c r="H80" i="143"/>
  <c r="H79" i="143"/>
  <c r="H78" i="143"/>
  <c r="E76" i="143"/>
  <c r="F76" i="143"/>
  <c r="G76" i="143"/>
  <c r="H76" i="143"/>
  <c r="I76" i="143"/>
  <c r="J76" i="143"/>
  <c r="K76" i="143"/>
  <c r="L76" i="143"/>
  <c r="M76" i="143"/>
  <c r="N76" i="143"/>
  <c r="O76" i="143"/>
  <c r="P76" i="143"/>
  <c r="Q76" i="143"/>
  <c r="R76" i="143"/>
  <c r="S76" i="143"/>
  <c r="D76" i="143"/>
  <c r="E64" i="143"/>
  <c r="F64" i="143"/>
  <c r="G64" i="143"/>
  <c r="H64" i="143"/>
  <c r="I64" i="143"/>
  <c r="J64" i="143"/>
  <c r="K64" i="143"/>
  <c r="L64" i="143"/>
  <c r="M64" i="143"/>
  <c r="N64" i="143"/>
  <c r="O64" i="143"/>
  <c r="P64" i="143"/>
  <c r="Q64" i="143"/>
  <c r="R64" i="143"/>
  <c r="S64" i="143"/>
  <c r="D64" i="143"/>
  <c r="H75" i="143"/>
  <c r="H74" i="143"/>
  <c r="H73" i="143"/>
  <c r="H72" i="143"/>
  <c r="H71" i="143"/>
  <c r="H70" i="143"/>
  <c r="H69" i="143"/>
  <c r="H68" i="143"/>
  <c r="H67" i="143"/>
  <c r="H66" i="143"/>
  <c r="H63" i="143"/>
  <c r="H62" i="143"/>
  <c r="E60" i="143"/>
  <c r="F60" i="143"/>
  <c r="G60" i="143"/>
  <c r="H60" i="143"/>
  <c r="I60" i="143"/>
  <c r="J60" i="143"/>
  <c r="K60" i="143"/>
  <c r="L60" i="143"/>
  <c r="M60" i="143"/>
  <c r="N60" i="143"/>
  <c r="O60" i="143"/>
  <c r="P60" i="143"/>
  <c r="Q60" i="143"/>
  <c r="R60" i="143"/>
  <c r="S60" i="143"/>
  <c r="D60" i="143"/>
  <c r="H59" i="143"/>
  <c r="H58" i="143"/>
  <c r="H57" i="143"/>
  <c r="H56" i="143"/>
  <c r="H55" i="143"/>
  <c r="H54" i="143"/>
  <c r="H53" i="143"/>
  <c r="H52" i="143"/>
  <c r="H51" i="143"/>
  <c r="H50" i="143"/>
  <c r="H49" i="143"/>
  <c r="H48" i="143"/>
  <c r="H47" i="143"/>
  <c r="E45" i="143"/>
  <c r="F45" i="143"/>
  <c r="G45" i="143"/>
  <c r="H45" i="143"/>
  <c r="I45" i="143"/>
  <c r="J45" i="143"/>
  <c r="K45" i="143"/>
  <c r="L45" i="143"/>
  <c r="M45" i="143"/>
  <c r="N45" i="143"/>
  <c r="O45" i="143"/>
  <c r="P45" i="143"/>
  <c r="Q45" i="143"/>
  <c r="R45" i="143"/>
  <c r="S45" i="143"/>
  <c r="D45" i="143"/>
  <c r="E41" i="143"/>
  <c r="F41" i="143"/>
  <c r="G41" i="143"/>
  <c r="H41" i="143"/>
  <c r="I41" i="143"/>
  <c r="J41" i="143"/>
  <c r="K41" i="143"/>
  <c r="L41" i="143"/>
  <c r="M41" i="143"/>
  <c r="N41" i="143"/>
  <c r="O41" i="143"/>
  <c r="P41" i="143"/>
  <c r="Q41" i="143"/>
  <c r="R41" i="143"/>
  <c r="S41" i="143"/>
  <c r="D41" i="143"/>
  <c r="H44" i="143"/>
  <c r="H43" i="143"/>
  <c r="H40" i="143"/>
  <c r="H39" i="143"/>
  <c r="H38" i="143"/>
  <c r="H37" i="143"/>
  <c r="E35" i="143"/>
  <c r="F35" i="143"/>
  <c r="G35" i="143"/>
  <c r="H35" i="143"/>
  <c r="I35" i="143"/>
  <c r="J35" i="143"/>
  <c r="K35" i="143"/>
  <c r="L35" i="143"/>
  <c r="M35" i="143"/>
  <c r="N35" i="143"/>
  <c r="O35" i="143"/>
  <c r="P35" i="143"/>
  <c r="Q35" i="143"/>
  <c r="R35" i="143"/>
  <c r="S35" i="143"/>
  <c r="D35" i="143"/>
  <c r="H34" i="143"/>
  <c r="H33" i="143"/>
  <c r="H32" i="143"/>
  <c r="H31" i="143"/>
  <c r="H30" i="143"/>
  <c r="H29" i="143"/>
  <c r="H28" i="143"/>
  <c r="H27" i="143"/>
  <c r="H26" i="143"/>
  <c r="H25" i="143"/>
  <c r="H24" i="143"/>
  <c r="H23" i="143"/>
  <c r="H22" i="143"/>
  <c r="H21" i="143"/>
  <c r="H20" i="143"/>
  <c r="H19" i="143"/>
  <c r="H18" i="143"/>
  <c r="E16" i="143"/>
  <c r="F16" i="143"/>
  <c r="G16" i="143"/>
  <c r="H16" i="143"/>
  <c r="I16" i="143"/>
  <c r="J16" i="143"/>
  <c r="K16" i="143"/>
  <c r="L16" i="143"/>
  <c r="M16" i="143"/>
  <c r="N16" i="143"/>
  <c r="O16" i="143"/>
  <c r="P16" i="143"/>
  <c r="Q16" i="143"/>
  <c r="R16" i="143"/>
  <c r="S16" i="143"/>
  <c r="D16" i="143"/>
  <c r="H15" i="143"/>
  <c r="H14" i="143"/>
  <c r="E12" i="143"/>
  <c r="F12" i="143"/>
  <c r="G12" i="143"/>
  <c r="H12" i="143"/>
  <c r="I12" i="143"/>
  <c r="J12" i="143"/>
  <c r="K12" i="143"/>
  <c r="L12" i="143"/>
  <c r="M12" i="143"/>
  <c r="N12" i="143"/>
  <c r="O12" i="143"/>
  <c r="P12" i="143"/>
  <c r="Q12" i="143"/>
  <c r="R12" i="143"/>
  <c r="S12" i="143"/>
  <c r="D12" i="143"/>
  <c r="H9" i="143"/>
  <c r="H10" i="143"/>
  <c r="H11" i="143"/>
  <c r="H8" i="143"/>
  <c r="G1764" i="142"/>
  <c r="G1763" i="142"/>
  <c r="G1761" i="142"/>
  <c r="G1760" i="142"/>
  <c r="G1757" i="142"/>
  <c r="G1755" i="142"/>
  <c r="G1754" i="142"/>
  <c r="G1752" i="142"/>
  <c r="G1751" i="142"/>
  <c r="G1750" i="142"/>
  <c r="G1749" i="142"/>
  <c r="G1748" i="142"/>
  <c r="G1747" i="142"/>
  <c r="G1746" i="142"/>
  <c r="G1744" i="142"/>
  <c r="G1743" i="142"/>
  <c r="G1742" i="142"/>
  <c r="G1740" i="142"/>
  <c r="G1738" i="142"/>
  <c r="G1737" i="142"/>
  <c r="G1735" i="142"/>
  <c r="G1734" i="142"/>
  <c r="G1733" i="142"/>
  <c r="G1731" i="142"/>
  <c r="G1730" i="142"/>
  <c r="G1729" i="142"/>
  <c r="G1728" i="142"/>
  <c r="G1726" i="142"/>
  <c r="G1725" i="142"/>
  <c r="G1723" i="142"/>
  <c r="G1722" i="142"/>
  <c r="G1721" i="142"/>
  <c r="G1720" i="142"/>
  <c r="G1718" i="142"/>
  <c r="G1717" i="142"/>
  <c r="G1716" i="142"/>
  <c r="G1714" i="142"/>
  <c r="G1713" i="142"/>
  <c r="G1712" i="142"/>
  <c r="G1711" i="142"/>
  <c r="G1709" i="142"/>
  <c r="G1707" i="142"/>
  <c r="G1706" i="142"/>
  <c r="G1704" i="142"/>
  <c r="G1703" i="142"/>
  <c r="G1701" i="142"/>
  <c r="G1700" i="142"/>
  <c r="G1699" i="142"/>
  <c r="G1698" i="142"/>
  <c r="G1696" i="142"/>
  <c r="G1695" i="142"/>
  <c r="G1694" i="142"/>
  <c r="G1692" i="142"/>
  <c r="G1691" i="142"/>
  <c r="G1690" i="142"/>
  <c r="G1688" i="142"/>
  <c r="G1687" i="142"/>
  <c r="G1685" i="142"/>
  <c r="G1684" i="142"/>
  <c r="G1683" i="142"/>
  <c r="G1681" i="142"/>
  <c r="G1680" i="142"/>
  <c r="G1679" i="142"/>
  <c r="G1678" i="142"/>
  <c r="G1676" i="142"/>
  <c r="G1675" i="142"/>
  <c r="G1673" i="142"/>
  <c r="G1672" i="142"/>
  <c r="G1671" i="142"/>
  <c r="G1669" i="142"/>
  <c r="G1668" i="142"/>
  <c r="G1667" i="142"/>
  <c r="G1666" i="142"/>
  <c r="G1665" i="142"/>
  <c r="G1664" i="142"/>
  <c r="G1663" i="142"/>
  <c r="G1662" i="142"/>
  <c r="G1661" i="142"/>
  <c r="G1660" i="142"/>
  <c r="G1659" i="142"/>
  <c r="G1657" i="142"/>
  <c r="G1656" i="142"/>
  <c r="G1654" i="142"/>
  <c r="G1653" i="142"/>
  <c r="G1652" i="142"/>
  <c r="G1651" i="142"/>
  <c r="G1649" i="142"/>
  <c r="G1648" i="142"/>
  <c r="G1647" i="142"/>
  <c r="G1646" i="142"/>
  <c r="G1644" i="142"/>
  <c r="G1643" i="142"/>
  <c r="G1642" i="142"/>
  <c r="G1641" i="142"/>
  <c r="G1640" i="142"/>
  <c r="G1639" i="142"/>
  <c r="G1638" i="142"/>
  <c r="G1636" i="142"/>
  <c r="G1635" i="142"/>
  <c r="G1634" i="142"/>
  <c r="G1632" i="142"/>
  <c r="G1631" i="142"/>
  <c r="G1630" i="142"/>
  <c r="G1629" i="142"/>
  <c r="G1628" i="142"/>
  <c r="G1626" i="142"/>
  <c r="G1625" i="142"/>
  <c r="G1624" i="142"/>
  <c r="G1622" i="142"/>
  <c r="G1621" i="142"/>
  <c r="G1619" i="142"/>
  <c r="G1617" i="142"/>
  <c r="G1616" i="142"/>
  <c r="G1614" i="142"/>
  <c r="G1613" i="142"/>
  <c r="G1612" i="142"/>
  <c r="G1610" i="142"/>
  <c r="G1609" i="142"/>
  <c r="G1608" i="142"/>
  <c r="G1607" i="142"/>
  <c r="G1606" i="142"/>
  <c r="G1604" i="142"/>
  <c r="G1603" i="142"/>
  <c r="G1601" i="142"/>
  <c r="G1600" i="142"/>
  <c r="G1598" i="142"/>
  <c r="G1597" i="142"/>
  <c r="G1596" i="142"/>
  <c r="G1595" i="142"/>
  <c r="G1594" i="142"/>
  <c r="G1593" i="142"/>
  <c r="G1592" i="142"/>
  <c r="G1591" i="142"/>
  <c r="G1590" i="142"/>
  <c r="G1589" i="142"/>
  <c r="G1587" i="142"/>
  <c r="G1586" i="142"/>
  <c r="G1585" i="142"/>
  <c r="G1584" i="142"/>
  <c r="G1583" i="142"/>
  <c r="G1582" i="142"/>
  <c r="G1581" i="142"/>
  <c r="G1580" i="142"/>
  <c r="G1579" i="142"/>
  <c r="G1577" i="142"/>
  <c r="G1576" i="142"/>
  <c r="G1575" i="142"/>
  <c r="G1574" i="142"/>
  <c r="G1572" i="142"/>
  <c r="G1571" i="142"/>
  <c r="G1570" i="142"/>
  <c r="G1569" i="142"/>
  <c r="G1568" i="142"/>
  <c r="G1567" i="142"/>
  <c r="G1565" i="142"/>
  <c r="G1564" i="142"/>
  <c r="G1563" i="142"/>
  <c r="G1561" i="142"/>
  <c r="G1560" i="142"/>
  <c r="G1559" i="142"/>
  <c r="G1558" i="142"/>
  <c r="G1557" i="142"/>
  <c r="G1555" i="142"/>
  <c r="G1554" i="142"/>
  <c r="G1553" i="142"/>
  <c r="G1551" i="142"/>
  <c r="G1550" i="142"/>
  <c r="G1549" i="142"/>
  <c r="G1548" i="142"/>
  <c r="G1547" i="142"/>
  <c r="G1546" i="142"/>
  <c r="G1545" i="142"/>
  <c r="G1543" i="142"/>
  <c r="G1542" i="142"/>
  <c r="G1541" i="142"/>
  <c r="G1539" i="142"/>
  <c r="G1538" i="142"/>
  <c r="G1537" i="142"/>
  <c r="G1536" i="142"/>
  <c r="G1535" i="142"/>
  <c r="G1533" i="142"/>
  <c r="G1532" i="142"/>
  <c r="G1531" i="142"/>
  <c r="G1529" i="142"/>
  <c r="G1528" i="142"/>
  <c r="G1527" i="142"/>
  <c r="G1526" i="142"/>
  <c r="G1525" i="142"/>
  <c r="G1524" i="142"/>
  <c r="G1522" i="142"/>
  <c r="G1521" i="142"/>
  <c r="G1520" i="142"/>
  <c r="G1518" i="142"/>
  <c r="G1517" i="142"/>
  <c r="G1516" i="142"/>
  <c r="G1515" i="142"/>
  <c r="G1514" i="142"/>
  <c r="G1513" i="142"/>
  <c r="G1512" i="142"/>
  <c r="G1511" i="142"/>
  <c r="G1509" i="142"/>
  <c r="G1508" i="142"/>
  <c r="G1507" i="142"/>
  <c r="G1505" i="142"/>
  <c r="G1504" i="142"/>
  <c r="G1503" i="142"/>
  <c r="G1502" i="142"/>
  <c r="G1500" i="142"/>
  <c r="G1499" i="142"/>
  <c r="G1498" i="142"/>
  <c r="G1497" i="142"/>
  <c r="G1496" i="142"/>
  <c r="G1495" i="142"/>
  <c r="G1494" i="142"/>
  <c r="G1493" i="142"/>
  <c r="G1492" i="142"/>
  <c r="G1490" i="142"/>
  <c r="G1489" i="142"/>
  <c r="G1488" i="142"/>
  <c r="G1487" i="142"/>
  <c r="G1485" i="142"/>
  <c r="G1484" i="142"/>
  <c r="G1483" i="142"/>
  <c r="G1481" i="142"/>
  <c r="G1480" i="142"/>
  <c r="G1478" i="142"/>
  <c r="G1477" i="142"/>
  <c r="G1474" i="142"/>
  <c r="G1473" i="142"/>
  <c r="G1472" i="142"/>
  <c r="G1470" i="142"/>
  <c r="G1469" i="142"/>
  <c r="G1467" i="142"/>
  <c r="G1466" i="142"/>
  <c r="G1465" i="142"/>
  <c r="G1464" i="142"/>
  <c r="G1463" i="142"/>
  <c r="G1462" i="142"/>
  <c r="G1461" i="142"/>
  <c r="G1460" i="142"/>
  <c r="G1458" i="142"/>
  <c r="G1457" i="142"/>
  <c r="G1455" i="142"/>
  <c r="G1454" i="142"/>
  <c r="G1452" i="142"/>
  <c r="G1451" i="142"/>
  <c r="G1449" i="142"/>
  <c r="G1448" i="142"/>
  <c r="G1447" i="142"/>
  <c r="G1446" i="142"/>
  <c r="G1445" i="142"/>
  <c r="G1444" i="142"/>
  <c r="G1442" i="142"/>
  <c r="G1441" i="142"/>
  <c r="G1440" i="142"/>
  <c r="G1439" i="142"/>
  <c r="G1438" i="142"/>
  <c r="G1436" i="142"/>
  <c r="G1435" i="142"/>
  <c r="G1434" i="142"/>
  <c r="G1433" i="142"/>
  <c r="G1432" i="142"/>
  <c r="G1431" i="142"/>
  <c r="G1429" i="142"/>
  <c r="G1428" i="142"/>
  <c r="G1426" i="142"/>
  <c r="G1424" i="142"/>
  <c r="G1423" i="142"/>
  <c r="G1421" i="142"/>
  <c r="G1420" i="142"/>
  <c r="G1418" i="142"/>
  <c r="G1417" i="142"/>
  <c r="G1415" i="142"/>
  <c r="G1414" i="142"/>
  <c r="G1413" i="142"/>
  <c r="G1412" i="142"/>
  <c r="G1410" i="142"/>
  <c r="G1409" i="142"/>
  <c r="G1408" i="142"/>
  <c r="G1407" i="142"/>
  <c r="G1405" i="142"/>
  <c r="G1404" i="142"/>
  <c r="G1403" i="142"/>
  <c r="G1402" i="142"/>
  <c r="G1400" i="142"/>
  <c r="G1398" i="142"/>
  <c r="G1397" i="142"/>
  <c r="G1396" i="142"/>
  <c r="G1395" i="142"/>
  <c r="G1394" i="142"/>
  <c r="G1393" i="142"/>
  <c r="G1391" i="142"/>
  <c r="G1390" i="142"/>
  <c r="G1389" i="142"/>
  <c r="G1388" i="142"/>
  <c r="G1387" i="142"/>
  <c r="G1386" i="142"/>
  <c r="G1385" i="142"/>
  <c r="G1384" i="142"/>
  <c r="G1383" i="142"/>
  <c r="G1382" i="142"/>
  <c r="G1380" i="142"/>
  <c r="G1379" i="142"/>
  <c r="G1377" i="142"/>
  <c r="G1375" i="142"/>
  <c r="G1374" i="142"/>
  <c r="G1360" i="142"/>
  <c r="G1358" i="142"/>
  <c r="G1357" i="142"/>
  <c r="G1356" i="142"/>
  <c r="G1355" i="142"/>
  <c r="G1353" i="142"/>
  <c r="G1352" i="142"/>
  <c r="G1351" i="142"/>
  <c r="G1349" i="142"/>
  <c r="G1348" i="142"/>
  <c r="G1347" i="142"/>
  <c r="G1345" i="142"/>
  <c r="G1344" i="142"/>
  <c r="G1342" i="142"/>
  <c r="G1341" i="142"/>
  <c r="G1340" i="142"/>
  <c r="G1339" i="142"/>
  <c r="G1337" i="142"/>
  <c r="G1336" i="142"/>
  <c r="G1334" i="142"/>
  <c r="G1333" i="142"/>
  <c r="G1332" i="142"/>
  <c r="G1331" i="142"/>
  <c r="G1330" i="142"/>
  <c r="G1329" i="142"/>
  <c r="G1327" i="142"/>
  <c r="G1326" i="142"/>
  <c r="G1325" i="142"/>
  <c r="G1324" i="142"/>
  <c r="G1323" i="142"/>
  <c r="G1322" i="142"/>
  <c r="G1321" i="142"/>
  <c r="G1320" i="142"/>
  <c r="G1319" i="142"/>
  <c r="G1318" i="142"/>
  <c r="G1317" i="142"/>
  <c r="G1316" i="142"/>
  <c r="G1315" i="142"/>
  <c r="G1314" i="142"/>
  <c r="G1313" i="142"/>
  <c r="G1312" i="142"/>
  <c r="G1311" i="142"/>
  <c r="G1310" i="142"/>
  <c r="G1309" i="142"/>
  <c r="G1308" i="142"/>
  <c r="G1307" i="142"/>
  <c r="G1306" i="142"/>
  <c r="G1305" i="142"/>
  <c r="G1304" i="142"/>
  <c r="G1303" i="142"/>
  <c r="G1302" i="142"/>
  <c r="G1301" i="142"/>
  <c r="G1300" i="142"/>
  <c r="G1299" i="142"/>
  <c r="G1297" i="142"/>
  <c r="G1296" i="142"/>
  <c r="G1295" i="142"/>
  <c r="G1294" i="142"/>
  <c r="G1293" i="142"/>
  <c r="G1292" i="142"/>
  <c r="G1291" i="142"/>
  <c r="G1289" i="142"/>
  <c r="G1288" i="142"/>
  <c r="G1287" i="142"/>
  <c r="G1286" i="142"/>
  <c r="G1285" i="142"/>
  <c r="G1284" i="142"/>
  <c r="G1283" i="142"/>
  <c r="G1282" i="142"/>
  <c r="G1281" i="142"/>
  <c r="G1280" i="142"/>
  <c r="G1279" i="142"/>
  <c r="G1278" i="142"/>
  <c r="G1277" i="142"/>
  <c r="G1276" i="142"/>
  <c r="G1275" i="142"/>
  <c r="G1274" i="142"/>
  <c r="G1273" i="142"/>
  <c r="G1272" i="142"/>
  <c r="G1271" i="142"/>
  <c r="G1270" i="142"/>
  <c r="G1269" i="142"/>
  <c r="G1268" i="142"/>
  <c r="G1267" i="142"/>
  <c r="G1266" i="142"/>
  <c r="G1265" i="142"/>
  <c r="G1264" i="142"/>
  <c r="G1263" i="142"/>
  <c r="G1262" i="142"/>
  <c r="G1261" i="142"/>
  <c r="G1260" i="142"/>
  <c r="G1259" i="142"/>
  <c r="G1258" i="142"/>
  <c r="G1257" i="142"/>
  <c r="G1256" i="142"/>
  <c r="G1255" i="142"/>
  <c r="G1254" i="142"/>
  <c r="G1252" i="142"/>
  <c r="G1251" i="142"/>
  <c r="G1250" i="142"/>
  <c r="G1249" i="142"/>
  <c r="G1248" i="142"/>
  <c r="G1247" i="142"/>
  <c r="G1246" i="142"/>
  <c r="G1245" i="142"/>
  <c r="G1243" i="142"/>
  <c r="G1242" i="142"/>
  <c r="G1241" i="142"/>
  <c r="G1240" i="142"/>
  <c r="G1239" i="142"/>
  <c r="G1238" i="142"/>
  <c r="G1237" i="142"/>
  <c r="G1236" i="142"/>
  <c r="G1235" i="142"/>
  <c r="G1234" i="142"/>
  <c r="G1233" i="142"/>
  <c r="G1232" i="142"/>
  <c r="G1230" i="142"/>
  <c r="G1229" i="142"/>
  <c r="G1228" i="142"/>
  <c r="G1227" i="142"/>
  <c r="G1226" i="142"/>
  <c r="G1225" i="142"/>
  <c r="G1224" i="142"/>
  <c r="G1223" i="142"/>
  <c r="G1222" i="142"/>
  <c r="G1221" i="142"/>
  <c r="G1220" i="142"/>
  <c r="G1219" i="142"/>
  <c r="G1218" i="142"/>
  <c r="G1217" i="142"/>
  <c r="G1216" i="142"/>
  <c r="G1215" i="142"/>
  <c r="G1214" i="142"/>
  <c r="G1213" i="142"/>
  <c r="G1212" i="142"/>
  <c r="G1211" i="142"/>
  <c r="G1210" i="142"/>
  <c r="G1209" i="142"/>
  <c r="G1208" i="142"/>
  <c r="G1207" i="142"/>
  <c r="G1206" i="142"/>
  <c r="G1205" i="142"/>
  <c r="G1204" i="142"/>
  <c r="G1203" i="142"/>
  <c r="G1202" i="142"/>
  <c r="G1201" i="142"/>
  <c r="G1200" i="142"/>
  <c r="G1199" i="142"/>
  <c r="G1198" i="142"/>
  <c r="G1197" i="142"/>
  <c r="G1195" i="142"/>
  <c r="G1193" i="142"/>
  <c r="G1192" i="142"/>
  <c r="G1191" i="142"/>
  <c r="G1189" i="142"/>
  <c r="G1188" i="142"/>
  <c r="G1187" i="142"/>
  <c r="G1186" i="142"/>
  <c r="G1185" i="142"/>
  <c r="G1183" i="142"/>
  <c r="G1182" i="142"/>
  <c r="G1181" i="142"/>
  <c r="G1179" i="142"/>
  <c r="G1178" i="142"/>
  <c r="G1177" i="142"/>
  <c r="G1176" i="142"/>
  <c r="G1174" i="142"/>
  <c r="G1173" i="142"/>
  <c r="G1172" i="142"/>
  <c r="G1171" i="142"/>
  <c r="G1170" i="142"/>
  <c r="G1169" i="142"/>
  <c r="G1168" i="142"/>
  <c r="G1167" i="142"/>
  <c r="G1165" i="142"/>
  <c r="G1164" i="142"/>
  <c r="G1163" i="142"/>
  <c r="G1162" i="142"/>
  <c r="G1161" i="142"/>
  <c r="G1159" i="142"/>
  <c r="G1158" i="142"/>
  <c r="G1156" i="142"/>
  <c r="G1154" i="142"/>
  <c r="G1153" i="142"/>
  <c r="G1152" i="142"/>
  <c r="G1151" i="142"/>
  <c r="G1150" i="142"/>
  <c r="G1149" i="142"/>
  <c r="G1148" i="142"/>
  <c r="G1147" i="142"/>
  <c r="G1146" i="142"/>
  <c r="G1144" i="142"/>
  <c r="G1143" i="142"/>
  <c r="G1142" i="142"/>
  <c r="G1140" i="142"/>
  <c r="G1138" i="142"/>
  <c r="G1137" i="142"/>
  <c r="G1136" i="142"/>
  <c r="G1135" i="142"/>
  <c r="G1134" i="142"/>
  <c r="G1133" i="142"/>
  <c r="G1132" i="142"/>
  <c r="G1131" i="142"/>
  <c r="G1130" i="142"/>
  <c r="G1129" i="142"/>
  <c r="G1128" i="142"/>
  <c r="G1127" i="142"/>
  <c r="G1126" i="142"/>
  <c r="G1125" i="142"/>
  <c r="G1124" i="142"/>
  <c r="G1123" i="142"/>
  <c r="G1122" i="142"/>
  <c r="G1121" i="142"/>
  <c r="G1120" i="142"/>
  <c r="G1119" i="142"/>
  <c r="G1118" i="142"/>
  <c r="G1117" i="142"/>
  <c r="G1116" i="142"/>
  <c r="G1115" i="142"/>
  <c r="G1114" i="142"/>
  <c r="G1112" i="142"/>
  <c r="G1111" i="142"/>
  <c r="G1110" i="142"/>
  <c r="G1109" i="142"/>
  <c r="G1108" i="142"/>
  <c r="G1107" i="142"/>
  <c r="G1106" i="142"/>
  <c r="G1104" i="142"/>
  <c r="G1103" i="142"/>
  <c r="G1102" i="142"/>
  <c r="G1101" i="142"/>
  <c r="G1100" i="142"/>
  <c r="G1099" i="142"/>
  <c r="G1098" i="142"/>
  <c r="G1097" i="142"/>
  <c r="G1096" i="142"/>
  <c r="G1095" i="142"/>
  <c r="G1094" i="142"/>
  <c r="G1093" i="142"/>
  <c r="G1092" i="142"/>
  <c r="G1091" i="142"/>
  <c r="G1090" i="142"/>
  <c r="G1089" i="142"/>
  <c r="G1088" i="142"/>
  <c r="G1087" i="142"/>
  <c r="G1086" i="142"/>
  <c r="G1085" i="142"/>
  <c r="G1084" i="142"/>
  <c r="G1083" i="142"/>
  <c r="G1081" i="142"/>
  <c r="G1080" i="142"/>
  <c r="G1079" i="142"/>
  <c r="G1078" i="142"/>
  <c r="G1077" i="142"/>
  <c r="G1076" i="142"/>
  <c r="G1075" i="142"/>
  <c r="G1074" i="142"/>
  <c r="G1072" i="142"/>
  <c r="G1071" i="142"/>
  <c r="G1070" i="142"/>
  <c r="G1069" i="142"/>
  <c r="G1068" i="142"/>
  <c r="G1067" i="142"/>
  <c r="G1066" i="142"/>
  <c r="G1065" i="142"/>
  <c r="G1064" i="142"/>
  <c r="G1063" i="142"/>
  <c r="G1062" i="142"/>
  <c r="G1061" i="142"/>
  <c r="G1059" i="142"/>
  <c r="G1058" i="142"/>
  <c r="G1057" i="142"/>
  <c r="G1056" i="142"/>
  <c r="G1055" i="142"/>
  <c r="G1054" i="142"/>
  <c r="G1053" i="142"/>
  <c r="G1051" i="142"/>
  <c r="G1050" i="142"/>
  <c r="G1049" i="142"/>
  <c r="G1048" i="142"/>
  <c r="G1047" i="142"/>
  <c r="G1046" i="142"/>
  <c r="G1045" i="142"/>
  <c r="G1044" i="142"/>
  <c r="G1042" i="142"/>
  <c r="G1041" i="142"/>
  <c r="G1040" i="142"/>
  <c r="G1039" i="142"/>
  <c r="G1038" i="142"/>
  <c r="G1037" i="142"/>
  <c r="G1036" i="142"/>
  <c r="G1035" i="142"/>
  <c r="G1034" i="142"/>
  <c r="G1033" i="142"/>
  <c r="G1031" i="142"/>
  <c r="G1030" i="142"/>
  <c r="G1029" i="142"/>
  <c r="G1028" i="142"/>
  <c r="G1027" i="142"/>
  <c r="G1025" i="142"/>
  <c r="G1024" i="142"/>
  <c r="G1023" i="142"/>
  <c r="G1022" i="142"/>
  <c r="G1021" i="142"/>
  <c r="G1020" i="142"/>
  <c r="G1018" i="142"/>
  <c r="G1017" i="142"/>
  <c r="G1016" i="142"/>
  <c r="G1015" i="142"/>
  <c r="G1014" i="142"/>
  <c r="G1013" i="142"/>
  <c r="G1012" i="142"/>
  <c r="G1011" i="142"/>
  <c r="G1010" i="142"/>
  <c r="G1008" i="142"/>
  <c r="G1007" i="142"/>
  <c r="G1006" i="142"/>
  <c r="G1005" i="142"/>
  <c r="G1004" i="142"/>
  <c r="G1003" i="142"/>
  <c r="G1002" i="142"/>
  <c r="G1001" i="142"/>
  <c r="G1000" i="142"/>
  <c r="G999" i="142"/>
  <c r="G998" i="142"/>
  <c r="G997" i="142"/>
  <c r="G996" i="142"/>
  <c r="G995" i="142"/>
  <c r="G994" i="142"/>
  <c r="G993" i="142"/>
  <c r="G992" i="142"/>
  <c r="G991" i="142"/>
  <c r="G990" i="142"/>
  <c r="G989" i="142"/>
  <c r="G988" i="142"/>
  <c r="G987" i="142"/>
  <c r="G986" i="142"/>
  <c r="G984" i="142"/>
  <c r="G983" i="142"/>
  <c r="G982" i="142"/>
  <c r="G981" i="142"/>
  <c r="G980" i="142"/>
  <c r="G978" i="142"/>
  <c r="G977" i="142"/>
  <c r="G976" i="142"/>
  <c r="G975" i="142"/>
  <c r="G974" i="142"/>
  <c r="G973" i="142"/>
  <c r="G972" i="142"/>
  <c r="G971" i="142"/>
  <c r="G970" i="142"/>
  <c r="G969" i="142"/>
  <c r="G968" i="142"/>
  <c r="G967" i="142"/>
  <c r="G966" i="142"/>
  <c r="G965" i="142"/>
  <c r="G964" i="142"/>
  <c r="G963" i="142"/>
  <c r="G962" i="142"/>
  <c r="G961" i="142"/>
  <c r="G960" i="142"/>
  <c r="G958" i="142"/>
  <c r="G957" i="142"/>
  <c r="G956" i="142"/>
  <c r="G955" i="142"/>
  <c r="G954" i="142"/>
  <c r="G953" i="142"/>
  <c r="G952" i="142"/>
  <c r="G951" i="142"/>
  <c r="G949" i="142"/>
  <c r="G948" i="142"/>
  <c r="G947" i="142"/>
  <c r="G945" i="142"/>
  <c r="G944" i="142"/>
  <c r="G943" i="142"/>
  <c r="G942" i="142"/>
  <c r="G941" i="142"/>
  <c r="G940" i="142"/>
  <c r="G939" i="142"/>
  <c r="G938" i="142"/>
  <c r="G937" i="142"/>
  <c r="G936" i="142"/>
  <c r="G935" i="142"/>
  <c r="G934" i="142"/>
  <c r="G933" i="142"/>
  <c r="G931" i="142"/>
  <c r="G930" i="142"/>
  <c r="G929" i="142"/>
  <c r="G927" i="142"/>
  <c r="G926" i="142"/>
  <c r="G925" i="142"/>
  <c r="G924" i="142"/>
  <c r="G923" i="142"/>
  <c r="G922" i="142"/>
  <c r="G921" i="142"/>
  <c r="G920" i="142"/>
  <c r="G919" i="142"/>
  <c r="G918" i="142"/>
  <c r="G917" i="142"/>
  <c r="G916" i="142"/>
  <c r="G914" i="142"/>
  <c r="G913" i="142"/>
  <c r="G912" i="142"/>
  <c r="G911" i="142"/>
  <c r="G910" i="142"/>
  <c r="G909" i="142"/>
  <c r="G908" i="142"/>
  <c r="G907" i="142"/>
  <c r="G906" i="142"/>
  <c r="G905" i="142"/>
  <c r="G904" i="142"/>
  <c r="G903" i="142"/>
  <c r="G901" i="142"/>
  <c r="G899" i="142"/>
  <c r="G897" i="142"/>
  <c r="G896" i="142"/>
  <c r="G895" i="142"/>
  <c r="G894" i="142"/>
  <c r="G893" i="142"/>
  <c r="G892" i="142"/>
  <c r="G891" i="142"/>
  <c r="G890" i="142"/>
  <c r="G889" i="142"/>
  <c r="G888" i="142"/>
  <c r="G887" i="142"/>
  <c r="G886" i="142"/>
  <c r="G885" i="142"/>
  <c r="G884" i="142"/>
  <c r="G883" i="142"/>
  <c r="G881" i="142"/>
  <c r="G880" i="142"/>
  <c r="G879" i="142"/>
  <c r="G878" i="142"/>
  <c r="G877" i="142"/>
  <c r="G876" i="142"/>
  <c r="G875" i="142"/>
  <c r="G874" i="142"/>
  <c r="G873" i="142"/>
  <c r="G872" i="142"/>
  <c r="G870" i="142"/>
  <c r="G869" i="142"/>
  <c r="G866" i="142"/>
  <c r="G865" i="142"/>
  <c r="G864" i="142"/>
  <c r="G863" i="142"/>
  <c r="G862" i="142"/>
  <c r="G861" i="142"/>
  <c r="G859" i="142"/>
  <c r="G858" i="142"/>
  <c r="G857" i="142"/>
  <c r="G856" i="142"/>
  <c r="G855" i="142"/>
  <c r="G854" i="142"/>
  <c r="G853" i="142"/>
  <c r="G852" i="142"/>
  <c r="G851" i="142"/>
  <c r="G850" i="142"/>
  <c r="G849" i="142"/>
  <c r="G848" i="142"/>
  <c r="G847" i="142"/>
  <c r="G845" i="142"/>
  <c r="G844" i="142"/>
  <c r="G843" i="142"/>
  <c r="G842" i="142"/>
  <c r="G841" i="142"/>
  <c r="G840" i="142"/>
  <c r="G839" i="142"/>
  <c r="G838" i="142"/>
  <c r="G837" i="142"/>
  <c r="G836" i="142"/>
  <c r="G835" i="142"/>
  <c r="G834" i="142"/>
  <c r="G833" i="142"/>
  <c r="G832" i="142"/>
  <c r="G831" i="142"/>
  <c r="G830" i="142"/>
  <c r="G829" i="142"/>
  <c r="G828" i="142"/>
  <c r="G827" i="142"/>
  <c r="G826" i="142"/>
  <c r="G825" i="142"/>
  <c r="G823" i="142"/>
  <c r="G822" i="142"/>
  <c r="G821" i="142"/>
  <c r="G820" i="142"/>
  <c r="G819" i="142"/>
  <c r="G818" i="142"/>
  <c r="G817" i="142"/>
  <c r="G814" i="142"/>
  <c r="G813" i="142"/>
  <c r="G812" i="142"/>
  <c r="G811" i="142"/>
  <c r="G810" i="142"/>
  <c r="G809" i="142"/>
  <c r="G808" i="142"/>
  <c r="G807" i="142"/>
  <c r="G806" i="142"/>
  <c r="G805" i="142"/>
  <c r="G804" i="142"/>
  <c r="G803" i="142"/>
  <c r="G802" i="142"/>
  <c r="G801" i="142"/>
  <c r="G800" i="142"/>
  <c r="G799" i="142"/>
  <c r="G798" i="142"/>
  <c r="G797" i="142"/>
  <c r="G795" i="142"/>
  <c r="G794" i="142"/>
  <c r="G793" i="142"/>
  <c r="G792" i="142"/>
  <c r="G791" i="142"/>
  <c r="G790" i="142"/>
  <c r="G789" i="142"/>
  <c r="G788" i="142"/>
  <c r="G787" i="142"/>
  <c r="G786" i="142"/>
  <c r="G785" i="142"/>
  <c r="G784" i="142"/>
  <c r="G783" i="142"/>
  <c r="G782" i="142"/>
  <c r="G781" i="142"/>
  <c r="G780" i="142"/>
  <c r="G779" i="142"/>
  <c r="G778" i="142"/>
  <c r="G777" i="142"/>
  <c r="G776" i="142"/>
  <c r="G775" i="142"/>
  <c r="G773" i="142"/>
  <c r="G771" i="142"/>
  <c r="G770" i="142"/>
  <c r="G768" i="142"/>
  <c r="G767" i="142"/>
  <c r="G766" i="142"/>
  <c r="G765" i="142"/>
  <c r="G764" i="142"/>
  <c r="G763" i="142"/>
  <c r="G761" i="142"/>
  <c r="G760" i="142"/>
  <c r="G759" i="142"/>
  <c r="G758" i="142"/>
  <c r="G757" i="142"/>
  <c r="G756" i="142"/>
  <c r="G755" i="142"/>
  <c r="G754" i="142"/>
  <c r="G753" i="142"/>
  <c r="G752" i="142"/>
  <c r="G751" i="142"/>
  <c r="G750" i="142"/>
  <c r="G749" i="142"/>
  <c r="G748" i="142"/>
  <c r="G747" i="142"/>
  <c r="G746" i="142"/>
  <c r="G745" i="142"/>
  <c r="G744" i="142"/>
  <c r="G743" i="142"/>
  <c r="G742" i="142"/>
  <c r="G741" i="142"/>
  <c r="G740" i="142"/>
  <c r="G739" i="142"/>
  <c r="G738" i="142"/>
  <c r="G737" i="142"/>
  <c r="G736" i="142"/>
  <c r="G735" i="142"/>
  <c r="G733" i="142"/>
  <c r="G732" i="142"/>
  <c r="G731" i="142"/>
  <c r="G730" i="142"/>
  <c r="G729" i="142"/>
  <c r="G728" i="142"/>
  <c r="G727" i="142"/>
  <c r="G726" i="142"/>
  <c r="G725" i="142"/>
  <c r="G724" i="142"/>
  <c r="G723" i="142"/>
  <c r="G722" i="142"/>
  <c r="G721" i="142"/>
  <c r="G719" i="142"/>
  <c r="G718" i="142"/>
  <c r="G717" i="142"/>
  <c r="G716" i="142"/>
  <c r="G715" i="142"/>
  <c r="G714" i="142"/>
  <c r="G713" i="142"/>
  <c r="G711" i="142"/>
  <c r="G710" i="142"/>
  <c r="G709" i="142"/>
  <c r="G708" i="142"/>
  <c r="G706" i="142"/>
  <c r="G705" i="142"/>
  <c r="G704" i="142"/>
  <c r="G702" i="142"/>
  <c r="G701" i="142"/>
  <c r="G700" i="142"/>
  <c r="G699" i="142"/>
  <c r="G697" i="142"/>
  <c r="G696" i="142"/>
  <c r="G695" i="142"/>
  <c r="G694" i="142"/>
  <c r="G693" i="142"/>
  <c r="G692" i="142"/>
  <c r="G691" i="142"/>
  <c r="G689" i="142"/>
  <c r="G688" i="142"/>
  <c r="G687" i="142"/>
  <c r="G686" i="142"/>
  <c r="G683" i="142"/>
  <c r="G682" i="142"/>
  <c r="G681" i="142"/>
  <c r="G680" i="142"/>
  <c r="G678" i="142"/>
  <c r="G677" i="142"/>
  <c r="G676" i="142"/>
  <c r="G675" i="142"/>
  <c r="G674" i="142"/>
  <c r="G673" i="142"/>
  <c r="G672" i="142"/>
  <c r="G671" i="142"/>
  <c r="G670" i="142"/>
  <c r="G669" i="142"/>
  <c r="G667" i="142"/>
  <c r="G666" i="142"/>
  <c r="G665" i="142"/>
  <c r="G664" i="142"/>
  <c r="G663" i="142"/>
  <c r="G661" i="142"/>
  <c r="G660" i="142"/>
  <c r="G659" i="142"/>
  <c r="G657" i="142"/>
  <c r="G656" i="142"/>
  <c r="G655" i="142"/>
  <c r="G654" i="142"/>
  <c r="G653" i="142"/>
  <c r="G652" i="142"/>
  <c r="G651" i="142"/>
  <c r="G650" i="142"/>
  <c r="G649" i="142"/>
  <c r="G647" i="142"/>
  <c r="G646" i="142"/>
  <c r="G645" i="142"/>
  <c r="G644" i="142"/>
  <c r="G643" i="142"/>
  <c r="G642" i="142"/>
  <c r="G641" i="142"/>
  <c r="G640" i="142"/>
  <c r="G639" i="142"/>
  <c r="G638" i="142"/>
  <c r="G637" i="142"/>
  <c r="G636" i="142"/>
  <c r="G635" i="142"/>
  <c r="G634" i="142"/>
  <c r="G633" i="142"/>
  <c r="G632" i="142"/>
  <c r="G631" i="142"/>
  <c r="G630" i="142"/>
  <c r="G629" i="142"/>
  <c r="G628" i="142"/>
  <c r="G627" i="142"/>
  <c r="G626" i="142"/>
  <c r="G625" i="142"/>
  <c r="G624" i="142"/>
  <c r="G623" i="142"/>
  <c r="G622" i="142"/>
  <c r="G621" i="142"/>
  <c r="G620" i="142"/>
  <c r="G618" i="142"/>
  <c r="G617" i="142"/>
  <c r="G616" i="142"/>
  <c r="G615" i="142"/>
  <c r="G614" i="142"/>
  <c r="G613" i="142"/>
  <c r="G612" i="142"/>
  <c r="G611" i="142"/>
  <c r="G609" i="142"/>
  <c r="G608" i="142"/>
  <c r="G607" i="142"/>
  <c r="G606" i="142"/>
  <c r="G605" i="142"/>
  <c r="G604" i="142"/>
  <c r="G603" i="142"/>
  <c r="G602" i="142"/>
  <c r="G601" i="142"/>
  <c r="G600" i="142"/>
  <c r="G599" i="142"/>
  <c r="G598" i="142"/>
  <c r="G597" i="142"/>
  <c r="G596" i="142"/>
  <c r="G595" i="142"/>
  <c r="G594" i="142"/>
  <c r="G593" i="142"/>
  <c r="G592" i="142"/>
  <c r="G591" i="142"/>
  <c r="G590" i="142"/>
  <c r="G589" i="142"/>
  <c r="G588" i="142"/>
  <c r="G587" i="142"/>
  <c r="G586" i="142"/>
  <c r="G585" i="142"/>
  <c r="G584" i="142"/>
  <c r="G583" i="142"/>
  <c r="G581" i="142"/>
  <c r="G580" i="142"/>
  <c r="G579" i="142"/>
  <c r="G578" i="142"/>
  <c r="G577" i="142"/>
  <c r="G575" i="142"/>
  <c r="G574" i="142"/>
  <c r="G573" i="142"/>
  <c r="G572" i="142"/>
  <c r="G571" i="142"/>
  <c r="G570" i="142"/>
  <c r="G568" i="142"/>
  <c r="G567" i="142"/>
  <c r="G566" i="142"/>
  <c r="G565" i="142"/>
  <c r="G564" i="142"/>
  <c r="G563" i="142"/>
  <c r="G562" i="142"/>
  <c r="G561" i="142"/>
  <c r="G560" i="142"/>
  <c r="G559" i="142"/>
  <c r="G558" i="142"/>
  <c r="G557" i="142"/>
  <c r="G556" i="142"/>
  <c r="G554" i="142"/>
  <c r="G553" i="142"/>
  <c r="G552" i="142"/>
  <c r="G550" i="142"/>
  <c r="G549" i="142"/>
  <c r="G548" i="142"/>
  <c r="G547" i="142"/>
  <c r="G544" i="142"/>
  <c r="G543" i="142"/>
  <c r="G542" i="142"/>
  <c r="G541" i="142"/>
  <c r="G540" i="142"/>
  <c r="G539" i="142"/>
  <c r="G538" i="142"/>
  <c r="G537" i="142"/>
  <c r="G536" i="142"/>
  <c r="G535" i="142"/>
  <c r="G534" i="142"/>
  <c r="G533" i="142"/>
  <c r="G532" i="142"/>
  <c r="G531" i="142"/>
  <c r="G530" i="142"/>
  <c r="G529" i="142"/>
  <c r="G528" i="142"/>
  <c r="G527" i="142"/>
  <c r="G526" i="142"/>
  <c r="G524" i="142"/>
  <c r="G523" i="142"/>
  <c r="G522" i="142"/>
  <c r="G521" i="142"/>
  <c r="G519" i="142"/>
  <c r="G517" i="142"/>
  <c r="G516" i="142"/>
  <c r="G514" i="142"/>
  <c r="G513" i="142"/>
  <c r="G511" i="142"/>
  <c r="G510" i="142"/>
  <c r="G508" i="142"/>
  <c r="G507" i="142"/>
  <c r="G506" i="142"/>
  <c r="G505" i="142"/>
  <c r="G504" i="142"/>
  <c r="G503" i="142"/>
  <c r="G502" i="142"/>
  <c r="G501" i="142"/>
  <c r="G500" i="142"/>
  <c r="G499" i="142"/>
  <c r="G497" i="142"/>
  <c r="G496" i="142"/>
  <c r="G495" i="142"/>
  <c r="G494" i="142"/>
  <c r="G493" i="142"/>
  <c r="G492" i="142"/>
  <c r="G490" i="142"/>
  <c r="G489" i="142"/>
  <c r="G488" i="142"/>
  <c r="G487" i="142"/>
  <c r="G486" i="142"/>
  <c r="G485" i="142"/>
  <c r="G484" i="142"/>
  <c r="G483" i="142"/>
  <c r="G482" i="142"/>
  <c r="G481" i="142"/>
  <c r="G480" i="142"/>
  <c r="G479" i="142"/>
  <c r="G478" i="142"/>
  <c r="G477" i="142"/>
  <c r="G476" i="142"/>
  <c r="G475" i="142"/>
  <c r="G474" i="142"/>
  <c r="G473" i="142"/>
  <c r="G471" i="142"/>
  <c r="G470" i="142"/>
  <c r="G468" i="142"/>
  <c r="G467" i="142"/>
  <c r="G466" i="142"/>
  <c r="G465" i="142"/>
  <c r="G463" i="142"/>
  <c r="G462" i="142"/>
  <c r="G461" i="142"/>
  <c r="G459" i="142"/>
  <c r="G456" i="142"/>
  <c r="G454" i="142"/>
  <c r="G453" i="142"/>
  <c r="G452" i="142"/>
  <c r="G451" i="142"/>
  <c r="G450" i="142"/>
  <c r="G448" i="142"/>
  <c r="G447" i="142"/>
  <c r="G446" i="142"/>
  <c r="G445" i="142"/>
  <c r="G444" i="142"/>
  <c r="G443" i="142"/>
  <c r="G441" i="142"/>
  <c r="G440" i="142"/>
  <c r="G439" i="142"/>
  <c r="G438" i="142"/>
  <c r="G437" i="142"/>
  <c r="G435" i="142"/>
  <c r="G434" i="142"/>
  <c r="G432" i="142"/>
  <c r="G431" i="142"/>
  <c r="G430" i="142"/>
  <c r="G429" i="142"/>
  <c r="G428" i="142"/>
  <c r="G427" i="142"/>
  <c r="G426" i="142"/>
  <c r="G425" i="142"/>
  <c r="G424" i="142"/>
  <c r="G422" i="142"/>
  <c r="G421" i="142"/>
  <c r="G420" i="142"/>
  <c r="G419" i="142"/>
  <c r="G418" i="142"/>
  <c r="G417" i="142"/>
  <c r="G415" i="142"/>
  <c r="G414" i="142"/>
  <c r="G412" i="142"/>
  <c r="G411" i="142"/>
  <c r="G410" i="142"/>
  <c r="G409" i="142"/>
  <c r="G407" i="142"/>
  <c r="G406" i="142"/>
  <c r="G405" i="142"/>
  <c r="G404" i="142"/>
  <c r="G402" i="142"/>
  <c r="G401" i="142"/>
  <c r="G400" i="142"/>
  <c r="G399" i="142"/>
  <c r="G398" i="142"/>
  <c r="G397" i="142"/>
  <c r="G396" i="142"/>
  <c r="G394" i="142"/>
  <c r="G393" i="142"/>
  <c r="G392" i="142"/>
  <c r="G391" i="142"/>
  <c r="G390" i="142"/>
  <c r="G389" i="142"/>
  <c r="G388" i="142"/>
  <c r="G387" i="142"/>
  <c r="G386" i="142"/>
  <c r="G385" i="142"/>
  <c r="G383" i="142"/>
  <c r="G382" i="142"/>
  <c r="G381" i="142"/>
  <c r="G380" i="142"/>
  <c r="G379" i="142"/>
  <c r="G378" i="142"/>
  <c r="G377" i="142"/>
  <c r="G375" i="142"/>
  <c r="G374" i="142"/>
  <c r="G373" i="142"/>
  <c r="G372" i="142"/>
  <c r="G371" i="142"/>
  <c r="G369" i="142"/>
  <c r="G368" i="142"/>
  <c r="G367" i="142"/>
  <c r="G366" i="142"/>
  <c r="G365" i="142"/>
  <c r="G364" i="142"/>
  <c r="G363" i="142"/>
  <c r="G362" i="142"/>
  <c r="G361" i="142"/>
  <c r="G359" i="142"/>
  <c r="G358" i="142"/>
  <c r="G357" i="142"/>
  <c r="G356" i="142"/>
  <c r="G355" i="142"/>
  <c r="G354" i="142"/>
  <c r="G352" i="142"/>
  <c r="G351" i="142"/>
  <c r="G350" i="142"/>
  <c r="G349" i="142"/>
  <c r="G348" i="142"/>
  <c r="G347" i="142"/>
  <c r="G346" i="142"/>
  <c r="G345" i="142"/>
  <c r="G344" i="142"/>
  <c r="G343" i="142"/>
  <c r="G342" i="142"/>
  <c r="G341" i="142"/>
  <c r="G340" i="142"/>
  <c r="G339" i="142"/>
  <c r="G338" i="142"/>
  <c r="G337" i="142"/>
  <c r="G336" i="142"/>
  <c r="G335" i="142"/>
  <c r="G334" i="142"/>
  <c r="G333" i="142"/>
  <c r="G332" i="142"/>
  <c r="G331" i="142"/>
  <c r="G330" i="142"/>
  <c r="G329" i="142"/>
  <c r="G328" i="142"/>
  <c r="G327" i="142"/>
  <c r="G326" i="142"/>
  <c r="G325" i="142"/>
  <c r="G324" i="142"/>
  <c r="G323" i="142"/>
  <c r="G322" i="142"/>
  <c r="G321" i="142"/>
  <c r="G320" i="142"/>
  <c r="G319" i="142"/>
  <c r="G318" i="142"/>
  <c r="G316" i="142"/>
  <c r="G315" i="142"/>
  <c r="G314" i="142"/>
  <c r="G312" i="142"/>
  <c r="G311" i="142"/>
  <c r="G310" i="142"/>
  <c r="G308" i="142"/>
  <c r="G307" i="142"/>
  <c r="G306" i="142"/>
  <c r="G304" i="142"/>
  <c r="G303" i="142"/>
  <c r="G302" i="142"/>
  <c r="G301" i="142"/>
  <c r="G300" i="142"/>
  <c r="G299" i="142"/>
  <c r="G298" i="142"/>
  <c r="G297" i="142"/>
  <c r="G295" i="142"/>
  <c r="G294" i="142"/>
  <c r="G293" i="142"/>
  <c r="G292" i="142"/>
  <c r="G291" i="142"/>
  <c r="G289" i="142"/>
  <c r="G288" i="142"/>
  <c r="G286" i="142"/>
  <c r="G285" i="142"/>
  <c r="G284" i="142"/>
  <c r="G283" i="142"/>
  <c r="G282" i="142"/>
  <c r="G280" i="142"/>
  <c r="G279" i="142"/>
  <c r="G278" i="142"/>
  <c r="G277" i="142"/>
  <c r="G275" i="142"/>
  <c r="G274" i="142"/>
  <c r="G273" i="142"/>
  <c r="G271" i="142"/>
  <c r="G270" i="142"/>
  <c r="G269" i="142"/>
  <c r="G268" i="142"/>
  <c r="G267" i="142"/>
  <c r="G266" i="142"/>
  <c r="G265" i="142"/>
  <c r="G263" i="142"/>
  <c r="G262" i="142"/>
  <c r="G261" i="142"/>
  <c r="G260" i="142"/>
  <c r="G259" i="142"/>
  <c r="G258" i="142"/>
  <c r="G257" i="142"/>
  <c r="G256" i="142"/>
  <c r="G255" i="142"/>
  <c r="G254" i="142"/>
  <c r="G252" i="142"/>
  <c r="G251" i="142"/>
  <c r="G250" i="142"/>
  <c r="G247" i="142"/>
  <c r="G246" i="142"/>
  <c r="G245" i="142"/>
  <c r="G244" i="142"/>
  <c r="G243" i="142"/>
  <c r="G241" i="142"/>
  <c r="G240" i="142"/>
  <c r="G239" i="142"/>
  <c r="G238" i="142"/>
  <c r="G237" i="142"/>
  <c r="G235" i="142"/>
  <c r="G234" i="142"/>
  <c r="G233" i="142"/>
  <c r="G231" i="142"/>
  <c r="G230" i="142"/>
  <c r="G229" i="142"/>
  <c r="G228" i="142"/>
  <c r="G227" i="142"/>
  <c r="G225" i="142"/>
  <c r="G224" i="142"/>
  <c r="G223" i="142"/>
  <c r="G221" i="142"/>
  <c r="G220" i="142"/>
  <c r="G218" i="142"/>
  <c r="G217" i="142"/>
  <c r="G216" i="142"/>
  <c r="G215" i="142"/>
  <c r="G214" i="142"/>
  <c r="G213" i="142"/>
  <c r="G212" i="142"/>
  <c r="G211" i="142"/>
  <c r="G209" i="142"/>
  <c r="G208" i="142"/>
  <c r="G207" i="142"/>
  <c r="G206" i="142"/>
  <c r="G205" i="142"/>
  <c r="G204" i="142"/>
  <c r="G203" i="142"/>
  <c r="G202" i="142"/>
  <c r="G200" i="142"/>
  <c r="G199" i="142"/>
  <c r="G198" i="142"/>
  <c r="G197" i="142"/>
  <c r="G195" i="142"/>
  <c r="G194" i="142"/>
  <c r="G193" i="142"/>
  <c r="G192" i="142"/>
  <c r="G191" i="142"/>
  <c r="G190" i="142"/>
  <c r="G189" i="142"/>
  <c r="G188" i="142"/>
  <c r="G187" i="142"/>
  <c r="G186" i="142"/>
  <c r="G185" i="142"/>
  <c r="G183" i="142"/>
  <c r="G182" i="142"/>
  <c r="G181" i="142"/>
  <c r="G180" i="142"/>
  <c r="G179" i="142"/>
  <c r="G178" i="142"/>
  <c r="G177" i="142"/>
  <c r="G175" i="142"/>
  <c r="G174" i="142"/>
  <c r="G173" i="142"/>
  <c r="G172" i="142"/>
  <c r="G170" i="142"/>
  <c r="G169" i="142"/>
  <c r="G168" i="142"/>
  <c r="G167" i="142"/>
  <c r="G166" i="142"/>
  <c r="G165" i="142"/>
  <c r="G164" i="142"/>
  <c r="G162" i="142"/>
  <c r="G160" i="142"/>
  <c r="G159" i="142"/>
  <c r="G157" i="142"/>
  <c r="G156" i="142"/>
  <c r="G154" i="142"/>
  <c r="G153" i="142"/>
  <c r="G151" i="142"/>
  <c r="G150" i="142"/>
  <c r="G149" i="142"/>
  <c r="G148" i="142"/>
  <c r="G147" i="142"/>
  <c r="G146" i="142"/>
  <c r="G145" i="142"/>
  <c r="G144" i="142"/>
  <c r="G143" i="142"/>
  <c r="G142" i="142"/>
  <c r="G141" i="142"/>
  <c r="G140" i="142"/>
  <c r="G139" i="142"/>
  <c r="G138" i="142"/>
  <c r="G137" i="142"/>
  <c r="G136" i="142"/>
  <c r="G135" i="142"/>
  <c r="G134" i="142"/>
  <c r="G133" i="142"/>
  <c r="G132" i="142"/>
  <c r="G130" i="142"/>
  <c r="G129" i="142"/>
  <c r="G128" i="142"/>
  <c r="G127" i="142"/>
  <c r="G126" i="142"/>
  <c r="G124" i="142"/>
  <c r="G123" i="142"/>
  <c r="G122" i="142"/>
  <c r="G120" i="142"/>
  <c r="G118" i="142"/>
  <c r="G117" i="142"/>
  <c r="G116" i="142"/>
  <c r="G115" i="142"/>
  <c r="G114" i="142"/>
  <c r="G113" i="142"/>
  <c r="G111" i="142"/>
  <c r="G110" i="142"/>
  <c r="G109" i="142"/>
  <c r="G108" i="142"/>
  <c r="G106" i="142"/>
  <c r="G105" i="142"/>
  <c r="G103" i="142"/>
  <c r="G102" i="142"/>
  <c r="G101" i="142"/>
  <c r="G99" i="142"/>
  <c r="G97" i="142"/>
  <c r="G96" i="142"/>
  <c r="G94" i="142"/>
  <c r="G93" i="142"/>
  <c r="G92" i="142"/>
  <c r="G91" i="142"/>
  <c r="G90" i="142"/>
  <c r="G88" i="142"/>
  <c r="G87" i="142"/>
  <c r="G86" i="142"/>
  <c r="G85" i="142"/>
  <c r="G84" i="142"/>
  <c r="G83" i="142"/>
  <c r="G82" i="142"/>
  <c r="G81" i="142"/>
  <c r="G80" i="142"/>
  <c r="G79" i="142"/>
  <c r="G78" i="142"/>
  <c r="G77" i="142"/>
  <c r="G75" i="142"/>
  <c r="G74" i="142"/>
  <c r="G73" i="142"/>
  <c r="G71" i="142"/>
  <c r="G70" i="142"/>
  <c r="G69" i="142"/>
  <c r="G68" i="142"/>
  <c r="G67" i="142"/>
  <c r="G66" i="142"/>
  <c r="G65" i="142"/>
  <c r="G64" i="142"/>
  <c r="G63" i="142"/>
  <c r="G62" i="142"/>
  <c r="G61" i="142"/>
  <c r="G60" i="142"/>
  <c r="G59" i="142"/>
  <c r="G58" i="142"/>
  <c r="G56" i="142"/>
  <c r="G55" i="142"/>
  <c r="G54" i="142"/>
  <c r="G53" i="142"/>
  <c r="G52" i="142"/>
  <c r="G50" i="142"/>
  <c r="G49" i="142"/>
  <c r="G48" i="142"/>
  <c r="G47" i="142"/>
  <c r="G46" i="142"/>
  <c r="G45" i="142"/>
  <c r="G44" i="142"/>
  <c r="G42" i="142"/>
  <c r="G41" i="142"/>
  <c r="G40" i="142"/>
  <c r="G39" i="142"/>
  <c r="G38" i="142"/>
  <c r="G37" i="142"/>
  <c r="G36" i="142"/>
  <c r="G35" i="142"/>
  <c r="G34" i="142"/>
  <c r="G33" i="142"/>
  <c r="G32" i="142"/>
  <c r="G31" i="142"/>
  <c r="G29" i="142"/>
  <c r="G28" i="142"/>
  <c r="G26" i="142"/>
  <c r="G25" i="142"/>
  <c r="G24" i="142"/>
  <c r="G23" i="142"/>
  <c r="G21" i="142"/>
  <c r="G19" i="142"/>
  <c r="G18" i="142"/>
  <c r="G17" i="142"/>
  <c r="G15" i="142"/>
  <c r="G14" i="142"/>
  <c r="G12" i="142"/>
  <c r="G11" i="142"/>
  <c r="G10" i="142"/>
  <c r="G9" i="142"/>
  <c r="G255" i="141"/>
  <c r="G254" i="141"/>
  <c r="G252" i="141"/>
  <c r="G251" i="141"/>
  <c r="G250" i="141"/>
  <c r="G249" i="141"/>
  <c r="G241" i="141"/>
  <c r="G240" i="141"/>
  <c r="G239" i="141"/>
  <c r="G238" i="141"/>
  <c r="G237" i="141"/>
  <c r="G236" i="141"/>
  <c r="G235" i="141"/>
  <c r="G233" i="141"/>
  <c r="G232" i="141"/>
  <c r="G231" i="141"/>
  <c r="G230" i="141"/>
  <c r="G229" i="141"/>
  <c r="G228" i="141"/>
  <c r="G227" i="141"/>
  <c r="G226" i="141"/>
  <c r="G225" i="141"/>
  <c r="G224" i="141"/>
  <c r="G223" i="141"/>
  <c r="G217" i="141"/>
  <c r="G216" i="141"/>
  <c r="G214" i="141"/>
  <c r="G213" i="141"/>
  <c r="G212" i="141"/>
  <c r="G210" i="141"/>
  <c r="G209" i="141"/>
  <c r="G207" i="141"/>
  <c r="G206" i="141"/>
  <c r="G200" i="141"/>
  <c r="G199" i="141"/>
  <c r="G198" i="141"/>
  <c r="G197" i="141"/>
  <c r="G196" i="141"/>
  <c r="G194" i="141"/>
  <c r="G193" i="141"/>
  <c r="G191" i="141"/>
  <c r="G190" i="141"/>
  <c r="G189" i="141"/>
  <c r="G185" i="141"/>
  <c r="G184" i="141"/>
  <c r="G182" i="141"/>
  <c r="G180" i="141"/>
  <c r="G178" i="141"/>
  <c r="G177" i="141"/>
  <c r="G176" i="141"/>
  <c r="G175" i="141"/>
  <c r="G173" i="141"/>
  <c r="G172" i="141"/>
  <c r="G171" i="141"/>
  <c r="G170" i="141"/>
  <c r="G168" i="141"/>
  <c r="G167" i="141"/>
  <c r="G164" i="141"/>
  <c r="G163" i="141"/>
  <c r="G161" i="141"/>
  <c r="G160" i="141"/>
  <c r="G159" i="141"/>
  <c r="G157" i="141"/>
  <c r="G156" i="141"/>
  <c r="G154" i="141"/>
  <c r="G153" i="141"/>
  <c r="G151" i="141"/>
  <c r="G150" i="141"/>
  <c r="G148" i="141"/>
  <c r="G147" i="141"/>
  <c r="G146" i="141"/>
  <c r="G145" i="141"/>
  <c r="G144" i="141"/>
  <c r="G142" i="141"/>
  <c r="G141" i="141"/>
  <c r="G140" i="141"/>
  <c r="G138" i="141"/>
  <c r="G137" i="141"/>
  <c r="G135" i="141"/>
  <c r="G134" i="141"/>
  <c r="G133" i="141"/>
  <c r="G132" i="141"/>
  <c r="G131" i="141"/>
  <c r="G129" i="141"/>
  <c r="G128" i="141"/>
  <c r="G126" i="141"/>
  <c r="G125" i="141"/>
  <c r="G117" i="141"/>
  <c r="G116" i="141"/>
  <c r="G114" i="141"/>
  <c r="G113" i="141"/>
  <c r="G112" i="141"/>
  <c r="G110" i="141"/>
  <c r="G109" i="141"/>
  <c r="G108" i="141"/>
  <c r="G107" i="141"/>
  <c r="G106" i="141"/>
  <c r="G105" i="141"/>
  <c r="G104" i="141"/>
  <c r="G102" i="141"/>
  <c r="G101" i="141"/>
  <c r="G99" i="141"/>
  <c r="G98" i="141"/>
  <c r="G97" i="141"/>
  <c r="G96" i="141"/>
  <c r="G94" i="141"/>
  <c r="G93" i="141"/>
  <c r="G92" i="141"/>
  <c r="G91" i="141"/>
  <c r="G89" i="141"/>
  <c r="G88" i="141"/>
  <c r="G86" i="141"/>
  <c r="G85" i="141"/>
  <c r="G84" i="141"/>
  <c r="G82" i="141"/>
  <c r="G81" i="141"/>
  <c r="G79" i="141"/>
  <c r="G78" i="141"/>
  <c r="G76" i="141"/>
  <c r="G75" i="141"/>
  <c r="G74" i="141"/>
  <c r="G73" i="141"/>
  <c r="G71" i="141"/>
  <c r="G70" i="141"/>
  <c r="G68" i="141"/>
  <c r="G67" i="141"/>
  <c r="G65" i="141"/>
  <c r="G64" i="141"/>
  <c r="G62" i="141"/>
  <c r="G61" i="141"/>
  <c r="G59" i="141"/>
  <c r="G58" i="141"/>
  <c r="G57" i="141"/>
  <c r="G56" i="141"/>
  <c r="G54" i="141"/>
  <c r="G53" i="141"/>
  <c r="G52" i="141"/>
  <c r="G50" i="141"/>
  <c r="G49" i="141"/>
  <c r="G47" i="141"/>
  <c r="G46" i="141"/>
  <c r="G45" i="141"/>
  <c r="G43" i="141"/>
  <c r="G42" i="141"/>
  <c r="G40" i="141"/>
  <c r="G39" i="141"/>
  <c r="G38" i="141"/>
  <c r="G36" i="141"/>
  <c r="G35" i="141"/>
  <c r="G34" i="141"/>
  <c r="G33" i="141"/>
  <c r="G31" i="141"/>
  <c r="G30" i="141"/>
  <c r="G29" i="141"/>
  <c r="G26" i="141"/>
  <c r="G25" i="141"/>
  <c r="G24" i="141"/>
  <c r="G18" i="141"/>
  <c r="G17" i="141"/>
  <c r="G16" i="141"/>
  <c r="G15" i="141"/>
  <c r="G14" i="141"/>
  <c r="G13" i="141"/>
  <c r="G12" i="141"/>
  <c r="G11" i="141"/>
  <c r="G10" i="141"/>
  <c r="G9" i="141"/>
  <c r="X56" i="6" l="1"/>
  <c r="Y54" i="6" s="1"/>
  <c r="Y55" i="6" l="1"/>
  <c r="Y52" i="6"/>
  <c r="Y51" i="6"/>
  <c r="Y50" i="6"/>
  <c r="Y46" i="6"/>
  <c r="Y45" i="6"/>
  <c r="Y49" i="6"/>
  <c r="Y48" i="6"/>
  <c r="Y44" i="6"/>
  <c r="Y47" i="6"/>
  <c r="Y53" i="6"/>
  <c r="Y56" i="6" l="1"/>
  <c r="V56" i="6" l="1"/>
  <c r="W45" i="6" s="1"/>
  <c r="W48" i="6" l="1"/>
  <c r="W50" i="6"/>
  <c r="W49" i="6"/>
  <c r="W44" i="6"/>
  <c r="W47" i="6"/>
  <c r="W51" i="6"/>
  <c r="W54" i="6"/>
  <c r="W46" i="6"/>
  <c r="W52" i="6"/>
  <c r="W53" i="6"/>
  <c r="W56" i="6" l="1"/>
  <c r="B73" i="6" l="1"/>
  <c r="C71" i="6" s="1"/>
  <c r="T56" i="6"/>
  <c r="R56" i="6"/>
  <c r="S49" i="6" s="1"/>
  <c r="P56" i="6"/>
  <c r="Q54" i="6" s="1"/>
  <c r="N56" i="6"/>
  <c r="O48" i="6" s="1"/>
  <c r="L56" i="6"/>
  <c r="J56" i="6"/>
  <c r="B56" i="6"/>
  <c r="C49" i="6" s="1"/>
  <c r="U54" i="6"/>
  <c r="S54" i="6"/>
  <c r="M54" i="6"/>
  <c r="H54" i="6"/>
  <c r="F54" i="6"/>
  <c r="D54" i="6"/>
  <c r="B54" i="6"/>
  <c r="U53" i="6"/>
  <c r="S53" i="6"/>
  <c r="Q53" i="6"/>
  <c r="M53" i="6"/>
  <c r="H53" i="6"/>
  <c r="H56" i="6" s="1"/>
  <c r="F53" i="6"/>
  <c r="F56" i="6" s="1"/>
  <c r="D53" i="6"/>
  <c r="B53" i="6"/>
  <c r="U52" i="6"/>
  <c r="Q52" i="6"/>
  <c r="O52" i="6"/>
  <c r="M52" i="6"/>
  <c r="U51" i="6"/>
  <c r="S51" i="6"/>
  <c r="Q51" i="6"/>
  <c r="M51" i="6"/>
  <c r="U50" i="6"/>
  <c r="S50" i="6"/>
  <c r="Q50" i="6"/>
  <c r="O50" i="6"/>
  <c r="M50" i="6"/>
  <c r="U49" i="6"/>
  <c r="Q49" i="6"/>
  <c r="O49" i="6"/>
  <c r="M49" i="6"/>
  <c r="U48" i="6"/>
  <c r="Q48" i="6"/>
  <c r="M48" i="6"/>
  <c r="U47" i="6"/>
  <c r="S47" i="6"/>
  <c r="Q47" i="6"/>
  <c r="M47" i="6"/>
  <c r="C47" i="6"/>
  <c r="U46" i="6"/>
  <c r="S46" i="6"/>
  <c r="Q46" i="6"/>
  <c r="M46" i="6"/>
  <c r="U45" i="6"/>
  <c r="Q45" i="6"/>
  <c r="M45" i="6"/>
  <c r="U44" i="6"/>
  <c r="Q44" i="6"/>
  <c r="O44" i="6"/>
  <c r="M44" i="6"/>
  <c r="D44" i="6"/>
  <c r="C44" i="6"/>
  <c r="B36" i="6"/>
  <c r="C33" i="6" s="1"/>
  <c r="I36" i="2"/>
  <c r="I27" i="1"/>
  <c r="M7" i="6" l="1"/>
  <c r="M6" i="6"/>
  <c r="M56" i="6"/>
  <c r="C46" i="6"/>
  <c r="O47" i="6"/>
  <c r="I54" i="6"/>
  <c r="E54" i="6"/>
  <c r="O53" i="6"/>
  <c r="O46" i="6"/>
  <c r="O56" i="6" s="1"/>
  <c r="O54" i="6"/>
  <c r="Q56" i="6"/>
  <c r="D56" i="6"/>
  <c r="E44" i="6" s="1"/>
  <c r="C51" i="6"/>
  <c r="U56" i="6"/>
  <c r="C50" i="6"/>
  <c r="O51" i="6"/>
  <c r="C53" i="6"/>
  <c r="O45" i="6"/>
  <c r="C55" i="6"/>
  <c r="E49" i="6"/>
  <c r="E45" i="6"/>
  <c r="E47" i="6"/>
  <c r="E43" i="6"/>
  <c r="E52" i="6"/>
  <c r="E48" i="6"/>
  <c r="E51" i="6"/>
  <c r="E50" i="6"/>
  <c r="E46" i="6"/>
  <c r="I52" i="6"/>
  <c r="I48" i="6"/>
  <c r="I44" i="6"/>
  <c r="K49" i="6"/>
  <c r="K53" i="6"/>
  <c r="K51" i="6"/>
  <c r="K47" i="6"/>
  <c r="K45" i="6"/>
  <c r="I53" i="6"/>
  <c r="I51" i="6"/>
  <c r="I47" i="6"/>
  <c r="I46" i="6"/>
  <c r="K54" i="6"/>
  <c r="K50" i="6"/>
  <c r="K46" i="6"/>
  <c r="I50" i="6"/>
  <c r="I49" i="6"/>
  <c r="I45" i="6"/>
  <c r="K52" i="6"/>
  <c r="K48" i="6"/>
  <c r="K44" i="6"/>
  <c r="G54" i="6"/>
  <c r="G46" i="6"/>
  <c r="G52" i="6"/>
  <c r="G48" i="6"/>
  <c r="G44" i="6"/>
  <c r="G51" i="6"/>
  <c r="G47" i="6"/>
  <c r="G50" i="6"/>
  <c r="G49" i="6"/>
  <c r="G45" i="6"/>
  <c r="E53" i="6"/>
  <c r="C43" i="6"/>
  <c r="S44" i="6"/>
  <c r="C48" i="6"/>
  <c r="S48" i="6"/>
  <c r="C52" i="6"/>
  <c r="S52" i="6"/>
  <c r="C54" i="6"/>
  <c r="G53" i="6"/>
  <c r="C45" i="6"/>
  <c r="S45" i="6"/>
  <c r="C66" i="6"/>
  <c r="C67" i="6"/>
  <c r="C68" i="6"/>
  <c r="C69" i="6"/>
  <c r="C72" i="6"/>
  <c r="C65" i="6"/>
  <c r="C70" i="6"/>
  <c r="C34" i="6"/>
  <c r="C35" i="6"/>
  <c r="C31" i="6"/>
  <c r="C32" i="6"/>
  <c r="C56" i="6" l="1"/>
  <c r="S56" i="6"/>
  <c r="K56" i="6"/>
  <c r="E56" i="6"/>
  <c r="G56" i="6"/>
  <c r="I56" i="6"/>
  <c r="C73" i="6"/>
  <c r="C36" i="6"/>
</calcChain>
</file>

<file path=xl/sharedStrings.xml><?xml version="1.0" encoding="utf-8"?>
<sst xmlns="http://schemas.openxmlformats.org/spreadsheetml/2006/main" count="20553" uniqueCount="5396">
  <si>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</si>
  <si>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</si>
  <si>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</si>
  <si>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</si>
  <si>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</si>
  <si>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</si>
  <si>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</si>
  <si>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</si>
  <si>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</si>
  <si>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</si>
  <si>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</si>
  <si>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</si>
  <si>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</si>
  <si>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</si>
  <si>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</si>
  <si>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</si>
  <si>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</si>
  <si>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</si>
  <si>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</si>
  <si>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</si>
  <si>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</si>
  <si>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</si>
  <si>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</si>
  <si>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</si>
  <si>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</si>
  <si>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</si>
  <si>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</si>
  <si>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</si>
  <si>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</si>
  <si>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</si>
  <si>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</si>
  <si>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</si>
  <si>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</si>
  <si>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</si>
  <si>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</si>
  <si>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</si>
  <si>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</si>
  <si>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</si>
  <si>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</si>
  <si>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</si>
  <si>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</si>
  <si>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</si>
  <si>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</si>
  <si>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</si>
  <si>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</si>
  <si>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</si>
  <si>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</si>
  <si>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</si>
  <si>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</si>
  <si>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</si>
  <si>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</si>
  <si>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</si>
  <si>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</si>
  <si>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</si>
  <si>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2017</t>
  </si>
  <si>
    <t>Rok 2018</t>
  </si>
  <si>
    <t>Rok 2019</t>
  </si>
  <si>
    <t>PŘÍJMY</t>
  </si>
  <si>
    <t>OdPa</t>
  </si>
  <si>
    <t>Položka</t>
  </si>
  <si>
    <t>Text</t>
  </si>
  <si>
    <t>Schválený rozpočet</t>
  </si>
  <si>
    <t>Upravený rozpočet</t>
  </si>
  <si>
    <t>% plnění UR</t>
  </si>
  <si>
    <t>-</t>
  </si>
  <si>
    <t>Daň z přidané hodnoty</t>
  </si>
  <si>
    <t>Ostatní nedaňové příjmy jinde nezařazené</t>
  </si>
  <si>
    <t>Silnice</t>
  </si>
  <si>
    <t>Ostatní záležitosti v silniční dopravě</t>
  </si>
  <si>
    <t>Letiště</t>
  </si>
  <si>
    <t>Ostatní záležitosti v dopravě</t>
  </si>
  <si>
    <t>Ostatní správa ve vodním hospodářství</t>
  </si>
  <si>
    <t>Ostatní záležitosti vodního hospodářství</t>
  </si>
  <si>
    <t>Gymnázia</t>
  </si>
  <si>
    <t>Střední odborné školy</t>
  </si>
  <si>
    <t>Střední školy poskytující střední vzdělání s výučním listem</t>
  </si>
  <si>
    <t>Ostatní záležitosti vzdělávání</t>
  </si>
  <si>
    <t>Divadelní činnost</t>
  </si>
  <si>
    <t>Výstavní činnosti v kultuře</t>
  </si>
  <si>
    <t>Ostatní záležitosti kultury</t>
  </si>
  <si>
    <t>Zachování a obnova kulturních památek</t>
  </si>
  <si>
    <t>Ostatní příjmy z vlastní činnosti</t>
  </si>
  <si>
    <t>Ostatní sportovní činnost</t>
  </si>
  <si>
    <t>Využití volného času dětí a mládeže</t>
  </si>
  <si>
    <t>Ostatní nemocnice</t>
  </si>
  <si>
    <t>Lázeňské léčebny, ozdravovny, sanatoria</t>
  </si>
  <si>
    <t xml:space="preserve">Prevence před drogami, alkoholem, nikotinem a jinými závislostmi </t>
  </si>
  <si>
    <t>Ostatní činnost ve zdravotnictví</t>
  </si>
  <si>
    <t>Územní rozvoj</t>
  </si>
  <si>
    <t>Komunální služby a územní rozvoj jinde nezařazené</t>
  </si>
  <si>
    <t>Monitoring ochrany ovzduší</t>
  </si>
  <si>
    <t>Ostatní činnosti k ochraně ovzduší</t>
  </si>
  <si>
    <t>Ostatní správa v ochraně životního prostředí</t>
  </si>
  <si>
    <t>Ostatní sociální péče a pomoc dětem a mládeži</t>
  </si>
  <si>
    <t>Ostatní sociální péče a pomoc rodině a manželství</t>
  </si>
  <si>
    <t>Domovy pro seniory</t>
  </si>
  <si>
    <t>Osobní asistence, pečovatelská služba a podpora samostatného bydlení</t>
  </si>
  <si>
    <t>Domovy pro osoby se zdravotním postižením a domovy se zvláštním režimem</t>
  </si>
  <si>
    <t>Sociálně terapeutické dílny</t>
  </si>
  <si>
    <t>Ostatní záležitosti sociálních věcí a politiky zaměstnanosti</t>
  </si>
  <si>
    <t>Ostatní správa v oblasti krizového řízení</t>
  </si>
  <si>
    <t>Požární ochrana - profesionální část</t>
  </si>
  <si>
    <t>Požární ochrana - dobrovolná část</t>
  </si>
  <si>
    <t>Operační a informační střediska integrovaného záchranného systému</t>
  </si>
  <si>
    <t>Zastupitelstva krajů</t>
  </si>
  <si>
    <t>Kursové rozdíly v příjmech</t>
  </si>
  <si>
    <t>Činnost regionální správy</t>
  </si>
  <si>
    <t>Obecné příjmy a výdaje z finančních operací</t>
  </si>
  <si>
    <t>Pojištění funkčně nespecifikované</t>
  </si>
  <si>
    <t>Ostatní činnosti jinde nezařazené</t>
  </si>
  <si>
    <t>Splátky půjčených prostředků od obcí</t>
  </si>
  <si>
    <t>Splátky půjčených prostředků od příspěvkových organizací</t>
  </si>
  <si>
    <t>Přijaté splátky půjčených prostředků</t>
  </si>
  <si>
    <t>Přijaté transfery</t>
  </si>
  <si>
    <t>Neinvestiční přijaté transfery z všeobecné pokladní správy státního rozpočtu</t>
  </si>
  <si>
    <t>Neinvestiční přijaté transfery ze státního rozpočtu v rámci souhrnného dotačního vztahu</t>
  </si>
  <si>
    <t>Ostatní neinvestiční přijaté transfery ze státního rozpočtu</t>
  </si>
  <si>
    <t>Neinvestiční převody z Národního fondu</t>
  </si>
  <si>
    <t>Neinvestiční přijaté transfery od obcí</t>
  </si>
  <si>
    <t>Neinvestiční přijaté transfery od krajů</t>
  </si>
  <si>
    <t>Neinvestiční přijaté transfery</t>
  </si>
  <si>
    <t>Investiční přijaté transfery ze státních fondů</t>
  </si>
  <si>
    <t>Ostatní investiční přijaté transfery ze státního rozpočtu</t>
  </si>
  <si>
    <t>Investiční přijaté transfery od obcí</t>
  </si>
  <si>
    <t>Investiční přijaté transfery</t>
  </si>
  <si>
    <t>Převody z rozpočtových účtů</t>
  </si>
  <si>
    <t>Ostatní převody z vlastních fondů</t>
  </si>
  <si>
    <t>Převody vlastním fondům v rozpočtech územní úrovně</t>
  </si>
  <si>
    <t>PŘÍJMY PO KONSOLIDACI</t>
  </si>
  <si>
    <t>VÝDAJE</t>
  </si>
  <si>
    <t>Nákup materiálu jinde nezařazený</t>
  </si>
  <si>
    <t>Nákup ostatních služeb</t>
  </si>
  <si>
    <t>Pohoštění</t>
  </si>
  <si>
    <t xml:space="preserve">Neinvestiční transfery spolkům </t>
  </si>
  <si>
    <t>Účelové neinvestiční transfery fyzickým osobám</t>
  </si>
  <si>
    <t>Ostatní zemědělská a potravinářská činnost a rozvoj</t>
  </si>
  <si>
    <t>Neinvestiční transfery církvím a náboženským společnostem</t>
  </si>
  <si>
    <t>Neinvestiční transfery obcím</t>
  </si>
  <si>
    <t>Ostatní záležitosti lesního hospodářství</t>
  </si>
  <si>
    <t>Skupina 1 - Zemědělství, lesní hospodářství a rybářství - celkem</t>
  </si>
  <si>
    <t>Neinvestiční příspěvky zřízeným příspěvkovým organizacím</t>
  </si>
  <si>
    <t>Úspora energie a obnovitelné zdroje</t>
  </si>
  <si>
    <t>Odměny za užití duševního vlastnictví</t>
  </si>
  <si>
    <t>x</t>
  </si>
  <si>
    <t>Nájemné</t>
  </si>
  <si>
    <t>Cestovné</t>
  </si>
  <si>
    <t>Neinvestiční transfery fundacím, ústavům a obecně prospěšným společnostem</t>
  </si>
  <si>
    <t>Vnitřní obchod</t>
  </si>
  <si>
    <t>Platy zaměstnanců v pracovním poměru vyjma zaměstnanců na služebních místech</t>
  </si>
  <si>
    <t>Ostatní osobní výdaje</t>
  </si>
  <si>
    <t>Povinné pojistné na sociální zabezpečení a příspěvek na státní politiku zaměstnanosti</t>
  </si>
  <si>
    <t>Povinné pojistné na veřejné zdravotní pojištění</t>
  </si>
  <si>
    <t>Podlimitní technické zhodnocení</t>
  </si>
  <si>
    <t>Teplo</t>
  </si>
  <si>
    <t>Elektrická energie</t>
  </si>
  <si>
    <t>Služby peněžních ústavů</t>
  </si>
  <si>
    <t>Konzultační, poradenské a právní služby</t>
  </si>
  <si>
    <t>Služby školení a vzdělávání</t>
  </si>
  <si>
    <t xml:space="preserve">Zpracování dat a služby související s informačními a komunikačními technologiemi </t>
  </si>
  <si>
    <t>Opravy a udržování</t>
  </si>
  <si>
    <t>Ostatní nákupy jinde nezařazené</t>
  </si>
  <si>
    <t>Neinvestiční transfery cizím příspěvkovým organizacím</t>
  </si>
  <si>
    <t>Záležitosti průmyslu, stavebnictví, obchodu a služeb jinde nezařazené</t>
  </si>
  <si>
    <t>Neinvestiční transfery zřízeným příspěvkovým organizacím</t>
  </si>
  <si>
    <t>Ostatní záležitosti pozemních komunikací</t>
  </si>
  <si>
    <t>Bezpečnost silničního provozu</t>
  </si>
  <si>
    <t>Železniční dráhy</t>
  </si>
  <si>
    <t>Poskytnuté náhrady</t>
  </si>
  <si>
    <t>Neinvestiční transfery krajům</t>
  </si>
  <si>
    <t>Dopravní obslužnost mimo veřejnou službu</t>
  </si>
  <si>
    <t>Odměny za užití počítačových programů</t>
  </si>
  <si>
    <t>Ostatní neinvestiční výdaje jinde nezařazené</t>
  </si>
  <si>
    <t>Skupina 2 - Průmyslová a ostatní odvětví hospodářství - celkem</t>
  </si>
  <si>
    <t>Mateřské školy</t>
  </si>
  <si>
    <t>Mateřské školy pro děti se speciálními vzdělávacími potřebami</t>
  </si>
  <si>
    <t>Základní školy</t>
  </si>
  <si>
    <t>Neinvestiční půjčené prostředky zřízeným příspěvkovým organizacím</t>
  </si>
  <si>
    <t>Základní školy pro žáky se speciálními vzdělávacími potřebami</t>
  </si>
  <si>
    <t>První stupeň základních škol</t>
  </si>
  <si>
    <t>Střední školy a konzervatoře pro žáky se speciálními vzdělávacími potřebami</t>
  </si>
  <si>
    <t>Střediska praktického vyučování a školní hospodářství</t>
  </si>
  <si>
    <t>Konzervatoře</t>
  </si>
  <si>
    <t>Dětské domovy</t>
  </si>
  <si>
    <t>Školní stravování</t>
  </si>
  <si>
    <t>Školní družiny a kluby</t>
  </si>
  <si>
    <t>Internáty</t>
  </si>
  <si>
    <t>Zařízení výchovného poradenství</t>
  </si>
  <si>
    <t>Domovy mládeže</t>
  </si>
  <si>
    <t>Ostatní zařízení související s výchovou a vzděláváním mládeže</t>
  </si>
  <si>
    <t>Vyšší odborné školy</t>
  </si>
  <si>
    <t>Základní umělecké školy</t>
  </si>
  <si>
    <t>Střediska volného času</t>
  </si>
  <si>
    <t>Mezinárodní spolupráce ve vzdělávání</t>
  </si>
  <si>
    <t>Služby elektronických komunikací</t>
  </si>
  <si>
    <t>Převody domněle neoprávněně použitých dotací zpět poskytovateli</t>
  </si>
  <si>
    <t>Hudební činnost</t>
  </si>
  <si>
    <t>Filmová tvorba, distribuce, kina a shromažďování audiovizuálních archiválií</t>
  </si>
  <si>
    <t>Činnosti knihovnické</t>
  </si>
  <si>
    <t>Činnosti muzeí a galerií</t>
  </si>
  <si>
    <t>Vydavatelská činnost</t>
  </si>
  <si>
    <t>Ostatní záležitosti ochrany památek a péče o kulturní dědictví</t>
  </si>
  <si>
    <t>Rozhlas a televize</t>
  </si>
  <si>
    <t>Ostatní záležitosti sdělovacích prostředků</t>
  </si>
  <si>
    <t>Ostatní záležitosti kultury, církví a sdělovacích prostředků</t>
  </si>
  <si>
    <t>Hospice</t>
  </si>
  <si>
    <t>Ostatní neinvestiční transfery jiným veřejným rozpočtům</t>
  </si>
  <si>
    <t>Zdravotnická záchranná služba</t>
  </si>
  <si>
    <t>Ostatní speciální zdravotnická péče</t>
  </si>
  <si>
    <t>Územní plánování</t>
  </si>
  <si>
    <t>Ostatní neinvestiční transfery do zahraničí</t>
  </si>
  <si>
    <t>Členské příspěvky mezinárodním vládním organizacím</t>
  </si>
  <si>
    <t>Podlimitní věcná břemena</t>
  </si>
  <si>
    <t>Úroky vlastní</t>
  </si>
  <si>
    <t>Změny technologií vytápění</t>
  </si>
  <si>
    <t>Prevence vzniku odpadů</t>
  </si>
  <si>
    <t>Ostatní nakládání s odpady</t>
  </si>
  <si>
    <t>Výdaje na náhrady za nezpůsobenou újmu</t>
  </si>
  <si>
    <t>Ochrana druhů a stanovišť</t>
  </si>
  <si>
    <t>Chráněné části přírody</t>
  </si>
  <si>
    <t>Protierozní, protilavinová a protipožární ochrana</t>
  </si>
  <si>
    <t>Ekologická výchova a osvěta</t>
  </si>
  <si>
    <t xml:space="preserve">Poštovní služby </t>
  </si>
  <si>
    <t>Ostatní ekologické záležitosti</t>
  </si>
  <si>
    <t>Skupina 3 - Služby pro obyvatelstvo - celkem</t>
  </si>
  <si>
    <t>Neinvestiční půjčené prostředky fundacím, ústavům a obecně prospěšným společnostem</t>
  </si>
  <si>
    <t>Neinvestiční půjčené prostředky spolkům</t>
  </si>
  <si>
    <t>Neinvestiční půjčené prostředky církvím a náboženským společnostem</t>
  </si>
  <si>
    <t>Odborné sociální poradenství</t>
  </si>
  <si>
    <t>Ostatní výdaje související se sociálním poradenstvím</t>
  </si>
  <si>
    <t>Zařízení pro děti vyžadující okamžitou pomoc</t>
  </si>
  <si>
    <t>Sociální péče a pomoc přistěhovalcům a vybraným etnikům</t>
  </si>
  <si>
    <t>Sociální rehabilitace</t>
  </si>
  <si>
    <t>Neinvestiční půjčené prostředky obcím</t>
  </si>
  <si>
    <t>Chráněné bydlení</t>
  </si>
  <si>
    <t>Týdenní stacionáře</t>
  </si>
  <si>
    <t>Denní stacionáře a centra denních služeb</t>
  </si>
  <si>
    <t>Sociální služby poskytované ve zdravotnických zařízeních ústavní péče</t>
  </si>
  <si>
    <t>Ostatní služby a činnosti v oblasti sociální péče</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</si>
  <si>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</si>
  <si>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</si>
  <si>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</si>
  <si>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</si>
  <si>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</si>
  <si>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</si>
  <si>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Terénní programy</t>
  </si>
  <si>
    <t>Ostatní služby a činnosti v oblasti sociální prevence</t>
  </si>
  <si>
    <t>Skupina 4 - Sociální věci a politika zaměstnanosti - celkem</t>
  </si>
  <si>
    <t>Ochrana obyvatelstva</t>
  </si>
  <si>
    <t>Ochranné pomůcky</t>
  </si>
  <si>
    <t>Rezerva na krizová opatření</t>
  </si>
  <si>
    <t>Krizová opatření</t>
  </si>
  <si>
    <t>Záležitosti krizového řízení jinde nezařazené</t>
  </si>
  <si>
    <t>Bezpečnost a veřejný pořádek</t>
  </si>
  <si>
    <t>Potraviny</t>
  </si>
  <si>
    <t>Ostatní záležitosti požární ochrany</t>
  </si>
  <si>
    <t>Skupina 5 - Bezpečnost státu a právní ochrana - celkem</t>
  </si>
  <si>
    <t>Ostatní platy</t>
  </si>
  <si>
    <t>Odměny členů zastupitelstev obcí a krajů</t>
  </si>
  <si>
    <t>Ostatní platby za provedenou práci jinde nezařazené</t>
  </si>
  <si>
    <t>Ostatní povinné pojistné placené zaměstnavatelem</t>
  </si>
  <si>
    <t>Kursové rozdíly ve výdajích</t>
  </si>
  <si>
    <t>Pohonné hmoty a maziva</t>
  </si>
  <si>
    <t>Nespecifikované rezervy</t>
  </si>
  <si>
    <t>Volby do zastupitelstev územních samosprávných celků</t>
  </si>
  <si>
    <t>Léky a zdravotnický materiál</t>
  </si>
  <si>
    <t>Nákup kolků</t>
  </si>
  <si>
    <t>Ostatní finanční operace</t>
  </si>
  <si>
    <t>Skupina 6 - Všeobecná veřejná správa a služby - celkem</t>
  </si>
  <si>
    <t>Převody vlastním rozpočtovým účtům</t>
  </si>
  <si>
    <t>Převody do vlastní pokladny</t>
  </si>
  <si>
    <t>Ostatní převody vlastním fondům</t>
  </si>
  <si>
    <t xml:space="preserve">Investiční transfery spolkům </t>
  </si>
  <si>
    <t>Investiční transfery zřízeným příspěvkovým organizacím</t>
  </si>
  <si>
    <t>Stroje, přístroje a zařízení</t>
  </si>
  <si>
    <t>Dopravní prostředky</t>
  </si>
  <si>
    <t>Investiční transfery fundacím, ústavům a obecně prospěšným společnostem</t>
  </si>
  <si>
    <t>Investiční transfery obcím</t>
  </si>
  <si>
    <t>Pozemky</t>
  </si>
  <si>
    <t>Jiné investiční transfery zřízeným příspěvkovým organizacím</t>
  </si>
  <si>
    <t>Programové vybavení</t>
  </si>
  <si>
    <t>Nákup akcií</t>
  </si>
  <si>
    <t>Investiční půjčené prostředky zřízeným příspěvkovým organizacím</t>
  </si>
  <si>
    <t>Investiční transfery církvím a náboženským společnostem</t>
  </si>
  <si>
    <t>Pořízení, zachování a obnova hodnot místního kulturního, národního a historického povědomí</t>
  </si>
  <si>
    <t>Investiční půjčené prostředky obcím</t>
  </si>
  <si>
    <t>Účelové investiční transfery nepodnikajícím fyzickým osobám</t>
  </si>
  <si>
    <t xml:space="preserve">Běžné výdaje celkem  </t>
  </si>
  <si>
    <t>Kapitálové výdaje celkem</t>
  </si>
  <si>
    <t xml:space="preserve">Konsolidace výdajů   </t>
  </si>
  <si>
    <t xml:space="preserve">Výdaje celkem        </t>
  </si>
  <si>
    <t>VÝDAJE PO KONSOLIDACI</t>
  </si>
  <si>
    <t>Akce</t>
  </si>
  <si>
    <t>Plnění UR (%)</t>
  </si>
  <si>
    <t>Program na podporu dobrovolných hasičů</t>
  </si>
  <si>
    <t>Odvětví krizového řízení celkem</t>
  </si>
  <si>
    <t>Program podpory aktivit příslušníků národnostních menšin žijících na území Moravskoslezského kraje</t>
  </si>
  <si>
    <t xml:space="preserve">Program obnovy kulturních památek a památkově chráněných nemovitostí v Moravskoslezském kraji </t>
  </si>
  <si>
    <t>Program podpory aktivit v oblasti kultury v Moravskoslezském kraji</t>
  </si>
  <si>
    <t>Program obnovy památek nadregionálního významu v Moravskoslezském kraji</t>
  </si>
  <si>
    <t>Odvětví kultury celkem</t>
  </si>
  <si>
    <t xml:space="preserve">Podpora obnovy a rozvoje venkova Moravskoslezského kraje </t>
  </si>
  <si>
    <t xml:space="preserve">Program na podporu přípravy projektové dokumentace </t>
  </si>
  <si>
    <t>Podpora vědy a výzkumu v Moravskoslezském kraji</t>
  </si>
  <si>
    <t>Podpora podnikání v Moravskoslezském kraji</t>
  </si>
  <si>
    <t>Program na podporu financování akcí s podporou EU</t>
  </si>
  <si>
    <t>Program na podporu stáží žáků a studentů ve firmách</t>
  </si>
  <si>
    <t>Podpora znevýhodněných oblastí Moravskoslezského kraje</t>
  </si>
  <si>
    <t>Podpora dobrovolných aktivit v oblasti udržitelného rozvoje a místní Agendy 21</t>
  </si>
  <si>
    <t>Odvětví regionálního rozvoje celkem</t>
  </si>
  <si>
    <t>Úprava lyžařských běžeckých tras v Moravskoslezském kraji</t>
  </si>
  <si>
    <t>Podpora turistických informačních center v Moravskoslezském kraji</t>
  </si>
  <si>
    <t>Podpora cestovního ruchu v Moravskoslezském kraji</t>
  </si>
  <si>
    <t>Program na podporu technických atraktivit</t>
  </si>
  <si>
    <t>1743+8700+5883</t>
  </si>
  <si>
    <t>Podpora systému destinačního managementu turistických oblastí</t>
  </si>
  <si>
    <t>Podpora cykloturistiky v Moravskoslezském kraji</t>
  </si>
  <si>
    <t>Odvětví cestovního ruchu celkem</t>
  </si>
  <si>
    <t>Program na podporu zdravého stárnutí v Moravskoslezském kraji</t>
  </si>
  <si>
    <t>Program na podporu neinvestičních aktivit z oblasti prevence kriminality</t>
  </si>
  <si>
    <t>Program realizace specifických aktivit Moravskoslezského krajského plánu vyrovnávání příležitostí pro občany se zdravotním postižením</t>
  </si>
  <si>
    <t>Program na podporu zvýšení kvality sociálních služeb poskytovaných v Moravskoslezském kraji</t>
  </si>
  <si>
    <t>Program podpory činností v oblasti rodinné politiky, sociálně právní ochrany dětí a navazujících činností v sociálních službách</t>
  </si>
  <si>
    <t>Program na podporu poskytování sociálních služeb</t>
  </si>
  <si>
    <t>1778+8406</t>
  </si>
  <si>
    <t>Program pro poskytování návratných finančních výpomocí z Fondu sociálních služeb</t>
  </si>
  <si>
    <t>Odvětví sociálních věcí celkem</t>
  </si>
  <si>
    <t>Podpora aktivit v oblasti prevence rizikových projevů chování u dětí a mládeže</t>
  </si>
  <si>
    <t>1762+8312</t>
  </si>
  <si>
    <t>Podpora významných sportovních akcí v Moravskoslezském kraji a sportovní reprezentace Moravskoslezského kraje na mezinárodní úrovni</t>
  </si>
  <si>
    <t>Podpora vrcholového sportu v Moravskoslezském kraji</t>
  </si>
  <si>
    <t>Odvětví školství celkem</t>
  </si>
  <si>
    <t>Specializační vzdělávání všeobecných praktických lékařů pro dospělé a praktických lékařů pro děti a dorost</t>
  </si>
  <si>
    <t>Podpora hospicové péče</t>
  </si>
  <si>
    <t>Odvětví zdravotnictví celkem</t>
  </si>
  <si>
    <t>Drobné vodohospodářské akce</t>
  </si>
  <si>
    <t>Podpora včelařství v Moravskoslezském kraji</t>
  </si>
  <si>
    <t xml:space="preserve">Podpora návrhu řešení nakládání s vodami na území, příp. části území, obce </t>
  </si>
  <si>
    <t>Podpora vzdělávání a poradenství v oblasti životního prostředí</t>
  </si>
  <si>
    <t>Odvětví životního prostředí celkem</t>
  </si>
  <si>
    <t>CELKEM</t>
  </si>
  <si>
    <t>Odvětví/účel použití</t>
  </si>
  <si>
    <t>Příjemce</t>
  </si>
  <si>
    <t>Čerpání UR (%)</t>
  </si>
  <si>
    <t>Podpora aktivit obcí</t>
  </si>
  <si>
    <t xml:space="preserve">Město Bílovec </t>
  </si>
  <si>
    <t xml:space="preserve">Město Český Těšín </t>
  </si>
  <si>
    <t xml:space="preserve">Město Krnov </t>
  </si>
  <si>
    <t xml:space="preserve">Město Vítkov </t>
  </si>
  <si>
    <t xml:space="preserve">Obec Karlova Studánka </t>
  </si>
  <si>
    <t xml:space="preserve">Obec Šilheřovice </t>
  </si>
  <si>
    <t>Černá louka s.r.o., Ostrava</t>
  </si>
  <si>
    <t>Ostravská univerzita</t>
  </si>
  <si>
    <t>Vysoká škola báňská - Technická univerzita Ostrava</t>
  </si>
  <si>
    <t>ODVĚTVÍ KRIZOVÉHO ŘÍZENÍ</t>
  </si>
  <si>
    <t>Činnost krajského sdružení hasičů Moravskoslezského kraje</t>
  </si>
  <si>
    <t>SH ČMS - krajské sdružení hasičů Moravskoslezského kraje, Ostrava-Zábřeh</t>
  </si>
  <si>
    <t xml:space="preserve">Město Jablunkov </t>
  </si>
  <si>
    <t>Podpora organizacím na úseku bezpečnosti a Integrovaného záchranného systému (IZS)</t>
  </si>
  <si>
    <t>Vodní záchranná služba ČČK Frýdek-Místek, pobočný spolek, Frýdek-Místek</t>
  </si>
  <si>
    <t>Vodní záchranná služba ČČK Nový Jičín - R, pobočný spolek, Nový Jičín</t>
  </si>
  <si>
    <t>Vodní záchranná služba ČČK Ostrava, pobočný spolek, Ostrava</t>
  </si>
  <si>
    <t xml:space="preserve">Vodní záchranná služba ČČK Slezská Harta, pobočný spolek, Leskovec nad Moravicí </t>
  </si>
  <si>
    <t>Vodní záchranná služba ČČK Těrlicko, pobočný spolek, Těrlicko</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</si>
  <si>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</si>
  <si>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</si>
  <si>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</si>
  <si>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Bruntál </t>
  </si>
  <si>
    <t xml:space="preserve">Město Břidličná </t>
  </si>
  <si>
    <t>Město Budišov nad Budišovkou</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</si>
  <si>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</si>
  <si>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</si>
  <si>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</si>
  <si>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</si>
  <si>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</si>
  <si>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</si>
  <si>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Kopřivnice </t>
  </si>
  <si>
    <t xml:space="preserve">Město Kravaře </t>
  </si>
  <si>
    <t xml:space="preserve">Město Odry </t>
  </si>
  <si>
    <t xml:space="preserve">Město Příbor </t>
  </si>
  <si>
    <t xml:space="preserve">Město Rýmařov </t>
  </si>
  <si>
    <t xml:space="preserve">Město Studénka </t>
  </si>
  <si>
    <t xml:space="preserve">Město Štramberk </t>
  </si>
  <si>
    <t xml:space="preserve">Město Vratimov </t>
  </si>
  <si>
    <t xml:space="preserve">Město Vrbno pod Pradědem </t>
  </si>
  <si>
    <t xml:space="preserve">Městys Litultovice </t>
  </si>
  <si>
    <t xml:space="preserve">Obec Bernartice nad Odrou </t>
  </si>
  <si>
    <t xml:space="preserve">Obec Bohuslavice </t>
  </si>
  <si>
    <t xml:space="preserve">Obec Bolatice </t>
  </si>
  <si>
    <t xml:space="preserve">Obec Bukovec </t>
  </si>
  <si>
    <t xml:space="preserve">Obec Dolní Moravice </t>
  </si>
  <si>
    <t xml:space="preserve">Obec Dvorce </t>
  </si>
  <si>
    <t xml:space="preserve">Obec Fryčovice </t>
  </si>
  <si>
    <t xml:space="preserve">Obec Háj ve Slezsku </t>
  </si>
  <si>
    <t xml:space="preserve">Obec Horní Město </t>
  </si>
  <si>
    <t xml:space="preserve">Obec Hrabyně </t>
  </si>
  <si>
    <t xml:space="preserve">Obec Jindřichov </t>
  </si>
  <si>
    <t xml:space="preserve">Obec Lomnice </t>
  </si>
  <si>
    <t xml:space="preserve">Obec Malá Morávka </t>
  </si>
  <si>
    <t xml:space="preserve">Obec Melč </t>
  </si>
  <si>
    <t xml:space="preserve">Obec Mokré Lazce </t>
  </si>
  <si>
    <t xml:space="preserve">Obec Mosty u Jablunkova </t>
  </si>
  <si>
    <t xml:space="preserve">Obec Pustá Polom </t>
  </si>
  <si>
    <t xml:space="preserve">Obec Starý Jičín </t>
  </si>
  <si>
    <t xml:space="preserve">Obec Sudice </t>
  </si>
  <si>
    <t xml:space="preserve">Obec Světlá Hora </t>
  </si>
  <si>
    <t>Ostrava, Slezská Ostrava</t>
  </si>
  <si>
    <t xml:space="preserve">Statutární město Frýdek-Místek </t>
  </si>
  <si>
    <t xml:space="preserve">Statutární město Opava </t>
  </si>
  <si>
    <t xml:space="preserve">Statutární město Ostrava  </t>
  </si>
  <si>
    <t xml:space="preserve">Statutární město Třinec </t>
  </si>
  <si>
    <t>Zabezpečení technické podpory pro Integrované bezpečnostní centrum Moravskoslezského kraje</t>
  </si>
  <si>
    <t>Ostatní individuální dotace v odvětví krizového řízení</t>
  </si>
  <si>
    <t>SH ČMS - Sbor dobrovolných hasičů Bohumín-Kopytov, Bohumín</t>
  </si>
  <si>
    <t>SH ČMS - Sbor dobrovolných hasičů Kajlovec, Hradec nad Moravicí</t>
  </si>
  <si>
    <t>ODVĚTVÍ KULTURY</t>
  </si>
  <si>
    <t xml:space="preserve">Kulturní akce krajského a nadregionálního významu </t>
  </si>
  <si>
    <t>Cirkus trochu jinak, Vřesina</t>
  </si>
  <si>
    <t>Colour Production, spol. s r. o., Dolní Lhota</t>
  </si>
  <si>
    <t>Dream Factory Ostrava, Frýdek-Místek</t>
  </si>
  <si>
    <t xml:space="preserve">Love production s.r.o., Metylovice </t>
  </si>
  <si>
    <t>Matice slezská, místní odbor v Dolní Lomné, Dolní Lomná</t>
  </si>
  <si>
    <t xml:space="preserve">New Wind Production s.r.o., Hlučín </t>
  </si>
  <si>
    <t>PaS de Theatre s.r.o., Ostrava-Přívoz</t>
  </si>
  <si>
    <t>ProJantar s.r.o., Hlučín</t>
  </si>
  <si>
    <t>Ocenění udělovaná v odvětví kultury</t>
  </si>
  <si>
    <t>Podpora individuálních akcí na obnovu kulturních památek a památek místního významu</t>
  </si>
  <si>
    <t>Dolní oblast VÍTKOVICE, Ostrava-Vítkovice</t>
  </si>
  <si>
    <t>Fyzické osoby nepodnikající</t>
  </si>
  <si>
    <t>Konvent minoritů v Opavě, Opava</t>
  </si>
  <si>
    <t>Leemon Concept, s. r. o., Frýdek-Místek</t>
  </si>
  <si>
    <t xml:space="preserve">Město Nový Jičín </t>
  </si>
  <si>
    <t xml:space="preserve">Obec Morávka </t>
  </si>
  <si>
    <t xml:space="preserve">Obec Stará Ves nad Ondřejnicí </t>
  </si>
  <si>
    <t xml:space="preserve">Obec Velká Polom </t>
  </si>
  <si>
    <t>Římskokatolická farnost Klimkovice, Klimkovice</t>
  </si>
  <si>
    <t>Římskokatolická farnost Ostrava - Hrušov, Ostrava</t>
  </si>
  <si>
    <t>Podpora profesionálních divadel a profesionálního symfonického orchestru</t>
  </si>
  <si>
    <t>elieva s.r.o., Pražmo</t>
  </si>
  <si>
    <t>Prezentace kraje v oblasti kultury a zahraniční spolupráce</t>
  </si>
  <si>
    <t>Nadační fond Sborového studia Karviná, Karviná</t>
  </si>
  <si>
    <t xml:space="preserve">Soutěže, festivaly a aktivity v oblasti kultury </t>
  </si>
  <si>
    <t>Balónek z.s., Ostrava-Moravská Ostrava a Přívoz</t>
  </si>
  <si>
    <t>Bc. Petra Špornová, Ostrava</t>
  </si>
  <si>
    <t>Czech Architecture Week, s.r.o., Praha 2</t>
  </si>
  <si>
    <t>Kováři Moravskoslezského kraje, z.s., Háj ve Slezsku</t>
  </si>
  <si>
    <t xml:space="preserve">Město Petřvald </t>
  </si>
  <si>
    <t>Mezinárodní hudební festival MUSICA PURA z.s., Lhotka</t>
  </si>
  <si>
    <t>MÚZA - sdružení základních uměleckých škol Moravskoslezského kraje, Orlová</t>
  </si>
  <si>
    <t>Národní památkový ústav</t>
  </si>
  <si>
    <t>Obec Štítina</t>
  </si>
  <si>
    <t>Ostravské centrum nové hudby, Ostrava</t>
  </si>
  <si>
    <t xml:space="preserve">Spolek pro kulturní deník Ostravan.cz, Bolatice </t>
  </si>
  <si>
    <t xml:space="preserve">Statutární město Havířov </t>
  </si>
  <si>
    <t xml:space="preserve">Statutární město Karviná </t>
  </si>
  <si>
    <t>Vodárenská věž Opava o.p.s., Opava</t>
  </si>
  <si>
    <t>Ostatní individuální dotace v odvětví kultury</t>
  </si>
  <si>
    <t>Mikroregion Slezská Harta</t>
  </si>
  <si>
    <t>Ostatní individuální dotace v odvětví prezentace kraje a edičního plánu</t>
  </si>
  <si>
    <t xml:space="preserve">Podpora akcí celokrajského významu </t>
  </si>
  <si>
    <t>Svaz podnikatelů ve stavebnictví v České republice, Praha 1</t>
  </si>
  <si>
    <t>ODVĚTVÍ REGIONÁLNÍHO ROZVOJE</t>
  </si>
  <si>
    <t>Podpora odborného vzdělávání na vysokých školách v Moravskoslezském kraji</t>
  </si>
  <si>
    <t>Slezská univerzita v Opavě</t>
  </si>
  <si>
    <t>Podpora rozvojových aktivit v oblasti regionálního rozvoje</t>
  </si>
  <si>
    <t>Moravskoslezská kreativní akademie, z.s., Ostrava</t>
  </si>
  <si>
    <t xml:space="preserve">Obec Doubrava </t>
  </si>
  <si>
    <t>Sdružení místních samospráv České republiky</t>
  </si>
  <si>
    <t>Sdružení obcí povodí Morávky</t>
  </si>
  <si>
    <t>Sdružení obrany spotřebitelů Moravy a Slezska, z.s., Ostrava</t>
  </si>
  <si>
    <t>Spolufinancování provozu Moravskoslezského inovačního centra Ostrava, a.s.</t>
  </si>
  <si>
    <t>Moravskoslezské inovační centrum Ostrava, a.s., Ostrava - Pustkovec</t>
  </si>
  <si>
    <t>ODVĚTVÍ CESTOVNÍHO RUCHU</t>
  </si>
  <si>
    <t>Podpora turistických areálů spadajících pod Dolní oblast Vítkovice</t>
  </si>
  <si>
    <t>Podpora významných akcí cestovního ruchu</t>
  </si>
  <si>
    <t>BESKYDHOST, Ostravice</t>
  </si>
  <si>
    <t>Bruntálsko</t>
  </si>
  <si>
    <t>Cyklocestovatelé, Staré Město, okr Frýdek-Místek</t>
  </si>
  <si>
    <t>Horské lázně Karlova Studánka, státní podnik</t>
  </si>
  <si>
    <t>Krajina břidlice, z. s., Budišov nad Budišovkou</t>
  </si>
  <si>
    <t>Mikroregion Hvozdnice</t>
  </si>
  <si>
    <t>Prajzská Ambasáda, z.s., Bělá</t>
  </si>
  <si>
    <t>PUSTEVNY, s.r.o., Trojanovice</t>
  </si>
  <si>
    <t>SKI Bílá - Služby s.r.o., Bílá</t>
  </si>
  <si>
    <t>Ski klub RD Rýmařov, z.s., Rýmařov</t>
  </si>
  <si>
    <t>Slezské zemské dráhy, o.p.s., Bohušov</t>
  </si>
  <si>
    <t>SLEZSKÝ ŽELEZNIČNÍ SPOLEK, Těrlicko</t>
  </si>
  <si>
    <t>Stálá expozice historických dopravních prostředků s restaurátorskou dílnou</t>
  </si>
  <si>
    <t>Turistické značení</t>
  </si>
  <si>
    <t>KČT oblast Moravskoslezská, Ostrava</t>
  </si>
  <si>
    <t>ODVĚTVÍ SOCIÁLNÍCH VĚCÍ</t>
  </si>
  <si>
    <t>Podpora aktivit sociálního podnikání v Moravskoslezském kraji</t>
  </si>
  <si>
    <t>Charita Opava</t>
  </si>
  <si>
    <t>Klastr sociálních inovací a podniků - SINEC, z.s., Ostrava</t>
  </si>
  <si>
    <t>MELIVITA s.r.o., Ostrava</t>
  </si>
  <si>
    <t>Slezská diakonie, Český Těšín</t>
  </si>
  <si>
    <t>Podpora činností a celokrajských aktivit pro seniory Moravskoslezského kraje</t>
  </si>
  <si>
    <t>Charita Frýdek-Místek</t>
  </si>
  <si>
    <t>Krajská rada seniorů Moravskoslezského kraje, p.s., Ostrava</t>
  </si>
  <si>
    <t>Společně, o.p.s., Brno-střed</t>
  </si>
  <si>
    <t>Spolek Počteníčko, Ostrava-Jih</t>
  </si>
  <si>
    <t>Sun Drive Communications s.r.o., Brno-Tuřany</t>
  </si>
  <si>
    <t>Podpora činností a celokrajských aktivit v rámci prorodinné politiky</t>
  </si>
  <si>
    <t>Vzájemné soužití o.p.s., Ostrava</t>
  </si>
  <si>
    <t>Podpora projektů sociální prevence a sociálního začleňování s regionální působností v Moravskoslezském kraji</t>
  </si>
  <si>
    <t>Charita Jeseník, Jeseník</t>
  </si>
  <si>
    <t>Charita Ostrava</t>
  </si>
  <si>
    <t>Ostatní individuální dotace v odvětví sociálních věcí</t>
  </si>
  <si>
    <t>ADAM - autistické děti a my, z.s., Havířov</t>
  </si>
  <si>
    <t>ITY z.s., Starý Jičín</t>
  </si>
  <si>
    <t>ZO ČSOP VERONICA, Brno</t>
  </si>
  <si>
    <t>ODVĚTVÍ ŠKOLSTVÍ</t>
  </si>
  <si>
    <t>Hry "Olympiády dětí a mládeže"</t>
  </si>
  <si>
    <t>Moravskoslezská krajská organizace ČUS, Ostrava</t>
  </si>
  <si>
    <t>Podpora aktivit k rozvoji vzdělanosti</t>
  </si>
  <si>
    <t>Podpora soutěží a přehlídek</t>
  </si>
  <si>
    <t>Mensa České republiky, Praha 5</t>
  </si>
  <si>
    <t>Podpora sportu a pohybových aktivit občanů Moravskoslezského kraje</t>
  </si>
  <si>
    <t>1. SC Vítkovice z. s., Ostrava-Poruba</t>
  </si>
  <si>
    <t>Akademie FC Baník Ostrava z. s., Ostrava-Slezská Ostrava</t>
  </si>
  <si>
    <t>BESKI z.s., Ostrava Mariánské Hory a Hulváky</t>
  </si>
  <si>
    <t>Beskydský golfový klub z. s., Ropice</t>
  </si>
  <si>
    <t>Český atletický svaz, Praha</t>
  </si>
  <si>
    <t>Český svaz házené, Praha 7</t>
  </si>
  <si>
    <t>Český tenisový svaz vozíčkářů, Brno-Královo Pole</t>
  </si>
  <si>
    <t>ČESKÝ TENISOVÝ SVAZ, PRAHA 7</t>
  </si>
  <si>
    <t>Emilova sportovní, z.s., Brno</t>
  </si>
  <si>
    <t>Green Volley Frýdek-Místek, z.s., Frýdek-Místek</t>
  </si>
  <si>
    <t>HC OCELÁŘI TŘINEC mládež, z.s., Třinec</t>
  </si>
  <si>
    <t>HOCKEY CLUB OCELÁŘI TŘINEC, a.s., Třinec</t>
  </si>
  <si>
    <t>Krajský svaz ČSPS - Moravskoslezský kraj, Kopřivnice</t>
  </si>
  <si>
    <t>Moravskoslezský krajský volejbalový svaz, Ostrava</t>
  </si>
  <si>
    <t>Nadační fond Českého klubu olympioniků regionu Severní Morava, Frenštát pod Radhoštěm</t>
  </si>
  <si>
    <t>Nadační fond regionální fotbalové Akademie Moravskoslezského kraje, Ostrava</t>
  </si>
  <si>
    <t>RAUL, s.r.o. , Praha 1 Josefov</t>
  </si>
  <si>
    <t>RIMGO s.r.o., Brušperk</t>
  </si>
  <si>
    <t xml:space="preserve">RWR s.r.o., Vřesina </t>
  </si>
  <si>
    <t>SDRUŽENÍ SPORTOVNÍCH KLUBŮ VÍTKOVICE, Ostrava</t>
  </si>
  <si>
    <t>SPMP ČR pobočný spolek Moravskoslezský kraj, Břidličná</t>
  </si>
  <si>
    <t>spolek GO ON, Frenštát pod Radhoštěm</t>
  </si>
  <si>
    <t>Sportovní basketbalová škola Ostrava z.s., Ostrava-Jih</t>
  </si>
  <si>
    <t>Sportovní klub stolního tenisu Baník Havířov, Havířov-Šumbark</t>
  </si>
  <si>
    <t>Sportovní klub vzpírání Baník Havířov z.s., Havířov</t>
  </si>
  <si>
    <t>T.J. Frenštát pod Radhoštěm, Frenštát pod Radhoštěm</t>
  </si>
  <si>
    <t>Tělocvičná jednota Sokol Klimkovice, Klimkovice</t>
  </si>
  <si>
    <t>Tělovýchovná jednota Ostrava, Ostrava, Moravská Ostrava a Přívoz</t>
  </si>
  <si>
    <t xml:space="preserve">Podpora sportu v Moravskoslezském kraji   </t>
  </si>
  <si>
    <t>Podpora talentů</t>
  </si>
  <si>
    <t>Česká hlava PROJEKT z.ú., Sojovice</t>
  </si>
  <si>
    <t>ČESKÁ SPOLEČNOST CHEMICKÁ, Praha 1</t>
  </si>
  <si>
    <t>Prevence rizikových projevů chování – krajská konference</t>
  </si>
  <si>
    <t>Kraj Vysočina</t>
  </si>
  <si>
    <t>Studium a vzdělávání v zahraničí</t>
  </si>
  <si>
    <t>HigBic s.r.o., Veselí nad Moravou</t>
  </si>
  <si>
    <t>Klub přátel školy, Havířov-Prostřední Suchá</t>
  </si>
  <si>
    <t>Ostatní individuální dotace v odvětví školství</t>
  </si>
  <si>
    <t xml:space="preserve">Obec Stonava </t>
  </si>
  <si>
    <t>SH ČMS - Sbor dobrovolných hasičů Světlá Hora, Světlá Hora</t>
  </si>
  <si>
    <t>SKI Vítkovice-Bílá, Bílá</t>
  </si>
  <si>
    <t>ODVĚTVÍ ZDRAVOTNICTVÍ</t>
  </si>
  <si>
    <t>Konference, sympózia a aktivity v oblasti zdravotnictví</t>
  </si>
  <si>
    <t>HEALTHCARE INSTITUTE o.p.s., Ostrava-Jih</t>
  </si>
  <si>
    <t>Nadační fond Pavla Novotného, Chlebičov</t>
  </si>
  <si>
    <t>Naděje pro každého z.s., Ostrava</t>
  </si>
  <si>
    <t xml:space="preserve">Podpora reformy psychiatrie </t>
  </si>
  <si>
    <t>Protialkoholní záchytná stanice</t>
  </si>
  <si>
    <t>Ostatní individuální dotace v odvětví zdravotnictví</t>
  </si>
  <si>
    <t>Fakultní nemocnice Ostrava</t>
  </si>
  <si>
    <t>ODVĚTVÍ ŽIVOTNÍHO PROSTŘEDÍ</t>
  </si>
  <si>
    <t>Informační systém o znečištění ovzduší</t>
  </si>
  <si>
    <t>Český hydrometeorologický ústav</t>
  </si>
  <si>
    <t>Zdravotní ústav se sídlem v Ostravě</t>
  </si>
  <si>
    <t>Kotlíkové dotace v Moravskoslezském kraji - individuální dotace</t>
  </si>
  <si>
    <t>Péče o chráněné druhy živočichů</t>
  </si>
  <si>
    <t xml:space="preserve">Obec Ostravice </t>
  </si>
  <si>
    <t>Eufour PR, s.r.o., Olomouc</t>
  </si>
  <si>
    <t>Podpora výukového centra EVVO</t>
  </si>
  <si>
    <t>MAS Regionu Poodří, z.s., Bartošovice</t>
  </si>
  <si>
    <t>Včelařský spolek Moravy a Slezska z.s., Karviná</t>
  </si>
  <si>
    <t xml:space="preserve">Propagace v oblasti životního prostředí </t>
  </si>
  <si>
    <t>Arnika - Centrum pro podporu občanů, Praha</t>
  </si>
  <si>
    <t>Česká ZOO, Ostrava-Poruba</t>
  </si>
  <si>
    <t>Nadace na pomoc zvířatům, Ostrava-Poruba</t>
  </si>
  <si>
    <t>Ostatní individuální dotace v odvětví životního prostředí</t>
  </si>
  <si>
    <t xml:space="preserve">Obec Neplachovice </t>
  </si>
  <si>
    <t>v tis Kč</t>
  </si>
  <si>
    <t>ORG</t>
  </si>
  <si>
    <t>Název akce</t>
  </si>
  <si>
    <t>Výdaje na akci celkem</t>
  </si>
  <si>
    <t>Výdaje v předchozích letech</t>
  </si>
  <si>
    <t>Plánované výdaje v letech</t>
  </si>
  <si>
    <t>Poznámka</t>
  </si>
  <si>
    <t>kraj</t>
  </si>
  <si>
    <t>stát</t>
  </si>
  <si>
    <t>Krajský úřad</t>
  </si>
  <si>
    <t xml:space="preserve">Rekonstrukce budovy krajského úřadu </t>
  </si>
  <si>
    <t>Kapitálové výdaje - ICT - činnost krajského úřadu</t>
  </si>
  <si>
    <t>Ostatní kapitálové výdaje - činnost krajského úřadu</t>
  </si>
  <si>
    <t>Realizace energetických úspor metodou EPC ve vybraných objektech Moravskoslezského kraje</t>
  </si>
  <si>
    <t>Výdaje související se sdílenými službami - investiční</t>
  </si>
  <si>
    <t>ODVĚTVÍ FINANCÍ A SPRÁVY MAJETKU CELKEM</t>
  </si>
  <si>
    <t>Souvislé opravy silnic II. a III. tříd, včetně mostních objektů (Správa silnic Moravskoslezského kraje, příspěvková organizace, Ostrava)</t>
  </si>
  <si>
    <t xml:space="preserve"> -</t>
  </si>
  <si>
    <t>Letiště Leoše Janáčka Ostrava, ostatní reprodukce majetku kraje</t>
  </si>
  <si>
    <t>Integrované bezpečnostní centrum Moravskoslezského kraje - dovybavení</t>
  </si>
  <si>
    <t>ODVĚTVÍ KRIZOVÉHO ŘÍZENÍ CELKEM</t>
  </si>
  <si>
    <t>ODVĚTVÍ KULTURY:</t>
  </si>
  <si>
    <t>Podpora rozvoje muzejnictví v Moravskoslezském kraji - příspěvkové organizace MSK</t>
  </si>
  <si>
    <t>Hrad Hukvaldy - dobudování infrastruktury (Muzeum Beskyd Frýdek-Místek, příspěvková organizace)</t>
  </si>
  <si>
    <t>Novostavba objektu depozitáře (Muzeum v Bruntále, příspěvková organizace)</t>
  </si>
  <si>
    <t>ODVĚTVÍ KULTURY CELKEM</t>
  </si>
  <si>
    <t>ODVĚTVÍ CESTOVNÍHO RUCHU:</t>
  </si>
  <si>
    <t>ODVĚTVÍ CESTOVNÍHO RUCHU CELKEM</t>
  </si>
  <si>
    <t>ODVĚTVÍ SOCIÁLNÍCH VĚCÍ:</t>
  </si>
  <si>
    <t>Pořizování movitého majetku - příspěvkové organizace v odvětví sociálních věcí</t>
  </si>
  <si>
    <t>Nákup automobilů pro příspěvkové organizace v odvětví sociálních věcí</t>
  </si>
  <si>
    <t>Výstavba domova pro seniory a domova se zvláštním režimem Kopřivnice</t>
  </si>
  <si>
    <t>Rekonstrukce budovy a spojovací chodby Máchova (Domov Duha, příspěvková organizace, Nový Jičín)</t>
  </si>
  <si>
    <t>ODVĚTVÍ SOCIÁLNÍCH VĚCÍ CELKEM</t>
  </si>
  <si>
    <t>ODVĚTVÍ ŠKOLSTVÍ:</t>
  </si>
  <si>
    <t>Reprodukce majetku kraje v odvětví školství</t>
  </si>
  <si>
    <t xml:space="preserve">Obměna a ekologizace vozového parku v odvětví školství  </t>
  </si>
  <si>
    <t>Rekonstrukce objektu na ul. B. Němcové, Opava (Střední odborné učiliště stavební, Opava, příspěvková organizace)</t>
  </si>
  <si>
    <t xml:space="preserve"> - </t>
  </si>
  <si>
    <t>Využití objektu v Bílé (Vzdělávací a sportovní centrum Bílá, příspěvková organizace)</t>
  </si>
  <si>
    <t>Rekonstrukce objektů Polského gymnázia (Polské gymnázium - Polskie Gimnazjum im. Juliusza Słowackiego, Český Těšín, příspěvková organizace)</t>
  </si>
  <si>
    <t xml:space="preserve">Podpora odborného vzdělávání v Moravskoslezském kraji </t>
  </si>
  <si>
    <t>Sportovní areál na ul. Komenského, Opava (Mendelovo gymnázium, Opava, příspěvková organizace)</t>
  </si>
  <si>
    <t>Vybudování dílen pro praktické vyučování (Střední odborná škola, Frýdek-Místek, příspěvková organizace)</t>
  </si>
  <si>
    <t>Demolice budov a výstavba sportoviště (Střední průmyslová škola a Obchodní akademie, Bruntál, příspěvková organizace)</t>
  </si>
  <si>
    <t>ODVĚTVÍ ŠKOLSTVÍ CELKEM</t>
  </si>
  <si>
    <t>ODVĚTVÍ ZDRAVOTNICTVÍ:</t>
  </si>
  <si>
    <t>Reprodukce majetku kraje v odvětví zdravotnictví</t>
  </si>
  <si>
    <t>Elektronizace zdravotnických procesů – příspěvkové organizace v odvětví zdravotnictví</t>
  </si>
  <si>
    <t>Pavilon L – stavební úpravy (Slezská nemocnice v Opavě, příspěvková organizace)</t>
  </si>
  <si>
    <t>ODVĚTVÍ ZDRAVOTNICTVÍ CELKEM</t>
  </si>
  <si>
    <t>Celkové výdaje</t>
  </si>
  <si>
    <t>Skutečné výdaje v roce</t>
  </si>
  <si>
    <t>Očekávané výdaje v dalších letech (1)</t>
  </si>
  <si>
    <t>ODVĚTVÍ VLASTNÍ SPRÁVNÍ ČINNOST KRAJE A ČINNOST ZASTUPITELSTVA KRAJE:</t>
  </si>
  <si>
    <t>RESOLVE – Sustainable mobility and the transition to a low-carbon retailing economy – RESOLVE - Udržitelná mobilita a přechod k nízkouhlíkové ekonomice služeb (obchodu)</t>
  </si>
  <si>
    <t>Rekonstrukce silnice II/462 Jelenice – Lesní Albrechtice</t>
  </si>
  <si>
    <t>ODVĚTVÍ KRIZOVÉHO ŘÍZENÍ:</t>
  </si>
  <si>
    <t xml:space="preserve">Zlepšenie dostupnosti ku kultúrnym pamiatkam na slovenskej a českej strane </t>
  </si>
  <si>
    <t>Regionální poradenské centrum SK-CZ</t>
  </si>
  <si>
    <t>Sociálně terapeutické dílny a zázemí pro vedení organizace Sagapo v Bruntále</t>
  </si>
  <si>
    <t>Domov pro osoby se zdravotním postižením organizace Sagapo v Bruntále</t>
  </si>
  <si>
    <t>Chráněné bydlení organizace Sagapo v Bruntále</t>
  </si>
  <si>
    <t>Optimalizace odborného sociálního poradenství a poskytování dluhového poradenství v Moravskoslezském kraji</t>
  </si>
  <si>
    <t>Sociální služby pro osoby s duševním onemocněním v Suchdolu nad Odrou</t>
  </si>
  <si>
    <t>Domov pro osoby se zdravotním postižením Harmonie, p. o.</t>
  </si>
  <si>
    <t>Podporujeme hrdinství, které není vidět II</t>
  </si>
  <si>
    <t>Rekonstrukce a výstavba Domova Březiny</t>
  </si>
  <si>
    <t>Chráněné bydlení organizace Sagapo II.</t>
  </si>
  <si>
    <t>Zvyšování efektivity a podpora využívání nástrojů systému péče o ohrožené děti v Moravskoslezském kraji</t>
  </si>
  <si>
    <t>Podpora komunitní práce na území MSK II</t>
  </si>
  <si>
    <t>Podpora duše II</t>
  </si>
  <si>
    <t>Podpora zadavatelů a poskytovatelů sociálních služeb při procesu střednědobého plánování sociálních služeb v MSK</t>
  </si>
  <si>
    <t>Multidisciplinární spolupráce v Moravskoslezském kraji</t>
  </si>
  <si>
    <t>Krajský akční plán rozvoje vzdělávání Moravskoslezského kraje</t>
  </si>
  <si>
    <t>Podpora technických a řemeslných oborů v MSK</t>
  </si>
  <si>
    <t>Odborné, kariérové a polytechnické vzdělávání v MSK</t>
  </si>
  <si>
    <t>Přírodní vědy v technických oborech</t>
  </si>
  <si>
    <t>Moderní metody pěstování rostlin</t>
  </si>
  <si>
    <t>Rozšíření a modernizace prostor Základní školy a Mateřské školy, Ostrava-Poruba, Ukrajinská 19, příspěvkové organizace</t>
  </si>
  <si>
    <t>Rozšíření a modernizace prostor Základní školy a Praktické školy, Opava, Slezského odboje 5, příspěvkové organizace</t>
  </si>
  <si>
    <t>Modernizace škol a školských poradenských zařízení v rámci výzvy č. 86</t>
  </si>
  <si>
    <t>Energetické úspory ve SŠ služeb a podnikání Ostrava-Poruba (tělocvična)</t>
  </si>
  <si>
    <t>Energetické úspory v MSŠZe a VOŠ Opava - tělocvična</t>
  </si>
  <si>
    <t>Energetické úspory v SOŠ dopravy a cestovního ruchu Krnov</t>
  </si>
  <si>
    <t>Energetické úspory v ZŠ Čkalovova</t>
  </si>
  <si>
    <t>Energetické úspory v Dětském domově Úsměv</t>
  </si>
  <si>
    <t>Energetické úspory v ZUŠ L. Janáčka Havířov</t>
  </si>
  <si>
    <t>Energetické úspory ve VOŠ zdravotnické Ostrava</t>
  </si>
  <si>
    <t>Energetické úspory v ZUŠ Klimkovice</t>
  </si>
  <si>
    <t>Výstavba výjezdového stanoviště Nový Jičín</t>
  </si>
  <si>
    <t>ODVĚTVÍ ŽIVOTNÍHO PROSTŘEDÍ:</t>
  </si>
  <si>
    <t>Revitalizace přírodní památky Stará řeka</t>
  </si>
  <si>
    <t>EVL Paskov, tvorba biotopu páchníka hnědého</t>
  </si>
  <si>
    <t>Revitalizace EVL Děhylovský potok - Štěpán</t>
  </si>
  <si>
    <t>EVL Šilheřovice, tvorba biotopu páchníka hnědého</t>
  </si>
  <si>
    <t>Climate adaptation and clean air in Ostrava</t>
  </si>
  <si>
    <t>Kotlíkové dotace v Moravskoslezském kraji – 3. grantové schéma</t>
  </si>
  <si>
    <t xml:space="preserve">Pozn.: </t>
  </si>
  <si>
    <t>v Kč</t>
  </si>
  <si>
    <t>Poskytovatel dotace</t>
  </si>
  <si>
    <t>Popis</t>
  </si>
  <si>
    <t>Ministerstvo školství, mládeže a tělovýchovy</t>
  </si>
  <si>
    <t>OP VVV – PO3 neinvestice</t>
  </si>
  <si>
    <t xml:space="preserve">Dotace pro soukromé školy </t>
  </si>
  <si>
    <t>Projekty romské komunity</t>
  </si>
  <si>
    <t>Spolupráce s francouzskými, vlámskými a španělskými školami</t>
  </si>
  <si>
    <t>Přímé náklady na vzdělávání</t>
  </si>
  <si>
    <t>Přímé náklady na vzdělávání - sportovní gymnázia</t>
  </si>
  <si>
    <t>Ministerstvo dopravy</t>
  </si>
  <si>
    <t>Příspěvek na ztrátu dopravce z provozu veřejné osobní drážní dopravy</t>
  </si>
  <si>
    <t>Ministerstvo práce a sociálních věcí</t>
  </si>
  <si>
    <t>Operační program Zaměstnanost</t>
  </si>
  <si>
    <t>Příspěvek na výkon sociální práce (s výjimkou sociálně-právní ochrany dětí)</t>
  </si>
  <si>
    <t>Transfery na státní příspěvek zřizovatelům zařízení pro děti vyžadující okamžitou pomoc</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</si>
  <si>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</si>
  <si>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</si>
  <si>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</si>
  <si>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</si>
  <si>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Ostatní zdravotnické programy - neinvestice</t>
  </si>
  <si>
    <t>Ministerstvo kultury</t>
  </si>
  <si>
    <t>Veřejné informační služby knihoven - neinvestice</t>
  </si>
  <si>
    <t>Kulturní aktivity</t>
  </si>
  <si>
    <t>Program státní podpory profesionálních divadel a stálých profesionálních symfonických orchestrů a pěveckých sborů</t>
  </si>
  <si>
    <t>Státní fond dopravní infrastruktury</t>
  </si>
  <si>
    <t>Financování dopravní infrastruktury - neinvestice</t>
  </si>
  <si>
    <t>ODVĚTVÍ FINANCÍ A SPRÁVY MAJETKU:</t>
  </si>
  <si>
    <t>Reprodukce majetku kraje v odvětví cestovního ruchu</t>
  </si>
  <si>
    <t>Rekonstrukce budovy na ulici Praskova čp. 411 v Opavě (Základní škola, Opava, Havlíčkova 1, příspěvková organizace)</t>
  </si>
  <si>
    <t>(tis. Kč)</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</si>
  <si>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</si>
  <si>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</si>
  <si>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</si>
  <si>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</si>
  <si>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</si>
  <si>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</si>
  <si>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</si>
  <si>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</si>
  <si>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Dopravní obslužnost - drážní doprava</t>
  </si>
  <si>
    <t>opakovaná</t>
  </si>
  <si>
    <t>Dopravní obslužnost - linková doprava</t>
  </si>
  <si>
    <t>pokračující</t>
  </si>
  <si>
    <t>Zajištění hasičské záchranné služby, bezpečnosti a ostrahy letiště</t>
  </si>
  <si>
    <t>Provozování železniční dráhy</t>
  </si>
  <si>
    <t>Smart region</t>
  </si>
  <si>
    <t>Rozvoj Letiště Leoše Janáčka Ostrava</t>
  </si>
  <si>
    <t>ukončená</t>
  </si>
  <si>
    <t>Čištění komunikací  (Správa silnic Moravskoslezského kraje, příspěvková organizace, Ostrava)</t>
  </si>
  <si>
    <t>Internet věcí (Moravskoslezské datové centrum, příspěvková organizace, Ostrava)</t>
  </si>
  <si>
    <t>Reprodukce majetku kraje vyjma akcí spolufinancovaných z evropských finančních zdrojů</t>
  </si>
  <si>
    <t xml:space="preserve">ukončená </t>
  </si>
  <si>
    <t>Vysokorychlostní datová síť</t>
  </si>
  <si>
    <t>Nové vedení trasy silnice III/4848, ul. Palkovická, Frýdek - Místek</t>
  </si>
  <si>
    <t>Dynamický dopravní dispečink Moravskoslezského kraje</t>
  </si>
  <si>
    <t>Zvýšení přístupnosti a bezpečnosti ke kulturním památkám v česko-slovenském pohraničí</t>
  </si>
  <si>
    <t>Silnice II/445 hranice Olomouckého kraje - Stránské</t>
  </si>
  <si>
    <t>Příprava staveb a příprava vypořádání pozemků (Správa silnic Moravskoslezského kraje, příspěvková organizace, Ostrava)</t>
  </si>
  <si>
    <t>Dotační program – Program na podporu dobrovolných hasičů</t>
  </si>
  <si>
    <t xml:space="preserve">Realizace koncepce ochrany obyvatel kraje - příprava na mimořádné situace </t>
  </si>
  <si>
    <t xml:space="preserve">Podpora činnosti bezpečnostních a ostatních složek Moravskoslezského kraje       </t>
  </si>
  <si>
    <t xml:space="preserve">Pořízení techniky pro Hasičský záchranný sbor Moravskoslezského kraje </t>
  </si>
  <si>
    <t>Výdaje související s provozem stanice Integrovaného výjezdového centra Nošovice</t>
  </si>
  <si>
    <t xml:space="preserve">Ověřování připravenosti Integrovaného záchranného systému </t>
  </si>
  <si>
    <t>Telekomunikace a datové přenosy pro Integrované bezpečnostní centrum Moravskoslezského kraje</t>
  </si>
  <si>
    <t xml:space="preserve">Ostatní výdaje v odvětví krizového řízení </t>
  </si>
  <si>
    <t>Zachování a obnova válečných hrobů a pietních míst</t>
  </si>
  <si>
    <t>Příspěvek na zabezpečení úkolů jednotek požární ochrany v rámci veřejné služby</t>
  </si>
  <si>
    <t>Rezerva na řešení krizových situací</t>
  </si>
  <si>
    <t>Vybudování komunikační platformy krizového řízení</t>
  </si>
  <si>
    <t>Rozvoj ICT a služeb v prostředí IZS</t>
  </si>
  <si>
    <t>Návratná finanční výpomoc příspěvkovým organizacím</t>
  </si>
  <si>
    <t xml:space="preserve">Dotační program – Program podpory aktivit příslušníků národnostních menšin žijících na území Moravskoslezského kraje </t>
  </si>
  <si>
    <t xml:space="preserve">Dotační program – Program obnovy kulturních památek a památkově chráněných nemovitostí v Moravskoslezském kraji </t>
  </si>
  <si>
    <t>Dotační program – Program podpory aktivit v oblasti kultury v Moravskoslezském kraji</t>
  </si>
  <si>
    <t>Dotační program - Program obnovy památek nadregionálního významu v Moravskoslezském kraji</t>
  </si>
  <si>
    <t>Podpora marketingu v oblasti  kultury, památkové péče a muzejnictví v Moravskoslezském kraji</t>
  </si>
  <si>
    <t>Regionální funkce knihoven</t>
  </si>
  <si>
    <t>Odměny obyvatelstvu (archeologické nálezy)</t>
  </si>
  <si>
    <t>Technická údržba, podpora a služby k software v odvětví kultury</t>
  </si>
  <si>
    <t xml:space="preserve">Příspěvek na provoz v odvětví kultury - příspěvkové organizace kraje   </t>
  </si>
  <si>
    <t>Příspěvek na provoz v odvětví kultury - příspěvkové organizace kraje - krytí odpisů</t>
  </si>
  <si>
    <t xml:space="preserve">Podpora akcí v oblasti kultury pro občany se zdravotním postižením   </t>
  </si>
  <si>
    <t>Podpora rozvoje muzejnictví a památkové péče v Moravskoslezském kraji – příspěvkové organizace MSK</t>
  </si>
  <si>
    <t>Regionální funkce knihoven - příspěvkové organizace MSK</t>
  </si>
  <si>
    <t xml:space="preserve">Ostatní účelový příspěvek na provoz v odvětví kultury - příspěvkové organizace kraje  </t>
  </si>
  <si>
    <t>SR - Veřejné informační služby knihoven - neinvestice</t>
  </si>
  <si>
    <t>SR - Kulturní aktivity</t>
  </si>
  <si>
    <t>SR - Program státní podpory profesionálních divadel a stálých profesionálních symfonických orchestrů a pěveckých sborů</t>
  </si>
  <si>
    <t>Vybudování expozice muzea Těšínska v Jablunkově "Muzea Trojmezí"</t>
  </si>
  <si>
    <t>Muzeum Šipka – expozice archeologie a geologie Štramberku</t>
  </si>
  <si>
    <t>Ediční plán</t>
  </si>
  <si>
    <t>Propagace kraje a prezentační předměty</t>
  </si>
  <si>
    <t xml:space="preserve">Realizace komunikační strategie </t>
  </si>
  <si>
    <t>Mezinárodní spolupráce v různých oblastech zahraničních aktivit Moravskoslezského kraje</t>
  </si>
  <si>
    <t>Dotační program – Podpora obnovy a rozvoje venkova Moravskoslezského kraje</t>
  </si>
  <si>
    <t>Dotační program – Program na podporu přípravy projektové dokumentace</t>
  </si>
  <si>
    <t>Dotační program – Podpora vědy a výzkumu v Moravskoslezském kraji</t>
  </si>
  <si>
    <t>Dotační program – Podpora podnikání v Moravskoslezském kraji</t>
  </si>
  <si>
    <t>Dotační program – Program na podporu financování akcí s podporou EU</t>
  </si>
  <si>
    <t>Dotační program – Program na podporu stáží žáků a studentů ve firmách</t>
  </si>
  <si>
    <t>Dotační program – Podpora znevýhodněných oblastí Moravskoslezského kraje</t>
  </si>
  <si>
    <t>Dotační program – Podpora dobrovolných aktivit v oblasti udržitelného rozvoje a místní Agendy 21</t>
  </si>
  <si>
    <t>Finanční nástroj Jessica</t>
  </si>
  <si>
    <t>Aktivity zajišťované MSID na základě rámcové smlouvy</t>
  </si>
  <si>
    <t>Vesnice roku</t>
  </si>
  <si>
    <t>Členský poplatek za účast v zájmovém sdružení právnických osob Trojhalí Karolina</t>
  </si>
  <si>
    <t>Služby Moravskoslezského paktu zaměstnanosti, z.s.</t>
  </si>
  <si>
    <t>Green Light: Systém služeb podporující vznik nových inovativních firem</t>
  </si>
  <si>
    <t>Pohornická krajina</t>
  </si>
  <si>
    <t>Členský příspěvek Evropskému seskupení pro územní spolupráci TRITIA</t>
  </si>
  <si>
    <t>Implementace MA 21 a principů udržitelného rozvoje v Moravskoslezském kraji</t>
  </si>
  <si>
    <t>Prostředky na přípravu projektů</t>
  </si>
  <si>
    <t>Dotační program – Úprava lyžařských běžeckých tras v Moravskoslezském kraji</t>
  </si>
  <si>
    <t>Dotační program – Podpora turistických informačních center v  Moravskoslezském kraji</t>
  </si>
  <si>
    <t>Dotační program – Podpora cestovního ruchu v Moravskoslezském kraji</t>
  </si>
  <si>
    <t>Dotační program – Program na podporu technických atraktivit</t>
  </si>
  <si>
    <t>Dotační program – Podpora systému destinačního managementu turistických oblastí</t>
  </si>
  <si>
    <t>Dotační program – Podpora cykloturistiky v Moravskoslezském kraji</t>
  </si>
  <si>
    <t xml:space="preserve">Činnosti společnosti Moravian Silesian Tourism, s.r.o.                                         </t>
  </si>
  <si>
    <t>Rozvojové aktivity v cestovním ruchu</t>
  </si>
  <si>
    <t>Propagace Moravskoslezského kraje na Letišti Leoše Janáčka Ostrava</t>
  </si>
  <si>
    <t>Aktivity spojené s Cyrilometodějskou tématikou</t>
  </si>
  <si>
    <t xml:space="preserve">Dotační program - Program na podporu technických atraktivit - příspěvkové organizace MSK </t>
  </si>
  <si>
    <t>Dotační program – Program na podporu zdravého stárnutí v Moravskoslezském kraji</t>
  </si>
  <si>
    <t>Dotační program – Program realizace specifických aktivit Moravskoslezského krajského plánu vyrovnávání příležitostí pro občany se zdravotním postižením</t>
  </si>
  <si>
    <t xml:space="preserve">Dotační program – Program na podporu zvýšení kvality sociálních služeb poskytovaných v Moravskoslezském kraji </t>
  </si>
  <si>
    <t>Dotační program – Program podpory činností v oblasti rodinné politiky, sociálně právní ochrany dětí a navazujících činností v sociálních službách</t>
  </si>
  <si>
    <t>Dotační program – Program na podporu financování běžných výdajů souvisejících s poskytováním sociálních služeb včetně realizace protidrogové politiky</t>
  </si>
  <si>
    <t>Dotační program – Program na podporu poskytování sociálních služeb</t>
  </si>
  <si>
    <t>Dotační program – Program pro poskytování návratných finančních výpomocí z Fondu sociálních služeb</t>
  </si>
  <si>
    <t>Individuální návratné finanční výpomoci v odvětví sociálních věcí</t>
  </si>
  <si>
    <t>Konzultační a poradenská činnost v odvětví sociálních věcí</t>
  </si>
  <si>
    <t>Technická údržba, podpora a služby k software v odvětví sociálních věcí</t>
  </si>
  <si>
    <t>SR - Podpora koordinátorů romských poradců</t>
  </si>
  <si>
    <t>SR - Transfery na státní příspěvek zřizovatelům zařízení pro děti vyžadující okamžitou pomoc</t>
  </si>
  <si>
    <t xml:space="preserve">Příspěvek na provoz odvětví sociálních věcí - příspěvkové organizace kraje   </t>
  </si>
  <si>
    <t xml:space="preserve">Příspěvek na provoz příspěvkovým organizacím v odvětví sociálních věcí - dofinancování provozu  </t>
  </si>
  <si>
    <t xml:space="preserve">Ostatní účelový příspěvek na provoz v odvětví sociálních věcí - příspěvkové organizace kraje   </t>
  </si>
  <si>
    <t>Dotační program - Program na podporu poskytování sociálních služeb – PO kraje</t>
  </si>
  <si>
    <t xml:space="preserve">Návratná finanční výpomoc příspěvkovým organizacím  v odvětví sociálních věcí  </t>
  </si>
  <si>
    <t>Humanizace domova pro seniory na ul. Rooseveltově v Opavě</t>
  </si>
  <si>
    <t>Naplňování protidrogové politiky Moravskoslezského kraje</t>
  </si>
  <si>
    <t>Podpora služeb sociální prevence 3</t>
  </si>
  <si>
    <t>Podporujeme hrdinství, které není vidět III</t>
  </si>
  <si>
    <t>Dotační program – Podpora aktivit v oblasti prevence rizikových projevů chování u dětí a mládeže</t>
  </si>
  <si>
    <t>Dotační program – Podpora vrcholového sportu v Moravskoslezském kraji</t>
  </si>
  <si>
    <t>Ocenění nejúspěšnějších žáků a školních týmů středních škol v Moravskoslezském kraji</t>
  </si>
  <si>
    <t xml:space="preserve">Ocenění práce pedagogických pracovníků a ostatní výdaje </t>
  </si>
  <si>
    <t>Technická údržba, podpora a služby k software v odvětví školství</t>
  </si>
  <si>
    <t>SR - Dotace pro soukromé školy</t>
  </si>
  <si>
    <t>SR - Přímé náklady na vzdělávání</t>
  </si>
  <si>
    <t xml:space="preserve">Příspěvek na provoz v odvětví školství - příspěvkové organizace kraje   </t>
  </si>
  <si>
    <t>Příspěvek na provoz v odvětví školství - příspěvkové organizace kraje - krytí odpisů</t>
  </si>
  <si>
    <t xml:space="preserve">Školní psychologové, školní speciální pedagogové  </t>
  </si>
  <si>
    <t>Ocenění práce pedagogických pracovníků a ostatní výdaje - příspěvkové organizace MSK</t>
  </si>
  <si>
    <t>Podpora soutěží a přehlídek - příspěvkové organizace MSK</t>
  </si>
  <si>
    <t>Podpora talentů - příspěvkové organizace MSK</t>
  </si>
  <si>
    <t>Podpora odborného vzdělávání v Moravskoslezském kraji - příspěvkové organizace MSK</t>
  </si>
  <si>
    <t>Studium a vzdělávání v zahraničí - příspěvkové organizace MSK</t>
  </si>
  <si>
    <t xml:space="preserve">Ostatní účelový příspěvek na provoz v odvětví školství - příspěvkové organizace kraje    </t>
  </si>
  <si>
    <t>SR - Projekty romské komunity</t>
  </si>
  <si>
    <t>SR - Spolupráce s francouzskými, vlámskými a španělskými školami</t>
  </si>
  <si>
    <t xml:space="preserve">Návratná finanční výpomoc příspěvkovým organizacím  v odvětví školství  </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</si>
  <si>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</si>
  <si>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</si>
  <si>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Rekonstrukce nevyužitých budov obchodní akademie pro ZUŠ Orlová (Základní umělecká škola J. R. Míši, Orlová, příspěvková organizace)</t>
  </si>
  <si>
    <t>Rekonstrukce střech tělocvičny (Střední škola stavební a dřevozpracující, Ostrava, příspěvková organizace)</t>
  </si>
  <si>
    <t>Oprava izolačních vrstev střešního pláště (Střední škola prof. Zdeňka Matějčka, Ostrava-Poruba, příspěvková organizace)</t>
  </si>
  <si>
    <t>SR - Centra odborné přípravy – program č. 129710</t>
  </si>
  <si>
    <t>Dílny pro Střední školu stavební a dřevozpracující, Ostrava, příspěvková organizace</t>
  </si>
  <si>
    <t>Energetické úspory Mendelova gymnázia v Opavě</t>
  </si>
  <si>
    <t>Rozšíření a modernizace prostor speciálně pedagogického centra při Střední škole, Základní škole a Mateřské škole, Karviná, příspěvkové organizaci</t>
  </si>
  <si>
    <t>Energetické úspory v ZŠ speciální Slezská Ostrava</t>
  </si>
  <si>
    <t>Infrastruktura středních škol a vyšších odborných škol (SVL)</t>
  </si>
  <si>
    <t>Individuální projekty - Program přeshraniční spolupráce 2014+</t>
  </si>
  <si>
    <t>Konzultační a poradenské služby - územní plánování a stavební řád</t>
  </si>
  <si>
    <t>Nákup ostatních služeb - územní plánování a stavební řád</t>
  </si>
  <si>
    <t xml:space="preserve">Studie k aktualizaci a vyplývající ze Zásad územního rozvoje Moravskoslezského kraje </t>
  </si>
  <si>
    <t>Aktualizace Zásad územního rozvoje Moravskoslezského kraje</t>
  </si>
  <si>
    <t>Digitálně technická mapa Moravskoslezského kraje</t>
  </si>
  <si>
    <t>Dotační program – Specializační vzdělávání všeobecných praktických lékařů pro dospělé a praktických lékařů pro děti a dorost</t>
  </si>
  <si>
    <t>Dotační program – Podpora hospicové péče</t>
  </si>
  <si>
    <t>Zajištění ohledání těl zemřelých</t>
  </si>
  <si>
    <t>Zpracování odborných posudků, činnost nezávislých odborných komisí a znalců</t>
  </si>
  <si>
    <t>Optimalizace a řízení zdravotnických zařízení</t>
  </si>
  <si>
    <t>Zvýšení základního kapitálu obchodní společnosti Sanatorium Jablunkov, a.s.</t>
  </si>
  <si>
    <t>Zajištění lékařské pohotovostní služby</t>
  </si>
  <si>
    <t>Technická údržba, podpora a služby k software v odvětví zdravotnictví</t>
  </si>
  <si>
    <t xml:space="preserve">Příspěvek na provoz v odvětví zdravotnictví - příspěvkové organizace kraje </t>
  </si>
  <si>
    <t>Příspěvek na provoz v odvětví zdravotnictví - příspěvkové organizace kraje - krytí odpisů</t>
  </si>
  <si>
    <t>Integrované bezpečnostní centrum Moravskoslezského kraje (Zdravotnická záchranná služba Moravskoslezského kraje, příspěvková organizace, Ostrava)</t>
  </si>
  <si>
    <t xml:space="preserve">Stabilizace zdravotnického personálu a vzdělávání-příspěvkové organizace kraje  </t>
  </si>
  <si>
    <t>Stanice sociálních lůžek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</si>
  <si>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</si>
  <si>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</si>
  <si>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</si>
  <si>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</si>
  <si>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Vzdělávací středisko ZZS MSK (Zdravotnická záchranná služba Moravskoslezského kraje, příspěvková organizace, Ostrava)</t>
  </si>
  <si>
    <t>Pořízení osobních ochranných pracovních prostředků zaměstnanců (Zdravotnická záchranná služba Moravskoslezského kraje, příspěvková organizace, Ostrava)</t>
  </si>
  <si>
    <t>Plánovaná pomoc na vyžádání</t>
  </si>
  <si>
    <t xml:space="preserve">Ostatní účelový příspěvek na provoz v odvětví zdravotnictví - příspěvkové organizace kraje  </t>
  </si>
  <si>
    <t>SR - Specializační vzdělávání zdravotnických pracovníků - rezidenční místa - neinvestice</t>
  </si>
  <si>
    <t>SR  - Připravenost poskytovatele ZZS na řešení mimořádných událostí a krizových situací</t>
  </si>
  <si>
    <t>SR - Specializační vzdělávání nelékařů</t>
  </si>
  <si>
    <t>SR - Ostatní zdravotnické programy - neinvestice</t>
  </si>
  <si>
    <t xml:space="preserve">Návratná finanční výpomoc příspěvkovým organizacím  v odvětví zdravotnictví  </t>
  </si>
  <si>
    <t>Pojistné plnění v odvětví zdravotnictví</t>
  </si>
  <si>
    <t>Modernizace vybavení pro obory návazné péče v NsP Havířov, p.o.</t>
  </si>
  <si>
    <t>Dotační program – Drobné vodohospodářské akce</t>
  </si>
  <si>
    <t>Dotační program – Podpora včelařství v Moravskoslezském kraji</t>
  </si>
  <si>
    <t xml:space="preserve">Dotační program – Podpora návrhu řešení nakládání s vodami na území, příp. části území, obce </t>
  </si>
  <si>
    <t>Dotační program – Podpora vzdělávání a poradenství v oblasti životního prostředí</t>
  </si>
  <si>
    <t>Povodňový plán Moravskoslezského kraje</t>
  </si>
  <si>
    <t>Plán odpadového hospodářství</t>
  </si>
  <si>
    <t>Zpracování posudků EIA</t>
  </si>
  <si>
    <t xml:space="preserve">Situační zpráva o kvalitě ovzduší </t>
  </si>
  <si>
    <t>Prevence závažných havárií</t>
  </si>
  <si>
    <t xml:space="preserve">Chráněné části přírody </t>
  </si>
  <si>
    <t>Odstraňování následků havárií dle zákona o vodách</t>
  </si>
  <si>
    <t>Expertní studie, průzkumy</t>
  </si>
  <si>
    <t xml:space="preserve">Osvětová činnost </t>
  </si>
  <si>
    <t xml:space="preserve">Územní energetická koncepce </t>
  </si>
  <si>
    <t>Příkazové bloky</t>
  </si>
  <si>
    <t>Výdaje související s užíváním nebytových prostor krajského úřadu cizími subjekty</t>
  </si>
  <si>
    <t>Výdaje související se sdílenými službami - neinvestiční</t>
  </si>
  <si>
    <t>Ostatní výdaje související s nakládáním s majetkem</t>
  </si>
  <si>
    <t>Pojištění majetku a odpovědnosti kraje</t>
  </si>
  <si>
    <t>Nákup pozemků a ostatních nemovitostí</t>
  </si>
  <si>
    <t>Zpracování ratingu Moravskoslezského kraje</t>
  </si>
  <si>
    <t>Poplatky z bankovních účtů</t>
  </si>
  <si>
    <t xml:space="preserve">Hrazené úroky z úvěrů </t>
  </si>
  <si>
    <t>Platby daní</t>
  </si>
  <si>
    <t>Zdroje pro tvorbu rozpočtu MSK následujících let</t>
  </si>
  <si>
    <t>Jednotný ekonomický informační systém Moravskoslezského kraje</t>
  </si>
  <si>
    <t>Ostatní běžné výdaje - činnost krajského úřadu</t>
  </si>
  <si>
    <t>Ostatní běžné výdaje - činnost zastupitelstva kraje</t>
  </si>
  <si>
    <t>Odměny zastupitelů kraje včetně povinných odvodů</t>
  </si>
  <si>
    <t>Platy zaměstnanců kraje zařazených do krajského úřadu včetně povinných odvodů</t>
  </si>
  <si>
    <t>Čerpání prostředků ze sociálního fondu</t>
  </si>
  <si>
    <t>Kapitálové výdaje – činnost zastupitelstva kraje</t>
  </si>
  <si>
    <t>Rekonstrukce budovy krajského úřadu – fotovoltaika budovy G</t>
  </si>
  <si>
    <t>IČ</t>
  </si>
  <si>
    <t>Název</t>
  </si>
  <si>
    <t>Správa silnic Moravskoslezského kraje, příspěvková organizace, Ostrava</t>
  </si>
  <si>
    <t>Moravskoslezské energetické centrum, příspěvková organizace, Ostrava</t>
  </si>
  <si>
    <t>Moravskoslezské datové centrum, příspěvková organizace, Ostrava</t>
  </si>
  <si>
    <t>Moravskoslezská vědecká knihovna v Ostravě, příspěvková organizace</t>
  </si>
  <si>
    <t>Galerie výtvarného umění v Ostravě, příspěvková organizace</t>
  </si>
  <si>
    <t>Těšínské divadlo Český Těšín, příspěvková organizace</t>
  </si>
  <si>
    <t>Muzeum Těšínska, příspěvková organizace</t>
  </si>
  <si>
    <t>Muzeum Beskyd Frýdek-Místek, příspěvková organizace</t>
  </si>
  <si>
    <t>Muzeum v Bruntále, příspěvková organizace</t>
  </si>
  <si>
    <t>Muzeum Novojičínska, příspěvková organizace</t>
  </si>
  <si>
    <t>Sagapo, příspěvková organizace, Bruntál</t>
  </si>
  <si>
    <t>Harmonie, příspěvková organizace, Krnov</t>
  </si>
  <si>
    <t>Náš svět, příspěvková organizace, Pržno</t>
  </si>
  <si>
    <t>Nový domov, příspěvková organizace, Karviná</t>
  </si>
  <si>
    <t>Domov Březiny, příspěvková organizace, Petřvald</t>
  </si>
  <si>
    <t>Domov Jistoty, příspěvková organizace, Bohumín</t>
  </si>
  <si>
    <t>Benjamín, příspěvková organizace, Petřvald</t>
  </si>
  <si>
    <t>Centrum psychologické pomoci, příspěvková organizace, Karviná</t>
  </si>
  <si>
    <t>Domov NaNovo, příspěvková organizace, Studénka</t>
  </si>
  <si>
    <t>Domov Příbor, příspěvková organizace</t>
  </si>
  <si>
    <t>Domov Odry, příspěvková organizace</t>
  </si>
  <si>
    <t>Domov Hortenzie, příspěvková organizace, Frenštát pod Radhoštěm</t>
  </si>
  <si>
    <t>Domov Duha, příspěvková organizace, Nový Jičín</t>
  </si>
  <si>
    <t>Domov Bílá Opava, příspěvková organizace, Opava</t>
  </si>
  <si>
    <t>Zámek Dolní Životice, příspěvková organizace</t>
  </si>
  <si>
    <t>Fontána, příspěvková organizace, Hlučín</t>
  </si>
  <si>
    <t>Sírius, příspěvková organizace, Opava</t>
  </si>
  <si>
    <t>Domov Na zámku, příspěvková organizace, Kyjovice</t>
  </si>
  <si>
    <t>Domov Vítkov, příspěvková organizace</t>
  </si>
  <si>
    <t>Domov Letokruhy, příspěvková organizace, Budišov nad Budišovkou</t>
  </si>
  <si>
    <t>Příspěvkové organizace v odvětví sociálních věcí celkem</t>
  </si>
  <si>
    <t>Matiční gymnázium, Ostrava, příspěvková organizace</t>
  </si>
  <si>
    <t>Gymnázium Hladnov a Jazyková škola s právem státní jazykové zkoušky, Ostrava, příspěvková organizace</t>
  </si>
  <si>
    <t>Gymnázium, Ostrava-Hrabůvka, příspěvková organizace</t>
  </si>
  <si>
    <t>Gymnázium Olgy Havlové, Ostrava-Poruba, příspěvková organizace</t>
  </si>
  <si>
    <t>Wichterlovo gymnázium, Ostrava-Poruba, příspěvková organizace</t>
  </si>
  <si>
    <t>Gymnázium, Ostrava-Zábřeh, Volgogradská 6a, příspěvková organizace</t>
  </si>
  <si>
    <t>Jazykové gymnázium Pavla Tigrida, Ostrava-Poruba, příspěvková organizace</t>
  </si>
  <si>
    <t>Sportovní gymnázium Dany a Emila Zátopkových, Ostrava, příspěvková organizace</t>
  </si>
  <si>
    <t>Gymnázium Františka Živného, Bohumín, Jana Palacha 794, příspěvková organizace</t>
  </si>
  <si>
    <t>Gymnázium Josefa Božka,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</si>
  <si>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</si>
  <si>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</si>
  <si>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</si>
  <si>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</si>
  <si>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</si>
  <si>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Gymnázium Mikuláše Koperníka, Bílovec, příspěvková organizace</t>
  </si>
  <si>
    <t>Gymnázium a Střední průmyslová škola elektrotechniky a informatiky, Frenštát pod Radhoštěm, příspěvková organizace</t>
  </si>
  <si>
    <t>Gymnázium, Nový Jičín, příspěvková organizace</t>
  </si>
  <si>
    <t>Masarykovo gymnázium, Příbor, příspěvková organizace</t>
  </si>
  <si>
    <t>Gymnázium Josefa Kainara, Hlučín, příspěvková organizace</t>
  </si>
  <si>
    <t>Mendelovo gymnázium, Opava, příspěvková organizace</t>
  </si>
  <si>
    <t>Slezské gymnázium, Opava, příspěvková organizace</t>
  </si>
  <si>
    <t>Gymnázium Petra Bezruče, Frýdek-Místek, příspěvková organizace</t>
  </si>
  <si>
    <t>Gymnázium, Frýdlant nad Ostravicí, nám. T. G. Masaryka 1260, příspěvková organizace</t>
  </si>
  <si>
    <t>Gymnázium, Třinec, příspěvková organizace</t>
  </si>
  <si>
    <t>Všeobecné a sportovní gymnázium, Bruntál, příspěvková organizace</t>
  </si>
  <si>
    <t>Gymnázium, Krnov, příspěvková organizace</t>
  </si>
  <si>
    <t>Gymnázium a Střední odborná škola, Rýmařov, příspěvková organizace</t>
  </si>
  <si>
    <t>Střední průmyslová škola elektrotechniky a informatiky, Ostrava, příspěvková organizace</t>
  </si>
  <si>
    <t>Střední průmyslová škola chemická akademika Heyrovského, Ostrava, příspěvková organizace</t>
  </si>
  <si>
    <t>Střední průmyslová škola stavební, Ostrava, příspěvková organizace</t>
  </si>
  <si>
    <t>Střední průmyslová škola, Ostrava-Vítkovice, příspěvková organizace</t>
  </si>
  <si>
    <t>Obchodní akademie a Vyšší odborná škola sociální, Ostrava-Mariánské Hory, příspěvková organizace</t>
  </si>
  <si>
    <t>Obchodní akademie, Ostrava-Poruba, příspěvková organizace</t>
  </si>
  <si>
    <t>Střední zahradnická škola, Ostrava, příspěvková organizace</t>
  </si>
  <si>
    <t>Janáčkova konzervatoř v Ostravě, příspěvková organizace</t>
  </si>
  <si>
    <t>Střední umělecká škola, Ostrava, příspěvková organizace</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</si>
  <si>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</si>
  <si>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</si>
  <si>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</si>
  <si>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</si>
  <si>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</si>
  <si>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Střední zdravotnická škola, Karviná, příspěvková organizace</t>
  </si>
  <si>
    <t>Vyšší odborná škola, Střední odborná škola a Střední odborné učiliště, Kopřivnice, příspěvková organizace</t>
  </si>
  <si>
    <t>Mendelova střední škola, Nový Jičín, příspěvková organizace</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</si>
  <si>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</si>
  <si>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</si>
  <si>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</si>
  <si>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</si>
  <si>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Masarykova střední škola zemědělská a Vyšší odborná škola, Opava, příspěvková organizace</t>
  </si>
  <si>
    <t>Střední průmyslová škola, Obchodní akademie a Jazyková škola s právem státní jazykové zkoušky, Frýdek-Místek, příspěvková organizace</t>
  </si>
  <si>
    <t>Střední zdravotnická škola, Frýdek-Místek, příspěvková organizace</t>
  </si>
  <si>
    <t>Střední odborná škola dopravy a cestovního ruchu, Krnov, příspěvková organizace</t>
  </si>
  <si>
    <t>Střední pedagogická škola a Střední zdravotnická škola, Krnov, příspěvková organizace</t>
  </si>
  <si>
    <t>Střední průmyslová škola a Obchodní akademie, Bruntál, příspěvková organizace</t>
  </si>
  <si>
    <t>Střední škola hotelnictví a služeb a Vyšší odborná škola, Opava, příspěvková organizace</t>
  </si>
  <si>
    <t>Střední škola teleinformatiky, Ostrava, příspěvková organizace</t>
  </si>
  <si>
    <t>Střední škola stavební a dřevozpracující, Ostrava, příspěvková organizace</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</si>
  <si>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</si>
  <si>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</si>
  <si>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</si>
  <si>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</si>
  <si>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</si>
  <si>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</si>
  <si>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</si>
  <si>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Albrechtova střední škola, Český Těšín, příspěvková organizace</t>
  </si>
  <si>
    <t>Střední škola techniky a služeb, Karviná, příspěvková organizace</t>
  </si>
  <si>
    <t>Střední škola a Základní škola, Havířov-Šumbark, příspěvková organizace</t>
  </si>
  <si>
    <t>Hotelová škola, Frenštát pod Radhoštěm, příspěvková organizace</t>
  </si>
  <si>
    <t>Střední škola technická a zemědělská, Nový Jičín, příspěvková organizace</t>
  </si>
  <si>
    <t>Střední škola, Odry, příspěvková organizace</t>
  </si>
  <si>
    <t>Odborné učiliště a Praktická škola, Nový Jičín, příspěvková organizace</t>
  </si>
  <si>
    <t>Střední odborné učiliště stavební, Opava, příspěvková organizace</t>
  </si>
  <si>
    <t>Střední škola technická, Opava, Kolofíkovo nábřeží 51, příspěvková organizace</t>
  </si>
  <si>
    <t>Odborné učiliště a Praktická škola, Hlučín, příspěvková organizace</t>
  </si>
  <si>
    <t>Střední odborná škola, Frýdek-Místek, příspěvková organizace</t>
  </si>
  <si>
    <t>Střední škola řemesel, Frýdek-Místek, příspěvková organizace</t>
  </si>
  <si>
    <t>Střední škola gastronomie, oděvnictví a služeb, Frýdek-Místek, příspěvková organizace</t>
  </si>
  <si>
    <t>Střední škola průmyslová, Krnov, příspěvková organizace</t>
  </si>
  <si>
    <t>Střední odborná škola, Bruntál, příspěvková organizace</t>
  </si>
  <si>
    <t>Střední odborná škola a Základní škola, Město Albrechtice, příspěvková organizace</t>
  </si>
  <si>
    <t>Mateřská škola logopedická, Ostrava-Poruba, U Školky 1621, příspěvková organizace</t>
  </si>
  <si>
    <t>Mateřská škola logopedická, Ostrava-Poruba, Na Robinsonce 1646, příspěvková organizace</t>
  </si>
  <si>
    <t>Základní škola speciální, Ostrava-Slezská Ostrava, příspěvková organizace</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</si>
  <si>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</si>
  <si>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</si>
  <si>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</si>
  <si>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</si>
  <si>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</si>
  <si>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</si>
  <si>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</si>
  <si>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</si>
  <si>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</si>
  <si>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</si>
  <si>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</si>
  <si>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</si>
  <si>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</si>
  <si>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při lázních, Klimkovice,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</si>
  <si>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</si>
  <si>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</si>
  <si>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</si>
  <si>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</si>
  <si>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Opava, Havlíčkova 1,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</si>
  <si>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</si>
  <si>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</si>
  <si>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</si>
  <si>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</si>
  <si>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Střední škola, Dětský domov a Školní jídelna, Velké Heraltice, příspěvková organizace</t>
  </si>
  <si>
    <t>Základní škola, Vítkov, nám. J. Zajíce č. 1, příspěvková organizace</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</si>
  <si>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</si>
  <si>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</si>
  <si>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</si>
  <si>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Základní škola, Dětský domov, Školní družina a Školní jídelna, Vrbno p. Pradědem, nám. Sv. Michala 17, příspěvková organizace</t>
  </si>
  <si>
    <t>Základní škola, Bruntál, Rýmařovská 15, příspěvková organizace</t>
  </si>
  <si>
    <t>Základní škola, Rýmařov, Školní náměstí 1, příspěvková organizace</t>
  </si>
  <si>
    <t>Základní škola, Ostrava-Slezská Ostrava, Na Vizině 28, příspěvková organizace</t>
  </si>
  <si>
    <t>Základní umělecká škola, Ostrava - Moravská Ostrava, Sokolská třída 15, příspěvková organizace</t>
  </si>
  <si>
    <t>Základní umělecká škola Eduarda Marhuly, Ostrava - Mariánské Hory, Hudební 6, příspěvková organizace</t>
  </si>
  <si>
    <t>Základní umělecká škola, Ostrava - Petřkovice, Hlučínská 7, příspěvková organizace</t>
  </si>
  <si>
    <t>Základní umělecká škola Edvarda Runda, Ostrava - Slezská Ostrava, Keltičkova 4, příspěvková organizace</t>
  </si>
  <si>
    <t>Základní umělecká škola Viléma Petrželky, Ostrava - Hrabůvka, Edisonova 90, příspěvková organizace</t>
  </si>
  <si>
    <t>Základní umělecká škola, Ostrava - Zábřeh, Sologubova 9A, příspěvková organizace</t>
  </si>
  <si>
    <t>Základní umělecká škola Leoše Janáčka, Ostrava - Vítkovice, příspěvková organizace</t>
  </si>
  <si>
    <t>Základní umělecká škola, Ostrava - Poruba, J. Valčíka 4413, příspěvková organizace</t>
  </si>
  <si>
    <t>Základní umělecká škola Heleny Salichové, Ostrava - Polanka n/O, 1. května 330, příspěvková organizace</t>
  </si>
  <si>
    <t>Základní umělecká škola, Bohumín - Nový Bohumín, Žižkova 620, příspěvková organizace</t>
  </si>
  <si>
    <t>Základní umělecká škola Pavla Kalety, Český Těšín, příspěvková organizace</t>
  </si>
  <si>
    <t>Základní umělecká škola Bohuslava Martinů, Havířov - Město, Na Schodech 1, příspěvková organizace</t>
  </si>
  <si>
    <t>Základní umělecká škola Leoše Janáčka, Havířov, příspěvková organizace</t>
  </si>
  <si>
    <t>Základní umělecká škola Bedřicha Smetany, Karviná-Mizerov,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</si>
  <si>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</si>
  <si>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</si>
  <si>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</si>
  <si>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</si>
  <si>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</si>
  <si>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</si>
  <si>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</si>
  <si>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</si>
  <si>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</si>
  <si>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</si>
  <si>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</si>
  <si>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Základní umělecká škola Pavla Josefa Vejvanovského, Hlučín, příspěvková organizace</t>
  </si>
  <si>
    <t>Základní umělecká škola, Hradec nad Moravicí, Zámecká 313, příspěvková organizace</t>
  </si>
  <si>
    <t>Základní umělecká škola, Opava, příspěvková organizace</t>
  </si>
  <si>
    <t>Základní umělecká škola, Vítkov, Lidická 639, příspěvková organizace</t>
  </si>
  <si>
    <t>Základní umělecká škola Leoše Janáčka, Frýdlant nad Ostravicí, příspěvková organizace</t>
  </si>
  <si>
    <t>Základní umělecká škola, Jablunkov, příspěvková organizace</t>
  </si>
  <si>
    <t>Základní umělecká škola, Třinec, Třanovského 596, příspěvková organizace</t>
  </si>
  <si>
    <t>Základní umělecká škola, Bruntál, nám. J. Žižky 6, příspěvková organizace</t>
  </si>
  <si>
    <t>Základní umělecká škola, Krnov, Hlavní náměstí 9, příspěvková organizace</t>
  </si>
  <si>
    <t>Základní umělecká škola, Město Albrechtice, Tyršova 1, příspěvková organizace</t>
  </si>
  <si>
    <t>Základní umělecká škola, Rýmařov, Čapkova 6, příspěvková organizace</t>
  </si>
  <si>
    <t>Pedagogicko-psychologická poradna, Ostrava-Zábřeh, příspěvková organizace</t>
  </si>
  <si>
    <t>Domov mládeže a Školní jídelna-výdejna, Ostrava-Hrabůvka, Krakovská 1095, příspěvková organizace</t>
  </si>
  <si>
    <t>Pedagogicko-psychologická poradna, Karviná, příspěvková organizace</t>
  </si>
  <si>
    <t>Pedagogicko-psychologická poradna, Nový Jičín, příspěvková organizace</t>
  </si>
  <si>
    <t>Krajské zařízení pro další vzdělávání pedagogických pracovníků a informační centrum, Nový Jičín, příspěvková organizace</t>
  </si>
  <si>
    <t>Školní statek, Opava, příspěvková organizace</t>
  </si>
  <si>
    <t>Pedagogicko-psychologická poradna, Opava, příspěvková organizace</t>
  </si>
  <si>
    <t>Pedagogicko-psychologická poradna, Frýdek-Místek, příspěvková organizace</t>
  </si>
  <si>
    <t>Pedagogicko-psychologická poradna, Bruntál, příspěvková organizace</t>
  </si>
  <si>
    <t>Dětský domov Úsměv a Školní jídelna, Ostrava-Slezská Ostrava, Bukovanského 25, příspěvková organizace</t>
  </si>
  <si>
    <t>Dětský domov a Školní jídelna, Ostrava-Hrabová, Reymontova 2a, příspěvková organizace</t>
  </si>
  <si>
    <t>Dětský domov a Školní jídelna, Havířov-Podlesí, Čelakovského 1, příspěvková organizace</t>
  </si>
  <si>
    <t>Dětský domov SRDCE a Školní jídelna, Karviná-Fryštát, Vydmuchov 10, příspěvková organizace</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</si>
  <si>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</si>
  <si>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</si>
  <si>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</si>
  <si>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</si>
  <si>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</si>
  <si>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</si>
  <si>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</si>
  <si>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Dětský domov a Školní jídelna, Lichnov 253, příspěvková organizace</t>
  </si>
  <si>
    <t>Vzdělávací a sportovní centrum, Bílá, příspěvková organizace</t>
  </si>
  <si>
    <t>Sdružené zdravotnické zařízení Krnov, příspěvková organizace</t>
  </si>
  <si>
    <t>Nemocnice ve Frýdku-Místku, příspěvková organizace</t>
  </si>
  <si>
    <t>Nemocnice Třinec, příspěvková organizace</t>
  </si>
  <si>
    <t>Odborný léčebný ústav Metylovice-Moravskoslezské sanatorium, příspěvková organizace</t>
  </si>
  <si>
    <t>Slezská nemocnice v Opavě, příspěvková organizace</t>
  </si>
  <si>
    <t>Zdravotnická záchranná služba Moravskoslezského kraje, příspěvková organizace, Ostrava</t>
  </si>
  <si>
    <t>Příspěvkové organizace v odvětví zdravotnictví celkem</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</si>
  <si>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</si>
  <si>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</si>
  <si>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</si>
  <si>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</si>
  <si>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</si>
  <si>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</si>
  <si>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</si>
  <si>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</si>
  <si>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</si>
  <si>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</si>
  <si>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</si>
  <si>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</si>
  <si>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</si>
  <si>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</si>
  <si>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</si>
  <si>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</si>
  <si>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</si>
  <si>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</si>
  <si>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</si>
  <si>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</si>
  <si>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</si>
  <si>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Ocenitelná práva</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</si>
  <si>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</si>
  <si>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</si>
  <si>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</si>
  <si>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</si>
  <si>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</si>
  <si>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</si>
  <si>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</si>
  <si>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</si>
  <si>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</si>
  <si>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</si>
  <si>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</si>
  <si>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</si>
  <si>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</si>
  <si>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</si>
  <si>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Poskytnuté zálohy na dlouhodobý nehmotný majetek</t>
  </si>
  <si>
    <t>051</t>
  </si>
  <si>
    <t>A.I.9.</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</si>
  <si>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</si>
  <si>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</si>
  <si>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</si>
  <si>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</si>
  <si>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</si>
  <si>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</si>
  <si>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</si>
  <si>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</si>
  <si>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</si>
  <si>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</si>
  <si>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</si>
  <si>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</si>
  <si>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</si>
  <si>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</si>
  <si>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</si>
  <si>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</si>
  <si>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</si>
  <si>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</si>
  <si>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</si>
  <si>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</si>
  <si>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</si>
  <si>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</si>
  <si>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</si>
  <si>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</si>
  <si>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</si>
  <si>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</si>
  <si>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</si>
  <si>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</si>
  <si>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Poskytnuté zálohy na dlouhodobý hmotný majetek</t>
  </si>
  <si>
    <t>052</t>
  </si>
  <si>
    <t>A.II.10.</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</si>
  <si>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</si>
  <si>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</si>
  <si>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</si>
  <si>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</si>
  <si>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</si>
  <si>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</si>
  <si>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</si>
  <si>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</si>
  <si>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</si>
  <si>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</si>
  <si>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</si>
  <si>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</si>
  <si>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</si>
  <si>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</si>
  <si>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</si>
  <si>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</si>
  <si>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</si>
  <si>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</si>
  <si>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</si>
  <si>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</si>
  <si>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</si>
  <si>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</si>
  <si>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</si>
  <si>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</si>
  <si>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</si>
  <si>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</si>
  <si>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</si>
  <si>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</si>
  <si>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</si>
  <si>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</si>
  <si>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</si>
  <si>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</si>
  <si>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</si>
  <si>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</si>
  <si>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</si>
  <si>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</si>
  <si>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</si>
  <si>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</si>
  <si>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</si>
  <si>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</si>
  <si>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</si>
  <si>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</si>
  <si>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</si>
  <si>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</si>
  <si>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</si>
  <si>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</si>
  <si>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</si>
  <si>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</si>
  <si>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</si>
  <si>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</si>
  <si>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</si>
  <si>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</si>
  <si>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</si>
  <si>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</si>
  <si>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</si>
  <si>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</si>
  <si>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</si>
  <si>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</si>
  <si>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</si>
  <si>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</si>
  <si>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</si>
  <si>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</si>
  <si>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</si>
  <si>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</si>
  <si>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</si>
  <si>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</si>
  <si>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</si>
  <si>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</si>
  <si>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</si>
  <si>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</si>
  <si>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</si>
  <si>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</si>
  <si>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</si>
  <si>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</si>
  <si>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</si>
  <si>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</si>
  <si>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</si>
  <si>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</si>
  <si>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</si>
  <si>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</si>
  <si>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</si>
  <si>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</si>
  <si>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</si>
  <si>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</si>
  <si>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</si>
  <si>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</si>
  <si>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</si>
  <si>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</si>
  <si>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</si>
  <si>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</si>
  <si>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</si>
  <si>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</si>
  <si>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</si>
  <si>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</si>
  <si>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</si>
  <si>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</si>
  <si>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</si>
  <si>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</si>
  <si>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</si>
  <si>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</si>
  <si>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</si>
  <si>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</si>
  <si>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</si>
  <si>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</si>
  <si>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</si>
  <si>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</si>
  <si>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</si>
  <si>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</si>
  <si>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</si>
  <si>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</si>
  <si>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</si>
  <si>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</si>
  <si>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</si>
  <si>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</si>
  <si>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</si>
  <si>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</si>
  <si>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</si>
  <si>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</si>
  <si>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</si>
  <si>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</si>
  <si>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</si>
  <si>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</si>
  <si>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</si>
  <si>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</si>
  <si>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</si>
  <si>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</si>
  <si>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</si>
  <si>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</si>
  <si>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</si>
  <si>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</si>
  <si>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</si>
  <si>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</si>
  <si>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</si>
  <si>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</si>
  <si>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</si>
  <si>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</si>
  <si>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</si>
  <si>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</si>
  <si>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</si>
  <si>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</si>
  <si>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</si>
  <si>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</si>
  <si>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</si>
  <si>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</si>
  <si>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neukončených finančních operací</t>
  </si>
  <si>
    <t>369</t>
  </si>
  <si>
    <t>B.II.26.</t>
  </si>
  <si>
    <t>Pohledávky z finančního zajištění</t>
  </si>
  <si>
    <t>365</t>
  </si>
  <si>
    <t>B.II.27.</t>
  </si>
  <si>
    <t>Pohledávky z vydaných dluhopisů</t>
  </si>
  <si>
    <t>367</t>
  </si>
  <si>
    <t>B.II.28.</t>
  </si>
  <si>
    <t>Krátkodobé poskytnuté zálohy na transfery</t>
  </si>
  <si>
    <t>373</t>
  </si>
  <si>
    <t>B.II.29.</t>
  </si>
  <si>
    <t>Krátkodobé zprostředkování transferů</t>
  </si>
  <si>
    <t>375</t>
  </si>
  <si>
    <t>B.II.30.</t>
  </si>
  <si>
    <t>Náklady příštích období</t>
  </si>
  <si>
    <t>381</t>
  </si>
  <si>
    <t>B.II.31.</t>
  </si>
  <si>
    <t>Příjmy příštích období</t>
  </si>
  <si>
    <t>385</t>
  </si>
  <si>
    <t>B.II.32.</t>
  </si>
  <si>
    <t>Dohadné účty aktivní</t>
  </si>
  <si>
    <t>388</t>
  </si>
  <si>
    <t>B.II.33.</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</si>
  <si>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</si>
  <si>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</si>
  <si>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</si>
  <si>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</si>
  <si>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</si>
  <si>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</si>
  <si>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</si>
  <si>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</si>
  <si>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</si>
  <si>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</si>
  <si>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</si>
  <si>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</si>
  <si>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</si>
  <si>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</si>
  <si>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</si>
  <si>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</si>
  <si>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</si>
  <si>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</si>
  <si>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</si>
  <si>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</si>
  <si>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</si>
  <si>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</si>
  <si>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</si>
  <si>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</si>
  <si>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</si>
  <si>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</si>
  <si>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</si>
  <si>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</si>
  <si>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</si>
  <si>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</si>
  <si>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</si>
  <si>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</si>
  <si>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</si>
  <si>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</si>
  <si>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</si>
  <si>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</si>
  <si>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</si>
  <si>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</si>
  <si>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</si>
  <si>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</si>
  <si>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</si>
  <si>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</si>
  <si>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</si>
  <si>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</si>
  <si>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</si>
  <si>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</si>
  <si>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</si>
  <si>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</si>
  <si>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</si>
  <si>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</si>
  <si>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</si>
  <si>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</si>
  <si>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</si>
  <si>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</si>
  <si>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</si>
  <si>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</si>
  <si>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</si>
  <si>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</si>
  <si>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</si>
  <si>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</si>
  <si>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</si>
  <si>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</si>
  <si>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</si>
  <si>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</si>
  <si>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</si>
  <si>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</si>
  <si>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</si>
  <si>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</si>
  <si>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</si>
  <si>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</si>
  <si>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</si>
  <si>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</si>
  <si>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</si>
  <si>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</si>
  <si>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</si>
  <si>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</si>
  <si>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</si>
  <si>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</si>
  <si>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fond investic</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</si>
  <si>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</si>
  <si>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</si>
  <si>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</si>
  <si>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</si>
  <si>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</si>
  <si>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</si>
  <si>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</si>
  <si>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</si>
  <si>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</si>
  <si>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</si>
  <si>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</si>
  <si>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</si>
  <si>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</si>
  <si>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</si>
  <si>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</si>
  <si>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</si>
  <si>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</si>
  <si>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</si>
  <si>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</si>
  <si>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</si>
  <si>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</si>
  <si>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</si>
  <si>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</si>
  <si>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</si>
  <si>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</si>
  <si>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</si>
  <si>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</si>
  <si>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</si>
  <si>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</si>
  <si>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</si>
  <si>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</si>
  <si>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</si>
  <si>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</si>
  <si>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</si>
  <si>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</si>
  <si>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</si>
  <si>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</si>
  <si>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</si>
  <si>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</si>
  <si>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</si>
  <si>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</si>
  <si>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</si>
  <si>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</si>
  <si>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</si>
  <si>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</si>
  <si>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</si>
  <si>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</si>
  <si>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</si>
  <si>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</si>
  <si>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</si>
  <si>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</si>
  <si>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</si>
  <si>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</si>
  <si>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</si>
  <si>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</si>
  <si>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</si>
  <si>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</si>
  <si>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</si>
  <si>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</si>
  <si>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</si>
  <si>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</si>
  <si>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</si>
  <si>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</si>
  <si>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</si>
  <si>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</si>
  <si>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</si>
  <si>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</si>
  <si>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</si>
  <si>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</si>
  <si>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</si>
  <si>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</si>
  <si>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</si>
  <si>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</si>
  <si>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</si>
  <si>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</si>
  <si>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</si>
  <si>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</si>
  <si>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</si>
  <si>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</si>
  <si>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</si>
  <si>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</si>
  <si>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</si>
  <si>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</si>
  <si>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</si>
  <si>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</si>
  <si>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</si>
  <si>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</si>
  <si>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</si>
  <si>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</si>
  <si>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</si>
  <si>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</si>
  <si>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</si>
  <si>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</si>
  <si>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</si>
  <si>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</si>
  <si>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</si>
  <si>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</si>
  <si>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</si>
  <si>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</si>
  <si>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</si>
  <si>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D.III.29.</t>
  </si>
  <si>
    <t>Závazky z neukončených finančních operací</t>
  </si>
  <si>
    <t>364</t>
  </si>
  <si>
    <t>D.III.30.</t>
  </si>
  <si>
    <t>Závazky z finančního zajištění</t>
  </si>
  <si>
    <t>366</t>
  </si>
  <si>
    <t>D.III.31.</t>
  </si>
  <si>
    <t>Závazky z upsaných nesplacených cenných papírů a podílů</t>
  </si>
  <si>
    <t>368</t>
  </si>
  <si>
    <t>D.III.32.</t>
  </si>
  <si>
    <t>Krátkodobé přijaté zálohy na transfery</t>
  </si>
  <si>
    <t>374</t>
  </si>
  <si>
    <t>D.III.33.</t>
  </si>
  <si>
    <t>D.III.35.</t>
  </si>
  <si>
    <t>Výdaje příštích období</t>
  </si>
  <si>
    <t>383</t>
  </si>
  <si>
    <t>D.III.36.</t>
  </si>
  <si>
    <t>Výnosy příštích období</t>
  </si>
  <si>
    <t>384</t>
  </si>
  <si>
    <t>D.III.37.</t>
  </si>
  <si>
    <t>Dohadné účty pasivní</t>
  </si>
  <si>
    <t>389</t>
  </si>
  <si>
    <t>D.III.38.</t>
  </si>
  <si>
    <t>Ostatní krátkodobé závazky</t>
  </si>
  <si>
    <t>378</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</si>
  <si>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</si>
  <si>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</si>
  <si>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</si>
  <si>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</si>
  <si>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</si>
  <si>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</si>
  <si>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</si>
  <si>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</si>
  <si>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</si>
  <si>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</si>
  <si>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</si>
  <si>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</si>
  <si>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</si>
  <si>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</si>
  <si>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</si>
  <si>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</si>
  <si>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</si>
  <si>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</si>
  <si>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</si>
  <si>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</si>
  <si>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</si>
  <si>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</si>
  <si>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</si>
  <si>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</si>
  <si>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512</t>
  </si>
  <si>
    <t>A.I.10.</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</si>
  <si>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</si>
  <si>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</si>
  <si>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</si>
  <si>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</si>
  <si>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</si>
  <si>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</si>
  <si>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</si>
  <si>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</si>
  <si>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</si>
  <si>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</si>
  <si>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</si>
  <si>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</si>
  <si>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</si>
  <si>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</si>
  <si>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</si>
  <si>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</si>
  <si>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</si>
  <si>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</si>
  <si>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</si>
  <si>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</si>
  <si>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</si>
  <si>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</si>
  <si>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</si>
  <si>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</si>
  <si>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</si>
  <si>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</si>
  <si>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</si>
  <si>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</si>
  <si>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</si>
  <si>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</si>
  <si>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</si>
  <si>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</si>
  <si>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</si>
  <si>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</si>
  <si>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</si>
  <si>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</si>
  <si>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</si>
  <si>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</si>
  <si>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</si>
  <si>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</si>
  <si>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</si>
  <si>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</si>
  <si>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</si>
  <si>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</si>
  <si>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</si>
  <si>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</si>
  <si>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</si>
  <si>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</si>
  <si>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</si>
  <si>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</si>
  <si>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</si>
  <si>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</si>
  <si>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</si>
  <si>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</si>
  <si>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</si>
  <si>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</si>
  <si>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</si>
  <si>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</si>
  <si>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</si>
  <si>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</si>
  <si>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</si>
  <si>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</si>
  <si>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</si>
  <si>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</si>
  <si>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</si>
  <si>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</si>
  <si>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</si>
  <si>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</si>
  <si>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</si>
  <si>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</si>
  <si>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</si>
  <si>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</si>
  <si>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</si>
  <si>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</si>
  <si>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</si>
  <si>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</si>
  <si>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</si>
  <si>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</si>
  <si>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</si>
  <si>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</si>
  <si>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</si>
  <si>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</si>
  <si>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</si>
  <si>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</si>
  <si>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</si>
  <si>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</si>
  <si>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</si>
  <si>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</si>
  <si>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</si>
  <si>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</si>
  <si>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</si>
  <si>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</si>
  <si>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</si>
  <si>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</si>
  <si>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</si>
  <si>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</si>
  <si>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</si>
  <si>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</si>
  <si>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</si>
  <si>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</si>
  <si>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</si>
  <si>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</si>
  <si>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</si>
  <si>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</si>
  <si>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</si>
  <si>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</si>
  <si>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</si>
  <si>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</si>
  <si>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</si>
  <si>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</si>
  <si>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</si>
  <si>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</si>
  <si>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</si>
  <si>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</si>
  <si>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</si>
  <si>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</si>
  <si>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</si>
  <si>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</si>
  <si>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</si>
  <si>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</si>
  <si>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</si>
  <si>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</si>
  <si>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</si>
  <si>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</si>
  <si>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</si>
  <si>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</si>
  <si>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</si>
  <si>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</si>
  <si>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</si>
  <si>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</si>
  <si>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</si>
  <si>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</si>
  <si>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</si>
  <si>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</si>
  <si>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</si>
  <si>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</si>
  <si>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</si>
  <si>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</si>
  <si>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</si>
  <si>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</si>
  <si>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</si>
  <si>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</si>
  <si>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</si>
  <si>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</si>
  <si>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</si>
  <si>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</si>
  <si>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</si>
  <si>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</si>
  <si>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</si>
  <si>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</si>
  <si>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</si>
  <si>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</si>
  <si>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</si>
  <si>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</si>
  <si>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</si>
  <si>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</si>
  <si>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PŘÍSPĚVKOVÝCH ORGANIZACÍ V ODVĚTVÍ SOCIÁLNÍCH VĚCÍ (v tis. Kč)</t>
  </si>
  <si>
    <t>VÝKAZ ZISKU A ZTRÁTY PŘÍSPĚVKOVÝCH ORGANIZACÍ V ODVĚTVÍ SOCIÁLNÍCH VĚCÍ (v tis. Kč)</t>
  </si>
  <si>
    <t>Číslo položky</t>
  </si>
  <si>
    <t>ROZVAHA PŘÍSPĚVKOVÝCH ORGANIZACÍ V ODVĚTVÍ ZDRAVOTNICTVÍ (v tis. Kč)</t>
  </si>
  <si>
    <t>VÝKAZ ZISKU A ZTRÁTY PŘÍSPĚVKOVÝCH ORGANIZACÍ V ODVĚTVÍ ZDRAVOTNICTVÍ (v tis. Kč)</t>
  </si>
  <si>
    <t>ROZVAHA PŘÍSPĚVKOVÝCH ORGANIZACÍ V ODVĚTVÍ KULTURY (v tis. Kč)</t>
  </si>
  <si>
    <t>VÝKAZ ZISKU A ZTRÁTY PŘÍSPĚVKOVÝCH ORGANIZACÍ V ODVĚTVÍ KULTURY (v tis. Kč)</t>
  </si>
  <si>
    <t>ROZVAHA PŘÍSPĚVKOVÝCH ORGANIZACÍ V ODVĚTVÍ ŠKOLSTVÍ (v tis. Kč)</t>
  </si>
  <si>
    <t xml:space="preserve">Město Bohumín </t>
  </si>
  <si>
    <t xml:space="preserve">Město Brušperk </t>
  </si>
  <si>
    <t xml:space="preserve">Město Klimkovice </t>
  </si>
  <si>
    <t xml:space="preserve">Město Orlová </t>
  </si>
  <si>
    <t xml:space="preserve">Město Paskov </t>
  </si>
  <si>
    <t xml:space="preserve">Město Rychvald </t>
  </si>
  <si>
    <t xml:space="preserve">Město Šenov </t>
  </si>
  <si>
    <t xml:space="preserve">Městys Spálov </t>
  </si>
  <si>
    <t xml:space="preserve">Městys Suchdol nad Odrou </t>
  </si>
  <si>
    <t xml:space="preserve">Obec Bartošovice </t>
  </si>
  <si>
    <t xml:space="preserve">Obec Baška </t>
  </si>
  <si>
    <t xml:space="preserve">Obec Bocanovice </t>
  </si>
  <si>
    <t xml:space="preserve">Obec Bohušov </t>
  </si>
  <si>
    <t xml:space="preserve">Obec Bystřice </t>
  </si>
  <si>
    <t xml:space="preserve">Obec Čaková </t>
  </si>
  <si>
    <t xml:space="preserve">Obec Děhylov </t>
  </si>
  <si>
    <t xml:space="preserve">Obec Dětmarovice </t>
  </si>
  <si>
    <t xml:space="preserve">Obec Dětřichov </t>
  </si>
  <si>
    <t xml:space="preserve">Obec Dívčí Hrad </t>
  </si>
  <si>
    <t xml:space="preserve">Obec Dobrá </t>
  </si>
  <si>
    <t xml:space="preserve">Obec Dobratice </t>
  </si>
  <si>
    <t xml:space="preserve">Obec Dolní Lomná </t>
  </si>
  <si>
    <t xml:space="preserve">Obec Dolní Lutyně </t>
  </si>
  <si>
    <t xml:space="preserve">Obec Dolní Životice </t>
  </si>
  <si>
    <t xml:space="preserve">Obec Hlavnice </t>
  </si>
  <si>
    <t xml:space="preserve">Obec Holasovice </t>
  </si>
  <si>
    <t xml:space="preserve">Obec Holčovice </t>
  </si>
  <si>
    <t xml:space="preserve">Obec Horní Bludovice </t>
  </si>
  <si>
    <t xml:space="preserve">Obec Hostašovice </t>
  </si>
  <si>
    <t xml:space="preserve">Obec Hošťálkovy </t>
  </si>
  <si>
    <t xml:space="preserve">Obec Hrádek </t>
  </si>
  <si>
    <t xml:space="preserve">Obec Hukvaldy </t>
  </si>
  <si>
    <t xml:space="preserve">Obec Chlebičov </t>
  </si>
  <si>
    <t xml:space="preserve">Obec Chotěbuz </t>
  </si>
  <si>
    <t>Obec Jakubčovice nad Odrou</t>
  </si>
  <si>
    <t xml:space="preserve">Obec Janovice </t>
  </si>
  <si>
    <t xml:space="preserve">Obec Jeseník nad Odrou </t>
  </si>
  <si>
    <t xml:space="preserve">Obec Jezdkovice </t>
  </si>
  <si>
    <t xml:space="preserve">Obec Kaňovice </t>
  </si>
  <si>
    <t xml:space="preserve">Obec Komorní Lhotka </t>
  </si>
  <si>
    <t xml:space="preserve">Obec Košařiska </t>
  </si>
  <si>
    <t xml:space="preserve">Obec Kozlovice </t>
  </si>
  <si>
    <t xml:space="preserve">Obec Kozmice </t>
  </si>
  <si>
    <t xml:space="preserve">Obec Krasov </t>
  </si>
  <si>
    <t xml:space="preserve">Obec Krmelín </t>
  </si>
  <si>
    <t xml:space="preserve">Obec Kružberk </t>
  </si>
  <si>
    <t>Obec Leskovec nad Moravicí</t>
  </si>
  <si>
    <t>Obec Lhotka u Litultovic</t>
  </si>
  <si>
    <t>Obec Libhošť</t>
  </si>
  <si>
    <t xml:space="preserve">Obec Malenovice </t>
  </si>
  <si>
    <t xml:space="preserve">Obec Metylovice </t>
  </si>
  <si>
    <t xml:space="preserve">Obec Mikolajice </t>
  </si>
  <si>
    <t xml:space="preserve">Obec Mořkov </t>
  </si>
  <si>
    <t xml:space="preserve">Obec Nošovice </t>
  </si>
  <si>
    <t xml:space="preserve">Obec Nýdek </t>
  </si>
  <si>
    <t xml:space="preserve">Obec Olbramice </t>
  </si>
  <si>
    <t xml:space="preserve">Obec Oldřišov </t>
  </si>
  <si>
    <t xml:space="preserve">Obec Osoblaha </t>
  </si>
  <si>
    <t xml:space="preserve">Obec Otice </t>
  </si>
  <si>
    <t xml:space="preserve">Obec Palkovice </t>
  </si>
  <si>
    <t xml:space="preserve">Obec Petrovice </t>
  </si>
  <si>
    <t>Obec Petrovice u Karviné</t>
  </si>
  <si>
    <t xml:space="preserve">Obec Písečná </t>
  </si>
  <si>
    <t xml:space="preserve">Obec Písek </t>
  </si>
  <si>
    <t xml:space="preserve">Obec Píšť </t>
  </si>
  <si>
    <t xml:space="preserve">Obec Pražmo </t>
  </si>
  <si>
    <t xml:space="preserve">Obec Pržno </t>
  </si>
  <si>
    <t xml:space="preserve">Obec Raškovice </t>
  </si>
  <si>
    <t xml:space="preserve">Obec Rohov </t>
  </si>
  <si>
    <t xml:space="preserve">Obec Ropice </t>
  </si>
  <si>
    <t xml:space="preserve">Obec Ryžoviště </t>
  </si>
  <si>
    <t xml:space="preserve">Obec Řeka </t>
  </si>
  <si>
    <t xml:space="preserve">Obec Řepiště </t>
  </si>
  <si>
    <t xml:space="preserve">Obec Sedlnice </t>
  </si>
  <si>
    <t xml:space="preserve">Obec Skotnice </t>
  </si>
  <si>
    <t xml:space="preserve">Obec Slavkov </t>
  </si>
  <si>
    <t xml:space="preserve">Obec Slezské Rudoltice </t>
  </si>
  <si>
    <t xml:space="preserve">Obec Služovice </t>
  </si>
  <si>
    <t xml:space="preserve">Obec Smilovice </t>
  </si>
  <si>
    <t xml:space="preserve">Obec Soběšovice </t>
  </si>
  <si>
    <t xml:space="preserve">Obec Stará Ves </t>
  </si>
  <si>
    <t xml:space="preserve">Obec Staré Hamry </t>
  </si>
  <si>
    <t xml:space="preserve">Obec Staré Heřminovy </t>
  </si>
  <si>
    <t xml:space="preserve">Obec Staré Těchanovice </t>
  </si>
  <si>
    <t xml:space="preserve">Obec Stěbořice </t>
  </si>
  <si>
    <t xml:space="preserve">Obec Strahovice </t>
  </si>
  <si>
    <t xml:space="preserve">Obec Střítež </t>
  </si>
  <si>
    <t xml:space="preserve">Obec Sviadnov </t>
  </si>
  <si>
    <t xml:space="preserve">Obec Široká Niva </t>
  </si>
  <si>
    <t xml:space="preserve">Obec Štěpánkovice </t>
  </si>
  <si>
    <t xml:space="preserve">Obec Těškovice </t>
  </si>
  <si>
    <t xml:space="preserve">Obec Tichá </t>
  </si>
  <si>
    <t xml:space="preserve">Obec Trojanovice </t>
  </si>
  <si>
    <t xml:space="preserve">Obec Třanovice </t>
  </si>
  <si>
    <t xml:space="preserve">Obec Třemešná </t>
  </si>
  <si>
    <t xml:space="preserve">Obec Tvrdkov </t>
  </si>
  <si>
    <t xml:space="preserve">Obec Uhlířov </t>
  </si>
  <si>
    <t xml:space="preserve">Obec Úvalno </t>
  </si>
  <si>
    <t xml:space="preserve">Obec Václavovice </t>
  </si>
  <si>
    <t xml:space="preserve">Obec Větřkovice </t>
  </si>
  <si>
    <t xml:space="preserve">Obec Závada </t>
  </si>
  <si>
    <t xml:space="preserve">Obec Zbyslavice </t>
  </si>
  <si>
    <t xml:space="preserve">Obec Životice </t>
  </si>
  <si>
    <t xml:space="preserve">Ostrava, Hrabová </t>
  </si>
  <si>
    <t xml:space="preserve">Ostrava, Jih </t>
  </si>
  <si>
    <t>Ostrava, Krásné Pole</t>
  </si>
  <si>
    <t>Ostrava, Mariánské Hory a Hulváky</t>
  </si>
  <si>
    <t>Ostrava, Moravská Ostrava a Přívoz</t>
  </si>
  <si>
    <t>Ostrava, Poruba</t>
  </si>
  <si>
    <t xml:space="preserve">Ostrava, Svinov </t>
  </si>
  <si>
    <t xml:space="preserve">Ostrava, Vítkovice </t>
  </si>
  <si>
    <t>Mikroregion - Sdružení obcí Osoblažska</t>
  </si>
  <si>
    <t>Mikroregion Krnovsko</t>
  </si>
  <si>
    <t>Mikroregion Matice slezská Háj ve Slezsku</t>
  </si>
  <si>
    <t>Mikroregion Odersko</t>
  </si>
  <si>
    <t>Mikroregion Opavsko severozápad</t>
  </si>
  <si>
    <t>Mikroregion Žermanické a Těrlické přehrady</t>
  </si>
  <si>
    <t>Region Poodří</t>
  </si>
  <si>
    <t>Region Slezská brána</t>
  </si>
  <si>
    <t>Sdružení měst a obcí povodí Ondřejnice Brušperk</t>
  </si>
  <si>
    <t>Sdružení obcí Hlučínska</t>
  </si>
  <si>
    <t>Sdružení obcí Jablunkovska</t>
  </si>
  <si>
    <t>Sdružení obcí povodí Stonávky</t>
  </si>
  <si>
    <t>Sdružení obcí Rýmařovska</t>
  </si>
  <si>
    <t>Svazek měst a obcí okresu Karviná</t>
  </si>
  <si>
    <t>Venkovský mikroregion Moravice</t>
  </si>
  <si>
    <t>Kraje</t>
  </si>
  <si>
    <t>Olomoucký kraj</t>
  </si>
  <si>
    <t>Zlínský kraj</t>
  </si>
  <si>
    <t>Krajské ředitelství policie Moravskoslezského kraje</t>
  </si>
  <si>
    <t>Psychiatrická nemocnice v Opavě</t>
  </si>
  <si>
    <t>Žilinský samosprávný kraj</t>
  </si>
  <si>
    <t>Moravskoslezské datové centrum, příspěvková organizace</t>
  </si>
  <si>
    <t>Internet věcí</t>
  </si>
  <si>
    <t>Moravskoslezské energetické centrum, příspěvková organizace</t>
  </si>
  <si>
    <t>Správa silnic Moravskoslezského kraje, příspěvková organizace</t>
  </si>
  <si>
    <t>Čištění komunikací</t>
  </si>
  <si>
    <t>Příprava staveb a příprava vypořádání pozemků</t>
  </si>
  <si>
    <t>Souvislé opravy silnic II. a III. tříd, včetně mostních objektů</t>
  </si>
  <si>
    <t>Hrad Hukvaldy - dobudování infrastruktury</t>
  </si>
  <si>
    <t>Benjamín, příspěvková organizace</t>
  </si>
  <si>
    <t>Příspěvek na provoz odvětví sociálních věcí - příspěvkové organizace kraje - krytí odpisů</t>
  </si>
  <si>
    <t>Centrum psychologické pomoci, příspěvková organizace</t>
  </si>
  <si>
    <t>Domov Bílá Opava, příspěvková organizace</t>
  </si>
  <si>
    <t>Domov Březiny, příspěvková organizace</t>
  </si>
  <si>
    <t>Domov Duha, příspěvková organizace</t>
  </si>
  <si>
    <t>Domov Hortenzie, příspěvková organizace</t>
  </si>
  <si>
    <t>Domov Jistoty, příspěvková organizace</t>
  </si>
  <si>
    <t>Domov Letokruhy, příspěvková organizace</t>
  </si>
  <si>
    <t>Domov Na zámku, příspěvková organizace</t>
  </si>
  <si>
    <t>Domov NaNovo, příspěvková organizace</t>
  </si>
  <si>
    <t>Fontána, příspěvková organizace</t>
  </si>
  <si>
    <t>Harmonie, příspěvková organizace</t>
  </si>
  <si>
    <t>Náš svět, příspěvková organizace</t>
  </si>
  <si>
    <t>Nový domov, příspěvková organizace</t>
  </si>
  <si>
    <t>Sagapo, příspěvková organizace</t>
  </si>
  <si>
    <t>Sírius, příspěvková organizace</t>
  </si>
  <si>
    <t>Rekonstrukce střechy tělocvičny</t>
  </si>
  <si>
    <t xml:space="preserve">Dětský domov SRDCE a Školní jídelna, Karviná-Fryštát,Vydmuchov 10, příspěvková organizace </t>
  </si>
  <si>
    <t xml:space="preserve">Dětský domov Úsměv a Školní jídelna, Ostrava-Slezská Ostrava, Bukovanského 25, příspěvková organizace </t>
  </si>
  <si>
    <t>Rekonstrukce plynové kotelny</t>
  </si>
  <si>
    <t>Spolupráce s francouzskými, vlámskými a španělskými školami</t>
  </si>
  <si>
    <t>Gymnázium Josefa Kainara, Hlučín,  příspěvková organizace</t>
  </si>
  <si>
    <t>Demolice budov a výstavba sportoviště</t>
  </si>
  <si>
    <t>Střední průmysová škola chemická akademika Heyrovského, Ostrava, příspěvková organizace</t>
  </si>
  <si>
    <t>Oprava izolačních vrstev střešního pláště</t>
  </si>
  <si>
    <t xml:space="preserve">Střední škola průmyslová, Krnov, příspěvková organizace        </t>
  </si>
  <si>
    <t>Rekonstrukce střech tělocvičny</t>
  </si>
  <si>
    <t>Rekonstrukce elektroinstalace</t>
  </si>
  <si>
    <t xml:space="preserve">Střední zahradnická škola, Ostrava, příspěvková organizace </t>
  </si>
  <si>
    <t>Základní umělecká škola Bedřicha Smetany, Karviná - Mizerov, příspěvková organizace</t>
  </si>
  <si>
    <t xml:space="preserve">Základní umělecká škola, Bohumín - Nový Bohumín, Žižkova 620, příspěvková organizace </t>
  </si>
  <si>
    <t xml:space="preserve">Specializační vzdělávání nelékařů </t>
  </si>
  <si>
    <t>Přístavba a nástavba rehabilitace</t>
  </si>
  <si>
    <t>Odborný léčebný ústav Metylovice - Moravskoslezské sanatorium, příspěvková organizace</t>
  </si>
  <si>
    <t>Parkové úpravy v areálu OLÚ Metylovice</t>
  </si>
  <si>
    <t>Zdravotnická záchranná služba Moravskoslezského kraje, příspěvková organizace</t>
  </si>
  <si>
    <t>Integrované výjezdové centrum Mošnov</t>
  </si>
  <si>
    <t>Integrované výjezdové centrum Ostrava-Jih</t>
  </si>
  <si>
    <t>Obnova vozového parku</t>
  </si>
  <si>
    <t>Pořízení osobních ochranných pracovních prostředků zaměstnanců</t>
  </si>
  <si>
    <t>Výjezdové centrum Město Albrechtice</t>
  </si>
  <si>
    <t>Vzdělávací středisko ZZS MSK</t>
  </si>
  <si>
    <t>1. Judo club Baník Ostrava, z.s., Ostrava-Jih</t>
  </si>
  <si>
    <t>1. přední hlídka Royal Rangers Český Těšín, Třinec</t>
  </si>
  <si>
    <t>1st International School of Ostrava - mezinárodní gymnázium, s.r.o.</t>
  </si>
  <si>
    <t>Dotace pro soukromé školy</t>
  </si>
  <si>
    <t>2K-BIKE CLUB ODRY, Odry</t>
  </si>
  <si>
    <t>AAA Stavby s.r.o., Ostrava Vítkovice</t>
  </si>
  <si>
    <t>ADRA o.p.s., Praha 5</t>
  </si>
  <si>
    <t>Aeroklub Frýdlant nad Ostravicí, z.s., Frýdlant nad Ostravicí</t>
  </si>
  <si>
    <t>AGEL Střední zdravotnická škola s.r.o.</t>
  </si>
  <si>
    <t>AHOL - Střední škola gastronomie, turismu a lázeňství</t>
  </si>
  <si>
    <t xml:space="preserve">Akademický ústav Karviná, z.ú. </t>
  </si>
  <si>
    <t>Akcičky smích. radost. odpočinek, z. s., Ostrava-Poruba</t>
  </si>
  <si>
    <t>AlFi, z.s., Ostrava-Petřkovice</t>
  </si>
  <si>
    <t>Andělé Stromu života p. s., Nový Jičín</t>
  </si>
  <si>
    <t>ANIMA VIVA z. s., Opava</t>
  </si>
  <si>
    <t>ANULIKA z.s., Ostrava</t>
  </si>
  <si>
    <t>APROPO z.s., Havířov-Šumbark</t>
  </si>
  <si>
    <t>ARKA CZ, z.s., Ostrava</t>
  </si>
  <si>
    <t>Armáda spásy v České republice, z.s., Praha</t>
  </si>
  <si>
    <t>Asociace rodičů a přátel zdravotně postižených dětí v ČR, z.s. Klub Zvoneček, Odry</t>
  </si>
  <si>
    <t>Asociace TOM ČR, TOM 206 07 SIHASAPA, Ostrava-Jih</t>
  </si>
  <si>
    <t>Asociace TOM ČR, TOM 4207 KADAO, Opava</t>
  </si>
  <si>
    <t>Asociace TOM ČR, TOM 4302 SIRIUS, Ostrava Poruba</t>
  </si>
  <si>
    <t>Asociace TOM ČR, TOM 4312 Třicítka a Dvojka, Ostrava Pustkovec</t>
  </si>
  <si>
    <t>Asociace TOM ČR, TOM 4316 PRŮZKUMNÍK-JIH, Ostrava-Jih</t>
  </si>
  <si>
    <t>Asociace TOM ČR, TOM 4332 ZÁLESÁK, Hlučín</t>
  </si>
  <si>
    <t>Asociace TRIGON, o.p.s., Ostrava-Poruba</t>
  </si>
  <si>
    <t>Atelier PRAJZ creative, s.r.o., Píšť</t>
  </si>
  <si>
    <t>Automotoklub Petrovice u Karviné</t>
  </si>
  <si>
    <t>AVE ART Ostrava, vyšší odborná škola, střední umělecká škola a základní umělecká škola, s.r.o.</t>
  </si>
  <si>
    <t>Basketbalový klub NH Ostrava a.s., Ostrava-Moravská Ostrava a Přívoz</t>
  </si>
  <si>
    <t>Basketbalový klub Opava a.s., Opava</t>
  </si>
  <si>
    <t>BAV klub Příbor, středisko volného času, s.r.o.</t>
  </si>
  <si>
    <t>Bezpečnostně právní akademie Ostrava, s. r. o., střední škola</t>
  </si>
  <si>
    <t>Bílý kruh bezpečí, z.s., Praha 5</t>
  </si>
  <si>
    <t>Bohumínská městská nemocnice, a.s., Bohumín</t>
  </si>
  <si>
    <t>Bruntálská dílna Polárka o.p.s., Bruntál</t>
  </si>
  <si>
    <t>Bunkr, o.p.s., Třinec</t>
  </si>
  <si>
    <t>BVÚ-Centrum pro volný čas a pomoc mládeži z.s., Ostrava-Moravská Ostrava a Přívoz</t>
  </si>
  <si>
    <t xml:space="preserve">Campana - Mezinárodní Montessori mateřská škola a Montessori centrum, s.r.o. </t>
  </si>
  <si>
    <t>Centrum Anabell, z. s., Brno-střed</t>
  </si>
  <si>
    <t>Centrum inkluze o.p.s., Vítkov</t>
  </si>
  <si>
    <t>Centrum kompetencí, z.s., Český Těšín</t>
  </si>
  <si>
    <t>Centrum nové naděje, Frýdek-Místek</t>
  </si>
  <si>
    <t>Centrum pro rodinu a sociální péči, Ostrava</t>
  </si>
  <si>
    <t>Centrum pro seniory Trojlístek, z.s., Bohuslavice</t>
  </si>
  <si>
    <t>Centrum služeb pro neslyšící a nedoslýchavé, o.p.s., Ostrava-Moravská Ostrava a Přívoz</t>
  </si>
  <si>
    <t>Církevní základní škola a mateřská škola Přemysla Pittra, Ostrava-Přívoz</t>
  </si>
  <si>
    <t>Česká provincie Kongregace Dcer Božské Lásky, Opava</t>
  </si>
  <si>
    <t>Česká unie neslyšících, Praha</t>
  </si>
  <si>
    <t>ČMELÁČEK z. s., Ostrava-Jih</t>
  </si>
  <si>
    <t>Čtyřleté a osmileté gymnázium, s.r.o.</t>
  </si>
  <si>
    <t>David Haitl, Bernartice nad Odrou</t>
  </si>
  <si>
    <t>Destinační management turistické oblasti Beskydy-Valašsko, o.p.s., Frýdek-Místek</t>
  </si>
  <si>
    <t>Destinační management turistické oblasti Poodří - Moravské Kravařsko, o.p.s., Fulnek</t>
  </si>
  <si>
    <t>Dětský ranč Hlučín</t>
  </si>
  <si>
    <t>Diakonie ČCE - středisko v Ostravě, Ostrava - Vítkovice</t>
  </si>
  <si>
    <t>Diakonie ČCE - Středisko v Rýmařově, Rýmařov</t>
  </si>
  <si>
    <t>Diecézní charita ostravsko-opavská, Ostrava</t>
  </si>
  <si>
    <t>DomA - domácí asistence, Kobeřice</t>
  </si>
  <si>
    <t>Domov sv. Jana Křtitele, s.r.o., Frýdek-Místek</t>
  </si>
  <si>
    <t>Dům seniorů "POHODA", o. p. s., Orlová</t>
  </si>
  <si>
    <t>EDUCA - Střední odborná škola, s.r.o.</t>
  </si>
  <si>
    <t>EDUCAnet - Soukromé gymnázium Ostrava, s.r.o.</t>
  </si>
  <si>
    <t>EDUCATION INSTITUTE základní škola, mateřská škola, s.r.o.</t>
  </si>
  <si>
    <t>Ekipa, z.s., Opava</t>
  </si>
  <si>
    <t>Elim Opava, o.p.s., Opava</t>
  </si>
  <si>
    <t>ENVIKO, z.s., Vřesina</t>
  </si>
  <si>
    <t>Euroregion Praděd - česká část, Bruntál</t>
  </si>
  <si>
    <t>EUROTOPIA.CZ, o.p.s., Opava</t>
  </si>
  <si>
    <t>FA PRAKTIK s.r.o. Středisko praktického vyučování</t>
  </si>
  <si>
    <t>FBC OSTRAVA z.s., Ostrava-Muglinov</t>
  </si>
  <si>
    <t>Filadelfia - práce s dětmi a mládeží, Frýdek-Místek</t>
  </si>
  <si>
    <t>FOKUS-Opava, z.s., Svobodné Heřmanice</t>
  </si>
  <si>
    <t>FOLK V OSTRAVĚ z.s., Ostrava-Poruba</t>
  </si>
  <si>
    <t>FOND OHROŽENÝCH DĚTÍ, Praha 1</t>
  </si>
  <si>
    <t>Futra, Orlová, Lutyně</t>
  </si>
  <si>
    <t>Futsal club Ostrava, z.s., Horní Datyně</t>
  </si>
  <si>
    <t>Galaxie-Centrum pomoci, Karviná</t>
  </si>
  <si>
    <t>GALILEO SCHOOL - bilingvní  mateřská škola a základní škola, s.r.o.</t>
  </si>
  <si>
    <t>GeoPrime Geodézie s.r.o., Ostrava</t>
  </si>
  <si>
    <t>Golf Club Lipiny, spolek, Karviná</t>
  </si>
  <si>
    <t>GOODWILL - vyšší odborná škola, s.r.o.</t>
  </si>
  <si>
    <t>Gymnázium BESKYDY MOUNTAIN ACADEMY, s.r.o.</t>
  </si>
  <si>
    <t>Gymnázium Jana Šabršuly s.r.o.</t>
  </si>
  <si>
    <t>Gymnázium, základní škola a mateřská škola Hello s.r.o.</t>
  </si>
  <si>
    <t>HANDBALL CLUB BANÍK KARVINÁ</t>
  </si>
  <si>
    <t>Handicap centrum Škola života Frýdek-Místek, o.p.s., Frýdek-Místek</t>
  </si>
  <si>
    <t>HEAD BIKE Opava, z.s., Opava</t>
  </si>
  <si>
    <t>Hnutí Duha Jeseník, Jeseník</t>
  </si>
  <si>
    <t>Hope House, z. s., Břidličná</t>
  </si>
  <si>
    <t>Hotelová škola a Obchodní akademie Havířov s.r.o.</t>
  </si>
  <si>
    <t>Charita Bohumín, Bohumín</t>
  </si>
  <si>
    <t>Charita Český Těšín</t>
  </si>
  <si>
    <t>Charita Frenštát pod Radhoštěm</t>
  </si>
  <si>
    <t>Charita Hlučín</t>
  </si>
  <si>
    <t>Charita Jablunkov, Jablunkov</t>
  </si>
  <si>
    <t>Charita Kopřivnice</t>
  </si>
  <si>
    <t>Charita Krnov, Krnov</t>
  </si>
  <si>
    <t>Charita Nový Jičín, Nový Jičín</t>
  </si>
  <si>
    <t>Charita Odry, Odry</t>
  </si>
  <si>
    <t>Charita Studénka, Studénka</t>
  </si>
  <si>
    <t>Charita sv. Alexandra, Ostrava</t>
  </si>
  <si>
    <t>Charita sv. Martina, Malá Morávka</t>
  </si>
  <si>
    <t>Charita Třinec, Třinec</t>
  </si>
  <si>
    <t>infinity - progress z.s., Mosty u Jablunkova</t>
  </si>
  <si>
    <t>Ing. Gabriela Žitníková, Nový Jičín</t>
  </si>
  <si>
    <t xml:space="preserve">INškolka s.r.o. </t>
  </si>
  <si>
    <t>IUVENTAS - Soukromé gymnázium a Střední odborná škola, s.r.o.</t>
  </si>
  <si>
    <t>Jazykové a humanitní GYMNÁZIUM PRIGO, s.r.o.</t>
  </si>
  <si>
    <t>JO TENISOVÉ TRÉNINKOVÉ CENTRUM z.s., Frýdek-Místek</t>
  </si>
  <si>
    <t>Junák - český skaut, okres Opava, z. s., Opava</t>
  </si>
  <si>
    <t>Junák - český skaut, středisko Doberčata Dobrá, z. s., Dobrá</t>
  </si>
  <si>
    <t>Junák - český skaut, středisko Mariánské Ostrava, z. s., Ostrava Mariánské Hory a Hulváky</t>
  </si>
  <si>
    <t>Junák - český skaut, středisko Ostrá Hůrka Háj ve Slezsku, z. s., Štítina</t>
  </si>
  <si>
    <t>Junák - svaz skautů a skautek ČR, středisko Pagoda Nový Jičín, Nový Jičín</t>
  </si>
  <si>
    <t>KAFIRA o.p.s., Opava</t>
  </si>
  <si>
    <t>Katolická beseda v Kopřivnici, z. s., Kopřivnice</t>
  </si>
  <si>
    <t>Klub biatlonu Břidličná</t>
  </si>
  <si>
    <t>Klub házené Kopřivnice, Kopřivnice</t>
  </si>
  <si>
    <t>Klub plaveckých sportů Ostrava, Ostrava-Poruba</t>
  </si>
  <si>
    <t>Klub vojenské historie Bohumín, z.s., Bohumín</t>
  </si>
  <si>
    <t>Konvent sester alžbětinek v Jablunkově</t>
  </si>
  <si>
    <t>Krystal Help z.ú., Krnov</t>
  </si>
  <si>
    <t>LADASENIOR s.r.o., Ostrava</t>
  </si>
  <si>
    <t>Ledax Ostrava o.p.s., Ostrava</t>
  </si>
  <si>
    <t>Lesní mateřská škola Mraveniště z.s.</t>
  </si>
  <si>
    <t>Letiště Ostrava, a.s., Mošnov</t>
  </si>
  <si>
    <t>Lexikona, z.s., Krnov</t>
  </si>
  <si>
    <t>MAFLEX-CZ s.r.o., Mosty u Jablunkova</t>
  </si>
  <si>
    <t>Máš čas?, z.s., Kopřivnice</t>
  </si>
  <si>
    <t>Mateřská škola AGEL s.r.o.</t>
  </si>
  <si>
    <t>Mateřská škola Bludovice</t>
  </si>
  <si>
    <t>Mateřská škola Hájov s.r.o.</t>
  </si>
  <si>
    <t>Mateřská škola HAPPY DAY s.r.o.</t>
  </si>
  <si>
    <t xml:space="preserve">Mateřská škola Klíček Krnov </t>
  </si>
  <si>
    <t>Mateřská škola Kouzelný svět</t>
  </si>
  <si>
    <t>Mateřská škola Liščata, s.r.o.</t>
  </si>
  <si>
    <t>Mateřská škola MATEŘINKA s.r.o.</t>
  </si>
  <si>
    <t>Mateřská škola Montevláček</t>
  </si>
  <si>
    <t>Mateřská škola novojičínská Beruška, spol. s r. o.</t>
  </si>
  <si>
    <t>MATEŘSKÁ ŠKOLA PALOVÁČEK, s.r.o.</t>
  </si>
  <si>
    <t>Mateřská škola Paprsek s.r.o.</t>
  </si>
  <si>
    <t>Mateřská škola se zdravotnickou péčí, s.r.o.</t>
  </si>
  <si>
    <t>Mateřská škola ZDRAVÍ s.r.o.</t>
  </si>
  <si>
    <t>Mateřská škola, základní škola a střední škola Slezské diakonie Krnov, Krnov</t>
  </si>
  <si>
    <t>MBM rail s.r.o., Jaroměř</t>
  </si>
  <si>
    <t>MEBSTER s.r.o., Ostrava</t>
  </si>
  <si>
    <t>Medela-péče o seniory o.p.s., Ostravice</t>
  </si>
  <si>
    <t>MEDICA Třinec, z.ú.</t>
  </si>
  <si>
    <t>MIKASA z. s., Ostrava-Jih</t>
  </si>
  <si>
    <t>Mladí včelaříci, z.s., Bartošovice</t>
  </si>
  <si>
    <t>Modrý kříž v České republice, Český Těšín</t>
  </si>
  <si>
    <t>Montessori základní škola Úsměv</t>
  </si>
  <si>
    <t>Moravskoslezská obchodní akademie, s.r.o.</t>
  </si>
  <si>
    <t>Moravskoslezský krajský šachový svaz (MKŠS), Ostrava</t>
  </si>
  <si>
    <t>MRŇOUSKOVA MATEŘSKÁ ŠKOLA</t>
  </si>
  <si>
    <t>Na Výminku s.r.o., Ostrava-Jih, Zábřeh</t>
  </si>
  <si>
    <t>Národní stavební klastr z.s., Ostrava-Jih</t>
  </si>
  <si>
    <t>Národní strojírenský klastr, z.s., Ostrava</t>
  </si>
  <si>
    <t>Nestátní denní zařízení DUHA, o.p.s., Orlová</t>
  </si>
  <si>
    <t>NoBugs s. r. o., Ostrava</t>
  </si>
  <si>
    <t>NOVOS NJ, s.r.o., Štramberk</t>
  </si>
  <si>
    <t>Obecně prospěšná společnost Sv. Josefa, o.p.s., Ropice</t>
  </si>
  <si>
    <t>Obchodní akademie Karviná, s.r.o.</t>
  </si>
  <si>
    <t>Oblastní spolek Českého červeného kříže Karviná, Karviná</t>
  </si>
  <si>
    <t>Oddíl lyžování Budišov nad Budišovkou, z.s., Budišov nad Budišovkou</t>
  </si>
  <si>
    <t xml:space="preserve">ONŽ - pomoc a poradenství pro ženy a dívky, z.s., Praha </t>
  </si>
  <si>
    <t>OPEN HOUSE, Bruntál</t>
  </si>
  <si>
    <t>Orientační Běh Opava, Opava</t>
  </si>
  <si>
    <t>Paint Western Riding Club, pobočný spolek, Kozlovice</t>
  </si>
  <si>
    <t>Patizon 2.0 s.r.o., Ostrava,Svinov</t>
  </si>
  <si>
    <t>Pavučina o.p.s., Ostrava-Kunčičky</t>
  </si>
  <si>
    <t>Péče srdcem, z.ú., Ostrava-Vítkovice</t>
  </si>
  <si>
    <t>Pečovatelská služba OASA Nový Jičín, o.p.s., Nový Jičín</t>
  </si>
  <si>
    <t>PERAS - ski s.r.o., Ludvíkov</t>
  </si>
  <si>
    <t>petit atelier s.r.o., Ropice</t>
  </si>
  <si>
    <t>Pionýr, z. s. - Pionýrská skupina Ještěr, Ostrava</t>
  </si>
  <si>
    <t>PLANETA - Montessori základní škola s.r.o.</t>
  </si>
  <si>
    <t>Podané ruce - osobní asistence, Frýdek-Místek</t>
  </si>
  <si>
    <t>Polský kulturně-osvětový svaz v České republice, Český Těšín</t>
  </si>
  <si>
    <t>Poradna pro občanství/Občanská a lidská práva, z.s., Praha 2</t>
  </si>
  <si>
    <t>Prádelna PRAPOS s.r.o., Ostrava-Jih</t>
  </si>
  <si>
    <t>PRAPOS, z.s., Ostrava</t>
  </si>
  <si>
    <t>PrimMat - Soukromá střední škola podnikatelská, s.r.o.</t>
  </si>
  <si>
    <t>První soukromá základní umělecká škola MIS music o.p.s.</t>
  </si>
  <si>
    <t>Příroda kolem nás, o. p. s., Studénka</t>
  </si>
  <si>
    <t>PUNTIK s.r.o., Bohumín</t>
  </si>
  <si>
    <t xml:space="preserve">RB Střední odborné učiliště autooprávárenské, s.r.o.  </t>
  </si>
  <si>
    <t>Regionální rada rozvoje a spolupráce, Třinec</t>
  </si>
  <si>
    <t>REIT Jízdárna pod Lipovým s. r. o., Morávka</t>
  </si>
  <si>
    <t>RESTART Marketing, s.r.o., Třinec</t>
  </si>
  <si>
    <t>Rodinné a komunitní centrum Chaloupka z.s., Ostrava</t>
  </si>
  <si>
    <t>Romodrom o.p.s., Praha 1</t>
  </si>
  <si>
    <t>Royal Rangers v ČR 36. Přední hlídka v Opavě, Otice</t>
  </si>
  <si>
    <t>Řecká obec Krnov-město, Krnov</t>
  </si>
  <si>
    <t>Římskokatolická farnost Nový Jičín</t>
  </si>
  <si>
    <t>Římskokatolická farnost Ostrava - Kunčičky, Ostrava - Kunčičky</t>
  </si>
  <si>
    <t>Římskokatolická farnost Ostrava - Moravská Ostrava, Ostrava-Moravská Ostrava</t>
  </si>
  <si>
    <t>Samostatný kmenový a klubový svaz Dakota, Ostrava</t>
  </si>
  <si>
    <t>Sbor dobrovolných hasičů Svinov, Ostrava-Svinov</t>
  </si>
  <si>
    <t>ScioŠkola Frýdek-Místek - základní škola, s.r.o.</t>
  </si>
  <si>
    <t>Sdružení hasičů Čech, Moravy a Slezska, Ústřední hasičská škola Jánské Koupele, Staré Těchanovice</t>
  </si>
  <si>
    <t>Sdružení pěstounů Polárka, z.s., Ostrava</t>
  </si>
  <si>
    <t>Sdružení přátel polské knihy, z.s., Český Těšín</t>
  </si>
  <si>
    <t>SENIOR DOMY POHODA a.s., Třinec</t>
  </si>
  <si>
    <t>Seniorcentrum OASA, s.r.o., Petřvald</t>
  </si>
  <si>
    <t>SH ČMS - Okresní sdružení hasičů Ostrava</t>
  </si>
  <si>
    <t>SH ČMS - Sbor dobrovolných hasičů Bohuslavice, Bohuslavice</t>
  </si>
  <si>
    <t>SH ČMS - Sbor dobrovolných hasičů Darkovice, Darkovice</t>
  </si>
  <si>
    <t>SH ČMS - Sbor dobrovolných hasičů Dolní Lomná, Dolní Lomná</t>
  </si>
  <si>
    <t>SH ČMS - Sbor dobrovolných hasičů Dolní Životice, Dolní Životice</t>
  </si>
  <si>
    <t>SH ČMS - Sbor dobrovolných hasičů Frýdek, Frýdek-Místek</t>
  </si>
  <si>
    <t>SH ČMS - Sbor dobrovolných hasičů Háj ve Slezsku-Lhota, Háj ve Slezsku</t>
  </si>
  <si>
    <t>SH ČMS - Sbor dobrovolných hasičů Hájov, Příbor</t>
  </si>
  <si>
    <t>SH ČMS - Sbor dobrovolných hasičů Hať, Hať</t>
  </si>
  <si>
    <t>SH ČMS - Sbor dobrovolných hasičů Chvalíkovice, Chvalíkovice</t>
  </si>
  <si>
    <t xml:space="preserve">SH ČMS - Sbor dobrovolných hasičů Klimkovice, Klimkovice </t>
  </si>
  <si>
    <t>SH ČMS - Sbor dobrovolných hasičů Kopřivnice, Kopřivnice</t>
  </si>
  <si>
    <t>SH ČMS - Sbor dobrovolných hasičů Krmelín, Krmelín</t>
  </si>
  <si>
    <t>SH ČMS - Sbor dobrovolných hasičů Markvartovice, Markvartovice</t>
  </si>
  <si>
    <t>SH ČMS - Sbor dobrovolných hasičů Metylovice, Metylovice</t>
  </si>
  <si>
    <t>SH ČMS - Sbor dobrovolných hasičů Mikolajice, Mikolajice</t>
  </si>
  <si>
    <t>SH ČMS - Sbor dobrovolných hasičů Mosty u Jablunkova, Mosty u Jablunkova</t>
  </si>
  <si>
    <t>SH ČMS - Sbor dobrovolných hasičů Radvanice, Ostrava-Radvanice</t>
  </si>
  <si>
    <t>SH ČMS - Sbor dobrovolných hasičů Raškovice, Raškovice</t>
  </si>
  <si>
    <t>SH ČMS - Sbor dobrovolných hasičů Rychaltice, Hukvaldy</t>
  </si>
  <si>
    <t>SH ČMS - Sbor dobrovolných hasičů Stachovice, Stachovice</t>
  </si>
  <si>
    <t xml:space="preserve">SH ČMS - Sbor dobrovolných hasičů Staré Heřminovy, Staré Heřminovy  </t>
  </si>
  <si>
    <t>SH ČMS - Sbor dobrovolných hasičů Starý Jičín, Starý Jičín</t>
  </si>
  <si>
    <t>SH ČMS - Sbor dobrovolných hasičů Tichá, Tichá</t>
  </si>
  <si>
    <t>SH ČMS - Sbor dobrovolných hasičů Trojanovice, Trojanovice</t>
  </si>
  <si>
    <t>SH ČMS - Sbor dobrovolných hasičů Vlčovice, Kopřivnice</t>
  </si>
  <si>
    <t>SH ČMS - Sbor dobrovolných hasičů Závada, Závada</t>
  </si>
  <si>
    <t>Sjednocená organizace nevidomých a slabozrakých České republiky, zapsaný spolek, Praha 1</t>
  </si>
  <si>
    <t>SK Annaberg, Andělská Hora</t>
  </si>
  <si>
    <t>SKV BONATRANS Bohumín z.s., Bohumín</t>
  </si>
  <si>
    <t>SLEZSKÁ HUMANITA, obecně prospěšná společnost, Karviná</t>
  </si>
  <si>
    <t>Slezský FC Opava, z.s., Opava</t>
  </si>
  <si>
    <t>Slezský fotbalový club Opava a.s., Opava</t>
  </si>
  <si>
    <t>Slunce v dlani, o.p.s., Olbramice</t>
  </si>
  <si>
    <t>Služby Dobrého Pastýře, soukromé sdružení křesťanů, Ludgeřovice</t>
  </si>
  <si>
    <t>Soukromá mateřská škola Sluníčko Ostrava Poruba</t>
  </si>
  <si>
    <t>Soukromá mateřská škola Veselá opička s.r.o.</t>
  </si>
  <si>
    <t>Soukromá obchodní akademie Opava s.r.o.</t>
  </si>
  <si>
    <t>Soukromá střední odborná škola Frýdek-Místek, s. r. 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</si>
  <si>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</si>
  <si>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</si>
  <si>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</si>
  <si>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</si>
  <si>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</si>
  <si>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</si>
  <si>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</si>
  <si>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</si>
  <si>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</si>
  <si>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Speciální škola Diakonie ČCE Ostrava, Ostrava-Vítkovice</t>
  </si>
  <si>
    <t>Společně-Jekhetane, Ostrava</t>
  </si>
  <si>
    <t>Společnost pro podporu lidí s mentálním postižením Ostrava, z.s., Ostrava-Poruba</t>
  </si>
  <si>
    <t>Spolek PORTAVITA, Havířov</t>
  </si>
  <si>
    <t>Spolek Renesance z.s., Třinec</t>
  </si>
  <si>
    <t>Spolek Tulipán, Frýdek-Místek</t>
  </si>
  <si>
    <t>Spolek zdravotně postižených občanů a jejich přátel, Ostrava - Jih</t>
  </si>
  <si>
    <t>Spolu pro rodinu, z.s., Ostrava</t>
  </si>
  <si>
    <t>Sportovní klub Moravia Racing Team, z.s., Nový Jičín</t>
  </si>
  <si>
    <t>Sportovní klub Policie Olomouc, Olomouc</t>
  </si>
  <si>
    <t>Sportovní klub vzpírání Oty Zaremby Horní Suchá, z. s., Horní Suchá</t>
  </si>
  <si>
    <t>Sportplex Frýdek-Místek, s.r.o., Frýdek-Místek</t>
  </si>
  <si>
    <t>SSK Stavby Ostrava s.r.o., Ostrava Slezská Ostrava</t>
  </si>
  <si>
    <t>Stowarzyszenie Młodzieży Polskiej w RC - Sdružení polské mládeže v ČR, z.s.</t>
  </si>
  <si>
    <t>Středisko pracovní rehabilitace - denní stacionář, o.p.s., Ostrava-Poruba</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</si>
  <si>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</si>
  <si>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</si>
  <si>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</si>
  <si>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</si>
  <si>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</si>
  <si>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</si>
  <si>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</si>
  <si>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</si>
  <si>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Střední škola PRIGO, s.r.o.</t>
  </si>
  <si>
    <t xml:space="preserve">Střední škola uměleckých řemesel, s.r.o.  </t>
  </si>
  <si>
    <t>Střední škola, základní škola a mateřská škola Monty School</t>
  </si>
  <si>
    <t>Střední umělecká škola varhanářská o.p.s.</t>
  </si>
  <si>
    <t>Střední uměleckoprůmyslová škola, s.r.o.</t>
  </si>
  <si>
    <t>Supaplex s.r.o., Ostrava</t>
  </si>
  <si>
    <t>Svaz diabetiků ČR, pobočný spolek Ostrava - Poruba, Ostrava</t>
  </si>
  <si>
    <t>Tatry mountain resorts CR, a.s., Praha</t>
  </si>
  <si>
    <t>Technické služby Bukovec, s.r.o., Bukovec</t>
  </si>
  <si>
    <t>Tělocvičná jednota Sokol  Karviná, Karviná</t>
  </si>
  <si>
    <t>Tělocvičná jednota Sokol Frýdek-Místek, Frýdek-Místek</t>
  </si>
  <si>
    <t>Tělocvičná jednota Sokol Moravská Ostrava 1, Ostrava-Moravská Ostrava a Přívoz</t>
  </si>
  <si>
    <t>Tělocvičná jednota Sokol Vítkovice, Ostrava-Vítkovice</t>
  </si>
  <si>
    <t>TUČŇÁKOVA ŠKOLKA-mateřská škola, s.r.o.</t>
  </si>
  <si>
    <t>Turistická oblast Opavské Slezsko, z.s., Opava</t>
  </si>
  <si>
    <t>TyfloCentrum Ostrava, o.p.s.</t>
  </si>
  <si>
    <t>Tyfloservis o. p. s., Praha 1</t>
  </si>
  <si>
    <t>TZB-energie CZ s.r.o., Havířov</t>
  </si>
  <si>
    <t>UnikaCentrum, z.ú., Karviná, Mizerov</t>
  </si>
  <si>
    <t>Univerzitní mateřská škola VŠB-TUO</t>
  </si>
  <si>
    <t>VADE MECUM BOHEMIAE s.r.o., Odry</t>
  </si>
  <si>
    <t>Včelařský spolek pro Frýdek, Dobrou a okolí, Frýdek-Místek</t>
  </si>
  <si>
    <t>Vila Vančurova o.p.s., Opava</t>
  </si>
  <si>
    <t>VIRTUAL REAL LIFE s.r.o., Ostrava, Mariánské Hory a Hulváky</t>
  </si>
  <si>
    <t>VÍTKOVICKÁ STŘEDNÍ PRŮMYSLOVÁ ŠKOLA</t>
  </si>
  <si>
    <t>VK Ostrava, s.r.o., Ostrava-Moravská Ostrava</t>
  </si>
  <si>
    <t>Vyšší odborná škola a Jazyková škola s právem státní jazykové zkoušky PRIGO, s.r.o.</t>
  </si>
  <si>
    <t>Vyšší odborná škola DAKOL a střední škola DAKOL, o.p.s.</t>
  </si>
  <si>
    <t>Vyšší odborná škola Havířov s.r.o.</t>
  </si>
  <si>
    <t>Vyšší odborná škola Mediální tvorby</t>
  </si>
  <si>
    <t>Webdevel s.r.o., Ostrava</t>
  </si>
  <si>
    <t>YMCA Orlová, Orlová Město</t>
  </si>
  <si>
    <t>Young Life Česká republika z.ú., Ostrava-Jih</t>
  </si>
  <si>
    <t>Základní škola a mateřská škola Montessori Ostrava</t>
  </si>
  <si>
    <t>Základní škola AMOS, školská právnická osoba</t>
  </si>
  <si>
    <t>Základní škola Galaxie s.r.o.</t>
  </si>
  <si>
    <t>Základní škola Gaudi, s.r.o.</t>
  </si>
  <si>
    <t>Základní škola Labyrint Lhota s.r.o.</t>
  </si>
  <si>
    <t>Základní škola logopedická s.r.o.</t>
  </si>
  <si>
    <t>Základní škola PRIGO, s.r.o.</t>
  </si>
  <si>
    <t>Základní škola, Ostrava-Výškovice, s.r.o.</t>
  </si>
  <si>
    <t>Základní umělecká škola  A PLUS, spol. s r.o.</t>
  </si>
  <si>
    <t>ZÁKLADNÍ UMĚLECKÁ ŠKOLA  s.r.o.</t>
  </si>
  <si>
    <t>Zdravá vařečka - školní jídelna - vývařovna s.r.o.</t>
  </si>
  <si>
    <t>ŽEBŘÍK obecně prospěšná společnost, Ostrava</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</si>
  <si>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</si>
  <si>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</si>
  <si>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</si>
  <si>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</si>
  <si>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</si>
  <si>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</si>
  <si>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</si>
  <si>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</si>
  <si>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</si>
  <si>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</si>
  <si>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</si>
  <si>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</si>
  <si>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</si>
  <si>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</si>
  <si>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</si>
  <si>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</si>
  <si>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</si>
  <si>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</si>
  <si>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</si>
  <si>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</si>
  <si>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</si>
  <si>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</si>
  <si>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</si>
  <si>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</si>
  <si>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</si>
  <si>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</si>
  <si>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</si>
  <si>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</si>
  <si>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</si>
  <si>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</si>
  <si>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</si>
  <si>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</si>
  <si>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</si>
  <si>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</si>
  <si>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</si>
  <si>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</si>
  <si>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</si>
  <si>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</si>
  <si>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</si>
  <si>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</si>
  <si>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</si>
  <si>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</si>
  <si>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</si>
  <si>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</si>
  <si>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</si>
  <si>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</si>
  <si>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</si>
  <si>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</si>
  <si>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Čtyřlístek Ostrava-Poruba, Skautská 1082, příspěvková organizace</t>
  </si>
  <si>
    <t>Mateřská škola Čtyřlístek, Třinec, Oldřichovice 670,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</si>
  <si>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</si>
  <si>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</si>
  <si>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</si>
  <si>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</si>
  <si>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</si>
  <si>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</si>
  <si>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</si>
  <si>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</si>
  <si>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</si>
  <si>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</si>
  <si>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</si>
  <si>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</si>
  <si>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</si>
  <si>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</si>
  <si>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</si>
  <si>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</si>
  <si>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</si>
  <si>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</si>
  <si>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</si>
  <si>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</si>
  <si>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</si>
  <si>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</si>
  <si>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</si>
  <si>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</si>
  <si>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</si>
  <si>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</si>
  <si>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</si>
  <si>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</si>
  <si>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</si>
  <si>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</si>
  <si>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</si>
  <si>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</si>
  <si>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</si>
  <si>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</si>
  <si>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</si>
  <si>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</si>
  <si>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</si>
  <si>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</si>
  <si>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</si>
  <si>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</si>
  <si>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</si>
  <si>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</si>
  <si>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</si>
  <si>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</si>
  <si>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</si>
  <si>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</si>
  <si>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</si>
  <si>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</si>
  <si>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</si>
  <si>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</si>
  <si>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náměstí Míru 12,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</si>
  <si>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</si>
  <si>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</si>
  <si>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</si>
  <si>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</si>
  <si>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</si>
  <si>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</si>
  <si>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</si>
  <si>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</si>
  <si>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</si>
  <si>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</si>
  <si>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</si>
  <si>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</si>
  <si>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Oborná, příspěvková organizace</t>
  </si>
  <si>
    <t>Mateřská škola Oldřišov, okres Opava, příspěvková organizace</t>
  </si>
  <si>
    <t>Mateřská škola Opava, 17. listopadu,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</si>
  <si>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</si>
  <si>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</si>
  <si>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</si>
  <si>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</si>
  <si>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</si>
  <si>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</si>
  <si>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Opava, Šrámkova,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</si>
  <si>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</si>
  <si>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</si>
  <si>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</si>
  <si>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Orlová-Lutyně Ke Studánce 1033 okres Karviná, příspěvková organzace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</si>
  <si>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</si>
  <si>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</si>
  <si>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</si>
  <si>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</si>
  <si>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</si>
  <si>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</si>
  <si>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</si>
  <si>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</si>
  <si>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</si>
  <si>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</si>
  <si>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</si>
  <si>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</si>
  <si>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</si>
  <si>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</si>
  <si>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</si>
  <si>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</si>
  <si>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</si>
  <si>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</si>
  <si>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</si>
  <si>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Ostrava-Nová Bělá, Na Pláni 2, příspěvková organizace</t>
  </si>
  <si>
    <t>Mateřská škola Ostrava-Petřkovice, U Kaple 670, příspěvková organizace</t>
  </si>
  <si>
    <t>Mateřská škola Ostrava-Plesná,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</si>
  <si>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</si>
  <si>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</si>
  <si>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</si>
  <si>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</si>
  <si>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</si>
  <si>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</si>
  <si>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</si>
  <si>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</si>
  <si>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</si>
  <si>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</si>
  <si>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</si>
  <si>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</si>
  <si>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Ostrava-Výškovice, Staňkova 2, příspěvková organizace</t>
  </si>
  <si>
    <t>Mateřská škola Ostrava-Zábřeh, Za Školou 1, příspěvková organizace</t>
  </si>
  <si>
    <t>Mateřská škola Petřvald, 2. května 1654, příspěvková organizace</t>
  </si>
  <si>
    <t>Mateřská škola Pohádka Frýdek-Místek, Třanovského 404</t>
  </si>
  <si>
    <t>Mateřská škola Pohoda Sviadnov</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</si>
  <si>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</si>
  <si>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</si>
  <si>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</si>
  <si>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</si>
  <si>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</si>
  <si>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</si>
  <si>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</si>
  <si>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</si>
  <si>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</si>
  <si>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</si>
  <si>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</si>
  <si>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</si>
  <si>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</si>
  <si>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</si>
  <si>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</si>
  <si>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</si>
  <si>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</si>
  <si>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</si>
  <si>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</si>
  <si>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</si>
  <si>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</si>
  <si>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</si>
  <si>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</si>
  <si>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</si>
  <si>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</si>
  <si>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</si>
  <si>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</si>
  <si>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organizace</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</si>
  <si>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</si>
  <si>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</si>
  <si>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</si>
  <si>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</si>
  <si>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</si>
  <si>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</si>
  <si>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</si>
  <si>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</si>
  <si>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</si>
  <si>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Amos, Český Těšín,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</si>
  <si>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</si>
  <si>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</si>
  <si>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</si>
  <si>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</si>
  <si>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</si>
  <si>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</si>
  <si>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Odry,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</si>
  <si>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</si>
  <si>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</si>
  <si>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</si>
  <si>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</si>
  <si>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</si>
  <si>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</si>
  <si>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</si>
  <si>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</si>
  <si>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</si>
  <si>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</si>
  <si>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Waldorfská základní škola a mateřská škola Ostrava,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</si>
  <si>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</si>
  <si>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</si>
  <si>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</si>
  <si>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</si>
  <si>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</si>
  <si>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</si>
  <si>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</si>
  <si>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</si>
  <si>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</si>
  <si>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</si>
  <si>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</si>
  <si>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</si>
  <si>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</si>
  <si>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</si>
  <si>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</si>
  <si>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</si>
  <si>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</si>
  <si>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</si>
  <si>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</si>
  <si>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</si>
  <si>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</si>
  <si>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</si>
  <si>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</si>
  <si>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</si>
  <si>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</si>
  <si>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</si>
  <si>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</si>
  <si>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</si>
  <si>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</si>
  <si>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</si>
  <si>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</si>
  <si>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</si>
  <si>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</si>
  <si>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</si>
  <si>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</si>
  <si>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</si>
  <si>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</si>
  <si>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</si>
  <si>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</si>
  <si>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</si>
  <si>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</si>
  <si>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</si>
  <si>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</si>
  <si>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</si>
  <si>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</si>
  <si>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</si>
  <si>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</si>
  <si>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</si>
  <si>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</si>
  <si>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</si>
  <si>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</si>
  <si>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</si>
  <si>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</si>
  <si>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</si>
  <si>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</si>
  <si>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</si>
  <si>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</si>
  <si>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</si>
  <si>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</si>
  <si>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</si>
  <si>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</si>
  <si>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</si>
  <si>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</si>
  <si>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</si>
  <si>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</si>
  <si>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</si>
  <si>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</si>
  <si>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Janovice, okres Frýdek-Místek,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</si>
  <si>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</si>
  <si>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</si>
  <si>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</si>
  <si>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</si>
  <si>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</si>
  <si>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</si>
  <si>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</si>
  <si>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</si>
  <si>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</si>
  <si>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</si>
  <si>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</si>
  <si>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</si>
  <si>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</si>
  <si>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</si>
  <si>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</si>
  <si>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</si>
  <si>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</si>
  <si>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</si>
  <si>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</si>
  <si>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</si>
  <si>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</si>
  <si>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</si>
  <si>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</si>
  <si>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</si>
  <si>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</si>
  <si>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</si>
  <si>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</si>
  <si>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</si>
  <si>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</si>
  <si>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</si>
  <si>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</si>
  <si>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</si>
  <si>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</si>
  <si>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</si>
  <si>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</si>
  <si>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</si>
  <si>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Osoblaha,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</si>
  <si>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</si>
  <si>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</si>
  <si>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</si>
  <si>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</si>
  <si>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</si>
  <si>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</si>
  <si>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</si>
  <si>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</si>
  <si>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</si>
  <si>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</si>
  <si>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</si>
  <si>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</si>
  <si>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</si>
  <si>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</si>
  <si>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</si>
  <si>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</si>
  <si>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</si>
  <si>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</si>
  <si>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</si>
  <si>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</si>
  <si>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</si>
  <si>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</si>
  <si>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</si>
  <si>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</si>
  <si>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</si>
  <si>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</si>
  <si>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</si>
  <si>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</si>
  <si>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</si>
  <si>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</si>
  <si>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</si>
  <si>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</si>
  <si>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</si>
  <si>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</si>
  <si>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</si>
  <si>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</si>
  <si>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</si>
  <si>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</si>
  <si>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</si>
  <si>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</si>
  <si>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</si>
  <si>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</si>
  <si>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</si>
  <si>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</si>
  <si>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</si>
  <si>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</si>
  <si>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</si>
  <si>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</si>
  <si>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</si>
  <si>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</si>
  <si>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</si>
  <si>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</si>
  <si>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</si>
  <si>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</si>
  <si>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</si>
  <si>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</si>
  <si>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</si>
  <si>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</si>
  <si>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</si>
  <si>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</si>
  <si>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</si>
  <si>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</si>
  <si>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</si>
  <si>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</si>
  <si>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</si>
  <si>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</si>
  <si>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</si>
  <si>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</si>
  <si>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</si>
  <si>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</si>
  <si>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</si>
  <si>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</si>
  <si>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</si>
  <si>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</si>
  <si>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</si>
  <si>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</si>
  <si>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</si>
  <si>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</si>
  <si>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</si>
  <si>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</si>
  <si>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</si>
  <si>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</si>
  <si>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</si>
  <si>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</si>
  <si>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</si>
  <si>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</si>
  <si>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</si>
  <si>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</si>
  <si>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</si>
  <si>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</si>
  <si>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</si>
  <si>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</si>
  <si>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</si>
  <si>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</si>
  <si>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</si>
  <si>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</si>
  <si>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</si>
  <si>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</si>
  <si>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</si>
  <si>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</si>
  <si>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</si>
  <si>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</si>
  <si>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</si>
  <si>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</si>
  <si>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</si>
  <si>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</si>
  <si>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</si>
  <si>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</si>
  <si>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</si>
  <si>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</si>
  <si>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</si>
  <si>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</si>
  <si>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</si>
  <si>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</si>
  <si>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</si>
  <si>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</si>
  <si>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</si>
  <si>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</si>
  <si>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</si>
  <si>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</si>
  <si>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</si>
  <si>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</si>
  <si>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</si>
  <si>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</si>
  <si>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</si>
  <si>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</si>
  <si>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</si>
  <si>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Františka kardinála Tomáška Studénka, příspěvková organizace</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</si>
  <si>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</si>
  <si>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</si>
  <si>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</si>
  <si>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</si>
  <si>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</si>
  <si>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</si>
  <si>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</si>
  <si>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</si>
  <si>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</si>
  <si>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generála Zdeňka Škarvady, Ostrava-Poruba,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</si>
  <si>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</si>
  <si>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</si>
  <si>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</si>
  <si>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</si>
  <si>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</si>
  <si>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</si>
  <si>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</si>
  <si>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</si>
  <si>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</si>
  <si>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</si>
  <si>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</si>
  <si>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</si>
  <si>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</si>
  <si>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</si>
  <si>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</si>
  <si>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</si>
  <si>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</si>
  <si>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</si>
  <si>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</si>
  <si>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</si>
  <si>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</si>
  <si>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</si>
  <si>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 Šlosara Sviadnov</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</si>
  <si>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</si>
  <si>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</si>
  <si>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</si>
  <si>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</si>
  <si>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</si>
  <si>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</si>
  <si>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</si>
  <si>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</si>
  <si>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</si>
  <si>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</si>
  <si>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</si>
  <si>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</si>
  <si>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</si>
  <si>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</si>
  <si>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</si>
  <si>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</si>
  <si>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</si>
  <si>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</si>
  <si>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</si>
  <si>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</si>
  <si>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</si>
  <si>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</si>
  <si>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</si>
  <si>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</si>
  <si>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</si>
  <si>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</si>
  <si>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</si>
  <si>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</si>
  <si>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</si>
  <si>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</si>
  <si>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</si>
  <si>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</si>
  <si>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</si>
  <si>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</si>
  <si>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</si>
  <si>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</si>
  <si>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</si>
  <si>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</si>
  <si>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</si>
  <si>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</si>
  <si>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</si>
  <si>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</si>
  <si>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</si>
  <si>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</si>
  <si>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</si>
  <si>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</si>
  <si>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</si>
  <si>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</si>
  <si>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</si>
  <si>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</si>
  <si>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</si>
  <si>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</si>
  <si>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</si>
  <si>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</si>
  <si>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</si>
  <si>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</si>
  <si>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</si>
  <si>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</si>
  <si>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</si>
  <si>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</si>
  <si>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</si>
  <si>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</si>
  <si>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</si>
  <si>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</si>
  <si>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</si>
  <si>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</si>
  <si>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</si>
  <si>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</si>
  <si>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</si>
  <si>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</si>
  <si>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</si>
  <si>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</si>
  <si>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</si>
  <si>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</si>
  <si>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</si>
  <si>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</si>
  <si>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</si>
  <si>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</si>
  <si>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</si>
  <si>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</si>
  <si>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</si>
  <si>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</si>
  <si>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</si>
  <si>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</si>
  <si>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Slezská Ostrava, Škrobálkova 51,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</si>
  <si>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</si>
  <si>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</si>
  <si>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</si>
  <si>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</si>
  <si>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</si>
  <si>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</si>
  <si>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</si>
  <si>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</si>
  <si>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</si>
  <si>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</si>
  <si>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</si>
  <si>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</si>
  <si>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</si>
  <si>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</si>
  <si>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</si>
  <si>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</si>
  <si>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</si>
  <si>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</si>
  <si>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</si>
  <si>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</si>
  <si>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</si>
  <si>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Dobroslava Lidmily Ostrava-Svinov</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</si>
  <si>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</si>
  <si>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</si>
  <si>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</si>
  <si>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</si>
  <si>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</si>
  <si>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</si>
  <si>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</si>
  <si>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</si>
  <si>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</si>
  <si>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</si>
  <si>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</si>
  <si>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Příspěvkové organizace v odvětví kultury</t>
  </si>
  <si>
    <t>Celkový součet - příspěvkové organizace
v odvětví kultury</t>
  </si>
  <si>
    <t>Příspěvkové organizace v odvětví sociálních věcí</t>
  </si>
  <si>
    <t>Celkový součet - příspěvkové organizace
v odvětví sociálních věcí</t>
  </si>
  <si>
    <t>Příspěvkové organizace v odvětví školství</t>
  </si>
  <si>
    <t>Celkový součet - příspěvkové organizace
v odvětví školství</t>
  </si>
  <si>
    <t>Příspěvkové organizace v odvětví zdravotnictví</t>
  </si>
  <si>
    <t>Celkový součet - příspěvkové organizace
v odvětví zdravotnictví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</si>
  <si>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</si>
  <si>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</si>
  <si>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Celkový součet - kraje</t>
  </si>
  <si>
    <t>Jiné veřejné rozpočty</t>
  </si>
  <si>
    <t>Celkový součet - jiné veřejné rozpočty</t>
  </si>
  <si>
    <t>Zahraničí</t>
  </si>
  <si>
    <t>Celkový součet - zahraničí</t>
  </si>
  <si>
    <t>Vypořádání finančních vztahů k ostatním fyzickým a právnickým osobám (včetně prostředků poskytnutých soukromým školám)</t>
  </si>
  <si>
    <t>Přehled poskytnutých finančních prostředků příspěvkovým organizacím obcí dle zákona č. 561/2004 Sb., o předškolním, základním, středním, vyšším odborném a jiném vzdělávání (školský zákon), v platném znění</t>
  </si>
  <si>
    <t>*) prostředky na:</t>
  </si>
  <si>
    <t>Rok 2020</t>
  </si>
  <si>
    <t>Dopravní obslužnost veřejnými službami - linková</t>
  </si>
  <si>
    <t>Dopravní obslužnost veřejnými službami - drážní</t>
  </si>
  <si>
    <t>Střední školy</t>
  </si>
  <si>
    <t/>
  </si>
  <si>
    <t>Ostatní příjmy z prodeje dlouhodobého majetku</t>
  </si>
  <si>
    <t>Tísňová péče</t>
  </si>
  <si>
    <t>Vratky transferů poskytnutých z veřejných rozpočtů</t>
  </si>
  <si>
    <t>Základní příděl fondu kulturních a sociálních potřeb a sociálnímu fondu obcí a krajů</t>
  </si>
  <si>
    <t>Letiště Leoše Janáčka Ostrava, výstavba odbavovací plochy APN S3</t>
  </si>
  <si>
    <t>Okružní křižovatka silnic III/46611 x III/4697, Ludgeřovice (Správa silnic Moravskoslezského kraje, příspěvková organizace, Ostrava)</t>
  </si>
  <si>
    <t>Rekonstrukce a modernizace sil. II/475 Stonava průtah II</t>
  </si>
  <si>
    <t>Energetické úspory SSMSK - CM Rýmařov</t>
  </si>
  <si>
    <t>Energetické úspory SSMSK - CM Odry</t>
  </si>
  <si>
    <t>Modernizace silnice II/477, II/647 Ostrava, ul. Bohumínská - III. etapa</t>
  </si>
  <si>
    <t>Silnice II/479 Ostrava, ulice Opavská, mosty 479-004 přes vodní tok Odra</t>
  </si>
  <si>
    <t>Modernizace silnice II/473 Šenov - Frýdek-Místek</t>
  </si>
  <si>
    <t>Městečko bezpečí</t>
  </si>
  <si>
    <t>Opatření proti šíření nákazy koronavirem COVID-19</t>
  </si>
  <si>
    <t>Zajištění činnosti krizového štábu a odborná příprava orgánů krizového řízení</t>
  </si>
  <si>
    <t>SR - Podpora expozičních a výstavních projektů</t>
  </si>
  <si>
    <t>Odvodnění budovy Těšínského divadla (Těšínské divadlo Český Těšín, příspěvková organizace)</t>
  </si>
  <si>
    <t>Zámek Bruntál - revitalizace objektu (Muzeum v Bruntále, příspěvková organizace)</t>
  </si>
  <si>
    <t>SR - ISO II/D preventivní ochrana před nepříznivými vlivy prostředí - neinvestiční</t>
  </si>
  <si>
    <t>Podpora činnosti sekretariátu Regionální stálé konference Moravskoslezského kraje III</t>
  </si>
  <si>
    <t>Dotační program – Podpora natáčení audiovizuálních děl v Moravskoslezském kraji</t>
  </si>
  <si>
    <t>Dotační program – Program na podporu komunitní práce a na zmírňování následků sociálního vyloučení v Moravskoslezském kraji</t>
  </si>
  <si>
    <t>Dotační program - Program na podporu aktivit sociálního podnikání v Moravskoslezském kraji</t>
  </si>
  <si>
    <t>Zpracování odborných posudků - psychologická vyšetření, včetně dalších aktivit v odvětví sociálních věcí</t>
  </si>
  <si>
    <t>Transformace a humanizace pobytových zařízení v sociální oblasti</t>
  </si>
  <si>
    <t>Dům pro volnočasové aktivity seniorů se zahradním parterem (Domov Letokruhy, příspěvková organizace, Budišov nad Budišovkou)</t>
  </si>
  <si>
    <t>Zateplení a stavební úpravy správní budovy, pavilonu E a F Domova Březiny</t>
  </si>
  <si>
    <t>Podpora transformace zařízení pro děti do tří let v Moravskoslezském kraji</t>
  </si>
  <si>
    <t>Žít normálně</t>
  </si>
  <si>
    <t>Rozvoj procesů kvality v Síriu (Sírius, příspěvková organizace, Opava)</t>
  </si>
  <si>
    <t>Komplexní přístup ke zvýšení kvality poskytovaných sociálních služeb ve Fontána, p.o. (Fontána, příspěvková organizace, Hlučín)</t>
  </si>
  <si>
    <t>Zavádění nových prostředků komunikace s uživateli služeb v Harmonii, p. o. (Harmonie, příspěvková organizace, Krnov)</t>
  </si>
  <si>
    <t xml:space="preserve">Dotační program – Podpora volnočasových aktivit pro mládež </t>
  </si>
  <si>
    <t>Řešení dopadů optimalizačních změn a změny financování regionálního školství v oblasti pedagogické i nepedagogické práce</t>
  </si>
  <si>
    <t>Stavební úpravy části školy pro potřeby Vzdělávacího a výcvikového střediska a umístění sídla Správy silnic MSK v Ostravě-Zábřehu (Střední škola stavební a dřevozpracující, Ostrava, příspěvková organizace)</t>
  </si>
  <si>
    <t>Rekonstrukce školního dvora (Matiční gymnázium, Ostrava, příspěvková organizace)</t>
  </si>
  <si>
    <t>Rekonstrukce elektroinstalace (Mendelovo gymnázium, Opava, příspěvková organizace)</t>
  </si>
  <si>
    <t>Rekonstrukce obálky budovy a podhledu sálu (Základní umělecká škola Leoše Janáčka, Ostrava - Vítkovice, příspěvková organizace)</t>
  </si>
  <si>
    <t>Propojení budovy školy a jídelny a instalace výtahu (Základní škola, Ostrava-Poruba, Čkalovova 942, příspěvková organizace)</t>
  </si>
  <si>
    <t>Rekonstrukce nádvoří (Střední zdravotnická škola a Vyšší odborná škola zdravotnická, Ostrava, příspěvková organizace)</t>
  </si>
  <si>
    <t>Rekonstrukce školní kuchyně a výdejny (Základní škola, Ostrava-Poruba, Čkalovova 942, příspěvková organizace)</t>
  </si>
  <si>
    <t>Výuka pro Průmysl 4.0 II</t>
  </si>
  <si>
    <t>Supporting attractivness of health and social care professions in regions</t>
  </si>
  <si>
    <t>Havarijní zdroj vytápění (Nemocnice Třinec, příspěvková organizace)</t>
  </si>
  <si>
    <t>Vybudování urgentního příjmu (Nemocnice Třinec, příspěvková organizace)</t>
  </si>
  <si>
    <t>Modernizace Odborného léčebného ústavu Metylovice (Odborný léčebný ústav Metylovice - Moravskoslezské sanatorium, příspěvková organizace)</t>
  </si>
  <si>
    <t>Dotační program -  Podpora odpadového hospodářství</t>
  </si>
  <si>
    <t>Dotační program - Kotlíkové dotace v Moravskoslezském kraji 3. grantové schéma (AMO)</t>
  </si>
  <si>
    <t>Podpora činností v oblasti ochrany životního prostředí</t>
  </si>
  <si>
    <t>Plán rozvoje vodovodů a kanalizací Moravskoslezského kraje-webová aplikace</t>
  </si>
  <si>
    <t>Výdaje spojené s projektem Finanční zdraví obcí</t>
  </si>
  <si>
    <t>Rezerva na mimořádné akce a akce s nedořešeným financováním</t>
  </si>
  <si>
    <t>Vstřícný a kompetentní KÚ MSK</t>
  </si>
  <si>
    <t>Podpora natáčení audiovizuálních děl v Moravskoslezském kraji</t>
  </si>
  <si>
    <t>Program na podporu financování běžných výdajů souvisejících s poskytováním sociálních služeb včetně realizace protidrogové politiky</t>
  </si>
  <si>
    <t>Program na podporu komunitní práce a na zmírňování následků sociálního vyloučení v Moravskoslezském kraji</t>
  </si>
  <si>
    <t>Program na podporu aktivit sociálního podnikání v Moravskoslezském kraji</t>
  </si>
  <si>
    <t>Podpora volnočasových aktivit pro mládež</t>
  </si>
  <si>
    <r>
      <t>1763</t>
    </r>
    <r>
      <rPr>
        <sz val="10"/>
        <color rgb="FFFF0000"/>
        <rFont val="Tahoma"/>
        <family val="2"/>
        <charset val="238"/>
      </rPr>
      <t>+8316</t>
    </r>
  </si>
  <si>
    <t>Kotlíkové dotace v Moravskoslezském kraji 3. grantové schéma (AMO)</t>
  </si>
  <si>
    <t xml:space="preserve">Obec Bítov </t>
  </si>
  <si>
    <t>Římskokatolická farnost Kunčice pod Ondřejníkem, Kunčice pod Ondřejníkem</t>
  </si>
  <si>
    <t>Římskokatolická farnost Strahovice, Strahovice</t>
  </si>
  <si>
    <t>"Sdružení válečných veteránů ČR" , Praha</t>
  </si>
  <si>
    <t>Moravskoslezský pakt zaměstnanosti, z.s., Ostrava Mariánské Hory a Hulváky</t>
  </si>
  <si>
    <t>Obec Prostřední Bečva</t>
  </si>
  <si>
    <t>Sportovní klub ve Vrbně pod Pradědem, z.s.</t>
  </si>
  <si>
    <t>UAX s.r.o., Bernartice nad Odrou</t>
  </si>
  <si>
    <t>Colliery SRDCEM z.s., Ostrava</t>
  </si>
  <si>
    <t>Národní rada osob se zdravotním postižením České republiky, z.s., Praha 7</t>
  </si>
  <si>
    <t>Hana Dolasová, Ostrava Michálkovice</t>
  </si>
  <si>
    <t>Automoto klub v AČR, Ludvíkov</t>
  </si>
  <si>
    <t>Parahokej Havířov z.s.</t>
  </si>
  <si>
    <t>PIERRO FORTE, z.s., Ostrava Muglinov</t>
  </si>
  <si>
    <t>SKI &amp; BIKE MANIC, spolek, Bílá</t>
  </si>
  <si>
    <t xml:space="preserve">Vodní lyžování a wakeboarding Havířov z.s., Těrlicko </t>
  </si>
  <si>
    <t>Dětské polytrauma, z.s., Pustá Polom</t>
  </si>
  <si>
    <t>Neinvestiční nedávkové transfery podle zákona č. 108/2006 Sb., o sociálních službách (§ 101, § 102 a § 103)</t>
  </si>
  <si>
    <t>Řešení naléhavých potřeb při zabezpečení provozu sociálních služeb zřízených a provozovaných obcemi</t>
  </si>
  <si>
    <t>Podpora expozičních a výstavních projektů</t>
  </si>
  <si>
    <t>ISO II/D preventivní ochrana před nepříznivými vlivy prostředí - neinvestiční</t>
  </si>
  <si>
    <t>Podpora koordinátorů romských poradců</t>
  </si>
  <si>
    <t>číslo akce</t>
  </si>
  <si>
    <t>Očekávaná výše dotace v %</t>
  </si>
  <si>
    <t>Geoportál MSK - část dopravní infrastruktura</t>
  </si>
  <si>
    <t>Digitální technická mapa Moravskoslezského kraje</t>
  </si>
  <si>
    <t xml:space="preserve">         (3)  Rozdílná očekávaná výše dotace ve dvou částech projektu - xx % zateplení/xx % vzduchotechnika.</t>
  </si>
  <si>
    <t>Veřejné informační služby knihoven - neivestice</t>
  </si>
  <si>
    <t>Odvodnění budovy Těšínského divadla</t>
  </si>
  <si>
    <t>Komplexní přístup ke zvýšení kvality poskytovaných sociálních služeb ve Fontána, p.o.</t>
  </si>
  <si>
    <t>Zavádění nových prostředků komunikace s uživateli služeb v Harmonii, p. o.</t>
  </si>
  <si>
    <t>Rozvoj procesů kvality v Síriu</t>
  </si>
  <si>
    <t>Vybudování dílen pro praktické vyučování</t>
  </si>
  <si>
    <t>Stavební úpravy části školy pro potřeby Vzdělávacího a výcvikového střediska a umístění sídla Správy silnic MSK v Ostravě-Zábřehu</t>
  </si>
  <si>
    <t>Rekonstrukce nádvoří</t>
  </si>
  <si>
    <t>Propojení budovy školy a jídelny a instalace výtahu</t>
  </si>
  <si>
    <t>Rekonstrukce školní kuchyně a výdejny</t>
  </si>
  <si>
    <t>Rekonstrukce obálky budovy a podhledu sálu</t>
  </si>
  <si>
    <t>Havarijní zdroj vytápění</t>
  </si>
  <si>
    <t>Vybudování urgentního příjmu</t>
  </si>
  <si>
    <t>Modernizace Odborného léčebného ústavu Metylovice</t>
  </si>
  <si>
    <t xml:space="preserve">Město Dolní Benešov </t>
  </si>
  <si>
    <t xml:space="preserve">Obec Bravantice </t>
  </si>
  <si>
    <t xml:space="preserve">Obec Dolní Domaslavice </t>
  </si>
  <si>
    <t xml:space="preserve">Obec Hodslavice </t>
  </si>
  <si>
    <t>Obec Jiříkov</t>
  </si>
  <si>
    <t xml:space="preserve">Obec Karlovice </t>
  </si>
  <si>
    <t>Obec Kunčice pod Ondřejníkem</t>
  </si>
  <si>
    <t xml:space="preserve">Obec Luboměř </t>
  </si>
  <si>
    <t>Obec Rudná pod Pradědem</t>
  </si>
  <si>
    <t xml:space="preserve">Obec Vražné </t>
  </si>
  <si>
    <t>Obec Vřesina</t>
  </si>
  <si>
    <t>Svazek obcí mikroregionu Hlučínska-Západ</t>
  </si>
  <si>
    <t>Région Grand Est, Francie</t>
  </si>
  <si>
    <t>Stichting BVE Oost-Gelderland</t>
  </si>
  <si>
    <t>Stichting Regionaal Opleidingen Centrum Rivor</t>
  </si>
  <si>
    <t>Anděl Strážný, z.ú., Praha</t>
  </si>
  <si>
    <t>AREVAL s.r.o., Vendryně</t>
  </si>
  <si>
    <t>Asociace TOM ČR, Turistický oddíl mládeže 9901 Čmoudík, Ostrava-Jih</t>
  </si>
  <si>
    <t>BIO ILLUSION s.r.o., Praha</t>
  </si>
  <si>
    <t>Bionaut s.r.o., Praha</t>
  </si>
  <si>
    <t>Centrum náhradní rodinné péče dětí se zdravotním hendikepem, z.s., Ostrava</t>
  </si>
  <si>
    <t>Centrum sociálních služeb Ostrava, o.p.s.,Ostrava, Mariánské Hory a Hulváky</t>
  </si>
  <si>
    <t>Cesta bez barier, spolek, Staříč</t>
  </si>
  <si>
    <t>Český svaz včelařů, z.s., základní organizace Baška , Kunčičky u Bašky</t>
  </si>
  <si>
    <t>Darja Dunajová, Hlučín</t>
  </si>
  <si>
    <t>DHC Sokol Poruba z.s., Ostrava Poruba</t>
  </si>
  <si>
    <t>EquiRelax Slezská Harta, z.s., Razová</t>
  </si>
  <si>
    <t>Ergon - sociální podnik, z.s.</t>
  </si>
  <si>
    <t>FC Baník Ostrava, a.s., Ostrava-Slezská Ostrava</t>
  </si>
  <si>
    <t>Dotace - projekt MICHALRUN</t>
  </si>
  <si>
    <t>HC VÍTKOVICE RIDERA a.s., Ostrava-Jih</t>
  </si>
  <si>
    <t>Institut prevence, z. s., Ostrava Poruba</t>
  </si>
  <si>
    <t>Jezdecký klub Opava - Kateřinky, z.s. , Opava</t>
  </si>
  <si>
    <t>Junák - český skaut, středisko Ludgeřovice, z. s., Ludgeřovice</t>
  </si>
  <si>
    <t>Junák - český skaut, středisko Polanka nad Odrou, z. s., Polanka nad Odrou</t>
  </si>
  <si>
    <t>Junák - český skaut, středisko Příbor, z. s., Příbor</t>
  </si>
  <si>
    <t>Junák - český skaut, středisko Zvon Opava, z. s., Opava</t>
  </si>
  <si>
    <t>Klub SPORTU FIT-GYM z.s., Havířov</t>
  </si>
  <si>
    <t>KOLA PRO AFRIKU obecně prospěšná společnost, Ostrava - Jih</t>
  </si>
  <si>
    <t>KOLEČKO z.s., Ostrava</t>
  </si>
  <si>
    <t>Krizové a kontaktní centrum "Pod slunečníkem" o.p.s., Opava</t>
  </si>
  <si>
    <t xml:space="preserve">Lesní mateřská škola Vrabčí hnízdo </t>
  </si>
  <si>
    <t>Lukáš Sudolský, Ostrava Třebovice</t>
  </si>
  <si>
    <t>Maraton klub Seitl Ostrava</t>
  </si>
  <si>
    <t>MAS Hrubý Jeseník, z.s., Bruntál</t>
  </si>
  <si>
    <t>MasterFilm, s.r.o., Praha</t>
  </si>
  <si>
    <t>Mgr. Halina Františáková, Ostrava-Moravská Ostrava a Přívoz</t>
  </si>
  <si>
    <t>Dotace - projekt Rekordy handicapovaných hrdinů</t>
  </si>
  <si>
    <t>Místní akční skupina Opavsko, Hradec nad Moravicí</t>
  </si>
  <si>
    <t>MOS technik s.r.o., Odry</t>
  </si>
  <si>
    <t>MUDr. Josef Ječmínek s.r.o., Hněvošice</t>
  </si>
  <si>
    <t>Nová šance, z. s.,  Ostrava-Koblov</t>
  </si>
  <si>
    <t>Oktarína TR s.r.o., Havířov Dolní Suchá</t>
  </si>
  <si>
    <t>POST BELLUM, o.p.s., Praha</t>
  </si>
  <si>
    <t>Regionální sdružení územní spolupráce Těšínského Slezska, Český Těšín</t>
  </si>
  <si>
    <t>Rodinné centrum KAŠTÁNEK, z.s., Ostrava-Poruba</t>
  </si>
  <si>
    <t>ROZKOŠ bez RIZIKA, Brno</t>
  </si>
  <si>
    <t>SH ČMS - Okresní sdružení hasičů Frýdek-Místek, Frýdek-Místek</t>
  </si>
  <si>
    <t>SH ČMS - Okrsek Heřmánky, Heřmánky</t>
  </si>
  <si>
    <t>SH ČMS - Sbor dobrovolných hasičů Baška, Baška</t>
  </si>
  <si>
    <t>SH ČMS - Sbor dobrovolných hasičů Bolatice, Bolatice</t>
  </si>
  <si>
    <t>SH ČMS - Sbor dobrovolných hasičů Bordovice, Bordovice</t>
  </si>
  <si>
    <t>SH ČMS - Sbor dobrovolných hasičů Borová, Bolatice</t>
  </si>
  <si>
    <t>SH ČMS - Sbor dobrovolných hasičů Bukovec, Bukovec</t>
  </si>
  <si>
    <t>SH ČMS - Sbor dobrovolných hasičů Čermná ve Slezsku, Čermná ve Slezsku</t>
  </si>
  <si>
    <t>SH ČMS - Sbor dobrovolných hasičů Frenštát pod Radhoštěm, Frenštát pod Radhoštěm</t>
  </si>
  <si>
    <t>SH ČMS - Sbor dobrovolných hasičů Fulnek, Fulnek</t>
  </si>
  <si>
    <t>SH ČMS - Sbor dobrovolných hasičů Hostašovice, Hostašovice</t>
  </si>
  <si>
    <t>SH ČMS - Sbor dobrovolných hasičů Jezdkovice, Jezdkovice</t>
  </si>
  <si>
    <t>SH ČMS - Sbor dobrovolných hasičů Lichnov, Lichnov</t>
  </si>
  <si>
    <t>SH ČMS - Sbor dobrovolných hasičů Martinov, Ostrava Martinov</t>
  </si>
  <si>
    <t>SH ČMS - Sbor dobrovolných hasičů Návsí, Návsí</t>
  </si>
  <si>
    <t>SH ČMS - Sbor dobrovolných hasičů Oldřišov, Oldřišov</t>
  </si>
  <si>
    <t>SH ČMS - Sbor dobrovolných hasičů Palkovice, Palkovice</t>
  </si>
  <si>
    <t>SH ČMS - Sbor dobrovolných hasičů Písek, Písek</t>
  </si>
  <si>
    <t>SH ČMS - Sbor dobrovolných hasičů Píšť, Píšť</t>
  </si>
  <si>
    <t>SH ČMS - Sbor dobrovolných hasičů Pražmo, Pražmo</t>
  </si>
  <si>
    <t>SH ČMS - Sbor dobrovolných hasičů Smolkov, Háj ve Slezsku</t>
  </si>
  <si>
    <t>SH ČMS - Sbor dobrovolných hasičů Třinec-Guty, Třinec</t>
  </si>
  <si>
    <t>SH ČMS - Sbor dobrovolných hasičů Veřovice, Veřovice</t>
  </si>
  <si>
    <t>SH ČMS - Sbor dobrovolných hasičů Vlaštovičky, Opava</t>
  </si>
  <si>
    <t>SH ČMS - Sbor dobrovolných hasičů Vyšní Lhoty, Vyšní Lhoty</t>
  </si>
  <si>
    <t>SH ČMS - Sbor dobrovolných hasičů Zátor, Zátor</t>
  </si>
  <si>
    <t>SH ČMS - Sbor dobrovolných hasičů Zlatníky, Opava</t>
  </si>
  <si>
    <t>SKSB Ostrava z.s., Ostrava-Poruba</t>
  </si>
  <si>
    <t>Slamka Consulting, s.r.o., Ostrava Moravská Ostrava a Přívoz</t>
  </si>
  <si>
    <t>SOBIC - Smart &amp; Open Base for Innovations in European Cities and Regions, z.ú., Třinec</t>
  </si>
  <si>
    <t>Spirála Ostrava, z.ú., Ostrava-Jih</t>
  </si>
  <si>
    <t>Sportovní klub policie Frýdek-Místek, Frýdek-Místek</t>
  </si>
  <si>
    <t>Středisko rané péče SPRP Ostrava, Ostrava-Mor.Ostrava a Přívoz</t>
  </si>
  <si>
    <t>Svaz tělesně postižených v České republice z. s. místní organizace Bílovec, Bílovec</t>
  </si>
  <si>
    <t>Tesla Medical, s.r.o., Ostrava Hulváky</t>
  </si>
  <si>
    <t>THeatr ludem, Ostrava-Moravská Ostrava a Přívoz</t>
  </si>
  <si>
    <t>T-WOOD s.r.o., Frýdlant nad Ostravicí</t>
  </si>
  <si>
    <t>ÚAMK - VR Vsetín, Vsetín</t>
  </si>
  <si>
    <t>Univerzita Palackého v Olomouci, Olomouc</t>
  </si>
  <si>
    <t>YAKNA s.r.o., Praha 10 Strašnice</t>
  </si>
  <si>
    <t xml:space="preserve">Základní škola Erazim </t>
  </si>
  <si>
    <t>Základní škola Mezi stromy s.r.o.</t>
  </si>
  <si>
    <t>Zdeněk Tofel , Ostrava</t>
  </si>
  <si>
    <t>Mateřská škola Čavisov, příspěvková organizace</t>
  </si>
  <si>
    <t>Středisko volného času JUVENTUS, Karviná, příspěvková organizace</t>
  </si>
  <si>
    <t xml:space="preserve">Město Albrechtice </t>
  </si>
  <si>
    <t>Obce a města v MSK</t>
  </si>
  <si>
    <t>Celkový součet - obce a města v MSK</t>
  </si>
  <si>
    <t>Dobrovolné svazky obcí v MSK</t>
  </si>
  <si>
    <t>Celkový součet - dobrovolné svazky obcí v MSK</t>
  </si>
  <si>
    <t>Muzeum Novojičínska, příspěvková organizace, Nový Jičín</t>
  </si>
  <si>
    <t>Muzeum Těšínska, příspěvková organizace, Český Těšín</t>
  </si>
  <si>
    <t>Příspěvkové organizace v odvětví kultury celkem</t>
  </si>
  <si>
    <t>Příspěvkové organizace v odvětví školství celkem</t>
  </si>
  <si>
    <t>Očekávaná výše dotace
v %</t>
  </si>
  <si>
    <t>Zastupitelstvo kraje</t>
  </si>
  <si>
    <t>Jedná se o celkové náklady na realizaci investičních opatření, včetně úhrady úroků a služeb za energetický management.</t>
  </si>
  <si>
    <t>Daňové příjmy celkem</t>
  </si>
  <si>
    <t xml:space="preserve">Nedaňové příjmy celkem        </t>
  </si>
  <si>
    <t>Kapitálové příjmy celkem</t>
  </si>
  <si>
    <t>Přijaté transfery celkem</t>
  </si>
  <si>
    <t>×</t>
  </si>
  <si>
    <t>Ostatní přijaté vratky transferů a podobné příjmy</t>
  </si>
  <si>
    <t>Finanční vypořádání</t>
  </si>
  <si>
    <t>Neinvestiční přijaté transfery ze státních fondů</t>
  </si>
  <si>
    <t>Investiční přijaté transfery z všeobecné pokladní správy státního rozpočtu</t>
  </si>
  <si>
    <t>Konsolidace příjmů</t>
  </si>
  <si>
    <t>Příjmy celkem</t>
  </si>
  <si>
    <t>Odstupné</t>
  </si>
  <si>
    <t>Investiční půjčené prostředky fundacím, ústavům a obecně prospěšným společnostem</t>
  </si>
  <si>
    <t>ODVĚTVÍ DOPRAVY</t>
  </si>
  <si>
    <t xml:space="preserve">Podpora řešení kůrovcové kalamity </t>
  </si>
  <si>
    <t>Ostatní individuální dotace v odvětví dopravy</t>
  </si>
  <si>
    <t>Klub plynárenské historie, zapsaný spolek, Hlučín</t>
  </si>
  <si>
    <t>Odvětví dopravy celkem</t>
  </si>
  <si>
    <t>ODVĚTVÍ CHYTRÉHO REGIONU</t>
  </si>
  <si>
    <t>Ostatní individuální dotace v odvětví chytrého regionu</t>
  </si>
  <si>
    <t>Odvětví chytrého regionu celkem</t>
  </si>
  <si>
    <t>Vodní záchranná služba ČČK Bruntál-Slezská Harta, pobočný spolek, Bruntál</t>
  </si>
  <si>
    <t>Biskupství ostravsko-opavské, Ostrava - Moravská Ostrava a Přívoz</t>
  </si>
  <si>
    <t>Janáčkův máj, o.p.s., Ostrava - Moravská Ostrava a Přívoz</t>
  </si>
  <si>
    <t>Kamera Oko s.r.o., Praha</t>
  </si>
  <si>
    <t>Místní skupina Polského kulturně-osvětového svazu v Jablunkově z.s., Jablunkov</t>
  </si>
  <si>
    <t>Svatováclavský hudební festival, z.s., Ostrava - Moravská Ostrava a Přívoz</t>
  </si>
  <si>
    <t xml:space="preserve">Obec Heřmanovice </t>
  </si>
  <si>
    <t>Římskokatolická farnost Čeladná, Čeladná</t>
  </si>
  <si>
    <t>Římskokatolická farnost Místek, Frýdek-Místek</t>
  </si>
  <si>
    <t>Římskokatolická farnost Ostrava - Zábřeh, Ostrava Zábřeh</t>
  </si>
  <si>
    <t>Divadelní společnost Petra Bezruče s.r.o., Ostrava - Moravská Ostrava a Přívoz</t>
  </si>
  <si>
    <t>Bc. Petra Špornová , Ostrava</t>
  </si>
  <si>
    <t>Beskydský slavík z.s., Frýdek-Místek</t>
  </si>
  <si>
    <t xml:space="preserve">Cestami proměn, z.s., Praha 2 </t>
  </si>
  <si>
    <t>Člověk na hranici, z.s., Český Těšín</t>
  </si>
  <si>
    <t>Klub žen Lhotka</t>
  </si>
  <si>
    <t>Mgr. Lenka Večerková, Klimkovice</t>
  </si>
  <si>
    <t>Místní skupina Polského kulturně-osvětového svazu v Karviné-Fryštátě, Karviná</t>
  </si>
  <si>
    <t>Taneční klub HAPPY dance z.s., Střítež</t>
  </si>
  <si>
    <t>Technické muzeum Olomouc 1. ČSTOB z. s., Nová Pláň</t>
  </si>
  <si>
    <t>TRDLA - divadelní společnost absolutních neherců, Havířov</t>
  </si>
  <si>
    <t>Valašský folklorní spolek, Frenštát pod Radhoštěm</t>
  </si>
  <si>
    <t>VIKING AGENCY s.r.o., Havířov</t>
  </si>
  <si>
    <t>FEMININE s.r.o., Bruntál</t>
  </si>
  <si>
    <t>ODVĚTVÍ PREZENTACE KRAJE A EDIČNÍHO PLÁNU</t>
  </si>
  <si>
    <t>Mediální publicita MSK</t>
  </si>
  <si>
    <t>JAGELLO 2000, Ostrava - Mariánské Hory a Hulváky</t>
  </si>
  <si>
    <t>Klub vojenské historie Otaslavice, z.s., Otaslavice</t>
  </si>
  <si>
    <t>Odvětví prezentace kraje a edičního plánu celkem</t>
  </si>
  <si>
    <t>BP Action s.r.o., Praha</t>
  </si>
  <si>
    <t>Dalibor Tesař, Krnov</t>
  </si>
  <si>
    <t>Dračí lodě Brno, z.s., Brno</t>
  </si>
  <si>
    <t>Happy Forest z.s., Frýdek-Místek</t>
  </si>
  <si>
    <t>MgA. Mgr. Ondřej Durczak, Ostrava Jih</t>
  </si>
  <si>
    <t>Rotary klub Frýdek-Místek a Kopřivnice, z.s., Kopřivnice</t>
  </si>
  <si>
    <t>Služby Leskovec n. M. s.r.o., Leskovec nad Moravicí</t>
  </si>
  <si>
    <t>AKORD &amp; POKLAD, s.r.o., Ostrava-Jih, Zábřeh</t>
  </si>
  <si>
    <t>Ivan Sekanina, Ostrava</t>
  </si>
  <si>
    <t>SENIORS, Janovice</t>
  </si>
  <si>
    <t>Mobilní hospic Ondrášek, o.p.s., Ostrava - Poruba</t>
  </si>
  <si>
    <t>TRIANON, z.s. Český Těšín</t>
  </si>
  <si>
    <t>Na vlně změny, z. ú., Klimkovice</t>
  </si>
  <si>
    <t>Rekordy handicapovaných hrdinů, z.s., Ostrava Vítkovice</t>
  </si>
  <si>
    <t>Sociální akademie BN, z.ú., Ostrava-Moravská Ostrava</t>
  </si>
  <si>
    <t>Terapeutická linka Sluchátko, z.ú., Praha 3 Žižkov</t>
  </si>
  <si>
    <t>TONI - MOSTY, s.r.o., Jablunkov</t>
  </si>
  <si>
    <t xml:space="preserve">B.O.CHANCE OSTRAVA SPORTCLUB z.s., Klimkovice </t>
  </si>
  <si>
    <t>BK OPAVA z.s., Opava</t>
  </si>
  <si>
    <t>Blue Volley Ostrava, z.s., Ostrava, Poruba</t>
  </si>
  <si>
    <t>CENTRUM INDIVIDUÁLNÍCH SPORTŮ OSTRAVA, Ostrava - Moravská Ostrava a Přívoz</t>
  </si>
  <si>
    <t>Dělnická tělovýchovná jednota Vřesina, z.s., Vřesina</t>
  </si>
  <si>
    <t>KRAJSKÁ ATLETICKÁ AKADEMIE OSTRAVA, z.s., Ostrava</t>
  </si>
  <si>
    <t>Krajský svaz lyžařů Moravskoslezského kraje p.s., Ostrava</t>
  </si>
  <si>
    <t>Moravskoslezský krajsky svaz vzpíraní z.s., Havířov</t>
  </si>
  <si>
    <t>Nadační fond MY, Ostrava Radvanice a Bartovice</t>
  </si>
  <si>
    <t>PARA HOCKEY OSTRAVA z. s., Ostrava</t>
  </si>
  <si>
    <t>Perinvest, a.s., Praha</t>
  </si>
  <si>
    <t>Spolek H10, Albrechtice</t>
  </si>
  <si>
    <t>Sportovní klub JANTAR Opava, z.s., Opava</t>
  </si>
  <si>
    <t>Sportovní klub SIPA SPORT Opava, z.s., Opava</t>
  </si>
  <si>
    <t>Tělovýchovná jednota Háj ve Slezsku, z.s., Háj ve Slezsku</t>
  </si>
  <si>
    <t>TJ Slezan Jindřichov, z.s.</t>
  </si>
  <si>
    <t>Nadační fond GAUDEAMUS, Cheb</t>
  </si>
  <si>
    <t>Významné akce kraje v oblasti volného času dětí a mládeže a další významné akce</t>
  </si>
  <si>
    <t>Junák - český skaut, středisko Stará Bělá, z. s., Ostrava, Stará Bělá</t>
  </si>
  <si>
    <t>Moravskoslezská krajská asociace Sport pro všechny, Ostrava - Moravská Ostrava a Přívoz</t>
  </si>
  <si>
    <t>Sportovní klub Kletné, z.s., Suchdol nad Odrou</t>
  </si>
  <si>
    <t>MAYFAIR, s.r.o., Horní Bludovice</t>
  </si>
  <si>
    <t>Stabilizace zdravotnického personálu a vzdělávání</t>
  </si>
  <si>
    <t>Diakonie Valašské Meziříčí, Valašské Meziříčí</t>
  </si>
  <si>
    <t>ARCADIA PRAHA s.r.o., Praha 4</t>
  </si>
  <si>
    <t xml:space="preserve">ASEKOL s.r.o., Praha </t>
  </si>
  <si>
    <t>ZO ČSOP NOVÝ JIČÍN 70/02, Nový Jičín</t>
  </si>
  <si>
    <t>BUVI Promotion s.r.o., Opava</t>
  </si>
  <si>
    <t>Český rybářský svaz, z. s., místní organizace Ostrava, Ostrava</t>
  </si>
  <si>
    <t>Moravský lesnický klastr, z.s., Ostrava-Jih, Zábřeh</t>
  </si>
  <si>
    <t>Český rybářský svaz, z. s., územní svaz pro Severní Moravu a Slezsko, Ostrava-Mariánské Hory</t>
  </si>
  <si>
    <t>Technické služby Opava s. r. o., Opava</t>
  </si>
  <si>
    <t>Územní sdružení Českého zahrádkářského svazu Karviná</t>
  </si>
  <si>
    <t>ODVĚTVÍ FINANCÍ A SPRÁVY MAJETKU</t>
  </si>
  <si>
    <t>Odvětví financí a správy majetku celkem</t>
  </si>
  <si>
    <t>2021</t>
  </si>
  <si>
    <t>Rekonstrukce a modernizace silnice II/478 Klimkovice – Polanka nad Odrou – Stará Bělá</t>
  </si>
  <si>
    <t>ODVĚTVÍ CHYTRÉHO REGIONU:</t>
  </si>
  <si>
    <t>Zámek Nová Horka - Muzeum pro veřejnost II</t>
  </si>
  <si>
    <t>Žerotínský zámek – centrum relaxace a poznání</t>
  </si>
  <si>
    <t>Podpora aktivit v rámci Programu Interreg V-A ČR – PL III</t>
  </si>
  <si>
    <t>Energetické úspory ve SŠ služeb a podnikání Ostrava-Poruba (tělocvična) (3)</t>
  </si>
  <si>
    <t>35%,70%</t>
  </si>
  <si>
    <t>Energetické úspory v MSŠZe a VOŠ Opava - tělocvična (3)</t>
  </si>
  <si>
    <t>40%,70%</t>
  </si>
  <si>
    <t>Energetické úspory v SOŠ dopravy a cestovního ruchu Krnov (3)</t>
  </si>
  <si>
    <t>Energetické úspory v ZŠ speciální Slezská Ostrava (3)</t>
  </si>
  <si>
    <t>Energetické úspory v ZŠ Čkalovova (3)</t>
  </si>
  <si>
    <t>Energetické úspory v ZUŠ L. Janáčka Havířov (3)</t>
  </si>
  <si>
    <t>Energetické úspory v ZUŠ Klimkovice (3)</t>
  </si>
  <si>
    <t>Energetické úspory - Gymnázium Havířov-Podlesí</t>
  </si>
  <si>
    <t>Energetické úspory - Gymnázium Ostrava-Hrabůvka</t>
  </si>
  <si>
    <t>Energetické úspory - Gymnázium Ostrava-Zábřeh (Volgogradská 6a)</t>
  </si>
  <si>
    <t>Energetické úspory - Matiční gymnázium Ostrava</t>
  </si>
  <si>
    <t>Energetické úspory - Sportovní Gymnázium Dany a Emila Zátopkových, Ostrava</t>
  </si>
  <si>
    <t>Krajský akční plán rozvoje vzdělávání Moravskoslezského kraje III</t>
  </si>
  <si>
    <t>Modernizace výuky informačních technologií II</t>
  </si>
  <si>
    <t>Odborné, kariérové a polytechnické vzdělávání II</t>
  </si>
  <si>
    <t>Poskytování bezplatné stravy dětem ohroženým chudobou ve školách z prostředků OP PMP v Moravskoslezském kraji V</t>
  </si>
  <si>
    <t>Vozidla a technika proti covidu</t>
  </si>
  <si>
    <t>Vzdělávání a nácvik proti covidu</t>
  </si>
  <si>
    <t>Záchranný komunikační systém</t>
  </si>
  <si>
    <t>Krajský akční plán pro oblast ochrany ovzduší</t>
  </si>
  <si>
    <t>Kotlíkové dotace v Moravskoslezském kraji – 4. grantové schéma</t>
  </si>
  <si>
    <t>River Continuum</t>
  </si>
  <si>
    <t xml:space="preserve">         (2)  Projekty příspěvkových organizací, u kterých se MSK zavázal hradit jejich vlastní podíl příp. předfinancovává podíl EU prostřednictvím návratné finanční výpomoci.</t>
  </si>
  <si>
    <t>Vlastní zdroje PO</t>
  </si>
  <si>
    <t>2025</t>
  </si>
  <si>
    <t>ODVĚTVÍ VLASTNÍ SPRÁVNÍ ČINNOST KRAJE A ČINNOST ZASTUPITELSTVA KRAJE CELKEM</t>
  </si>
  <si>
    <t>ODVĚTVÍ DOPRAVY:</t>
  </si>
  <si>
    <t>Okružní křižovatka silnice II/482 s ul. Francouzská v Kopřivnici (Správa silnic Moravskoslezského kraje, příspěvková organizace, Ostrava)</t>
  </si>
  <si>
    <t>Osazení a správa pachových ohradníků na vybraných úsecích silnic II. a III. tříd v Moravskoslezském kraji (Správa silnic Moravskoslezského kraje, příspěvková organizace, Ostrava)</t>
  </si>
  <si>
    <t>ODVĚTVÍ DOPRAVY CELKEM</t>
  </si>
  <si>
    <t xml:space="preserve"> ODVĚTVÍ CHYTRÉHO REGIONU:</t>
  </si>
  <si>
    <t xml:space="preserve"> ODVĚTVÍ CHYTRÉHO REGIONU CELKEM</t>
  </si>
  <si>
    <t>Pořízení zdravotnických a ostatních přístrojů - COVID-19</t>
  </si>
  <si>
    <t>Zámek Nová Horka - revitalizace části objektu (Muzeum Novojičínska, příspěvková organizace)</t>
  </si>
  <si>
    <t>Stabilizace zdiva hradu Hukvaldy (Muzeum Beskyd Frýdek-Místek, příspěvková organizace)</t>
  </si>
  <si>
    <t>Revitalizace zámeckého parku (Muzeum Beskyd Frýdek-Místek, příspěvková organizace)</t>
  </si>
  <si>
    <t>Rekonstrukce střechy a zateplení fasády (Gymnázium, Třinec, přípspěvková organizace)</t>
  </si>
  <si>
    <t>Rekonstrukce střechy budov dílen (Střední průmyslová škola, Ostrava - Vítkovice, příspěvková organizace)</t>
  </si>
  <si>
    <t>Stavební úpravy tělocvičny (Střední škola průmyslová, Krnov, příspěvková organizace)</t>
  </si>
  <si>
    <t>Rekultivace sportovního areálu Gymnázia a SOŠ (Gymnázium a Střední odborná škola, Frýdek-Místek, Cihelní 410, příspěvková organizace)</t>
  </si>
  <si>
    <t>Rekonstrukce elektroinstalace a zdravotechniky (Střední škola, Základní škola a Mateřská škola, Třinec, Jablunkovská 241, příspěvková organizace)</t>
  </si>
  <si>
    <t>Celková oprava střechy (Dětský domov a Školní jídelna, Radkov-Dubová 141, příspěvková organizace)</t>
  </si>
  <si>
    <t>Vestavba osobního výtahu (Jazykové gymnázium Pavla Tigrida, Ostrava-Poruba, příspěvková organizace)</t>
  </si>
  <si>
    <t>Rekonstrukce sportovního hřiště (Gymnázium, Ostrava-Hrabůvka, příspěvková organizace)</t>
  </si>
  <si>
    <t>Výstavba ředitelství včetně spojovacích chodeb (Střední škola technická a dopravní, Ostrava-Vítkovice, příspěvková organizace)</t>
  </si>
  <si>
    <t>Úpravy venkovních ploch (Mateřská škola Klíček, Karviná-Hranice, Einsteinova 2849, příspěvková organizace)</t>
  </si>
  <si>
    <t>Obnova movitého majetku škol a školských zařízení</t>
  </si>
  <si>
    <t>Vybavení rekonstruovaných objektů Polského gymnázia (Polské gymnázium - Polskie Gimnazjum im. Juliusza Słowackiego, Český Těšín, příspěvková organizace)</t>
  </si>
  <si>
    <t>Revitalizace vstupní haly a chodby budovy A na ul. Příčná (Střední škola služeb a podnikání, Ostrava-Poruba, příspěvková organizace)</t>
  </si>
  <si>
    <t>Zpevněné plochy O. Jeremiáše (Střední škola služeb a podnikání, Ostrava-Poruba, příspěvková organizace)</t>
  </si>
  <si>
    <t>Nová dešťová a splašková kanalizace – havarijní stav (Střední odborná škola, Frýdek-Místek, příspěvková organizace)</t>
  </si>
  <si>
    <t>Rekonstrukce plynové kotelny (Základní škola speciální, Ostrava-Slezská Ostrava, příspěvková organizace)</t>
  </si>
  <si>
    <t>Sanace štítové zdi, stropu pod půdou a střechy objektu školy (Základní škola a Mateřská škola, Frýdlant nad Ostravicí)</t>
  </si>
  <si>
    <t>Výstavba sportovní haly pro Gymnázium a SPŠEI ve Frenštátě pod Radhoštěm (Gymnázium a Střední průmyslová škola elektrotechniky a informatiky, Frenštát pod Radhoštěm, příspěvková organizace)</t>
  </si>
  <si>
    <t>Multifunkční pavilon s možností izolačního režimu (Nemocnice ve Frýdku-Místku, příspěvková organizace)</t>
  </si>
  <si>
    <t xml:space="preserve">Celkové výdaje činí 597.798 tis. Kč, předpokládá se zajištění zbývajících prostředků ze státního rozpočtu. </t>
  </si>
  <si>
    <t>Pavilon F - stavební úpravy 1.NP pro rehabilitaci (Slezská nemocnice v Opavě, příspěvková organizace)</t>
  </si>
  <si>
    <t>Přístavba a nástavba rehabilitace (Nemocnice Třinec, příspěvková organizace)</t>
  </si>
  <si>
    <t>Výstavba nadzemních koridorů (Slezská nemocnice v Opavě, příspěvková organizace)</t>
  </si>
  <si>
    <t>ODVĚTVÍ ŽIVOTNÍ PROSTŘEDÍ CELKEM</t>
  </si>
  <si>
    <t>Výdaje spojené s epidemií COVID-19 (výdaje spojené s činností škol - mimořádná opatření)</t>
  </si>
  <si>
    <t>Celkem Ministerstvo dopravy</t>
  </si>
  <si>
    <t>Celkem Ministerstvo práce a sociálních věcí</t>
  </si>
  <si>
    <t>Podpora rozvoje a obnovy materiálně technického vybavení pro řešení krizových situací - program č. 135 08 - investice</t>
  </si>
  <si>
    <t>Celkem Ministerstvo zdravotnictví</t>
  </si>
  <si>
    <t>Celkem Ministerstvo kultury</t>
  </si>
  <si>
    <t>Úřad vlády ČR</t>
  </si>
  <si>
    <t>Celkem Úřad vlády České republiky</t>
  </si>
  <si>
    <t>Celkem Státní fond dopravní infrastruktury</t>
  </si>
  <si>
    <t>Dětské centrum Pluto, příspěvková organizace, Havířov</t>
  </si>
  <si>
    <t>Střední škola, Jablunkov, příspěvková organizace</t>
  </si>
  <si>
    <t>Střední škola polytechnická, Havířov-Šumbark, příspěvková organizace</t>
  </si>
  <si>
    <t>Nemocnice Havířov, příspěvková organizace</t>
  </si>
  <si>
    <t>Příspěvková organizace v odvětví dopravy celkem</t>
  </si>
  <si>
    <t>Příspěvkové organizace v odvětví chytrého regionu celkem</t>
  </si>
  <si>
    <t>PARAKLUB LYSÁ HORA z.s., Frýdek-Místek</t>
  </si>
  <si>
    <t>ROZVAHA PŘÍSPĚVKOVÝCH ORGANIZACÍ V ODVĚTVÍ CHYTRÉHO REGIONU (v tis. Kč)</t>
  </si>
  <si>
    <t>VÝKAZ ZISKU A ZTRÁTY PŘÍSPĚVKOVÝCH ORGANIZACÍ V ODVĚTVÍ CHYTRÉHO REGIONU (v tis. Kč)</t>
  </si>
  <si>
    <t>ROZVAHA PŘÍSPĚVKOVÉ ORGANIZACE V ODVĚTVÍ DOPRAVY (v tis. Kč)</t>
  </si>
  <si>
    <t>VÝKAZ ZISKU A ZTRÁTY PŘÍSPĚVKOVÉ ORGANIZACE V ODVĚTVÍ DOPRAVY (v tis. Kč)</t>
  </si>
  <si>
    <t>Plán rozvoje vodovodů a kanalizací Moravskoslezského kraje - webová aplikace</t>
  </si>
  <si>
    <t>ODVĚTVÍ CHYTRÉHO REGIONU CELKEM</t>
  </si>
  <si>
    <t>ODVĚTVÍ ŽIVOTNÍHO PROSTŘEDÍ CELKEM</t>
  </si>
  <si>
    <t>Nákup budov a pozemků v Opavě (Sírius, příspěvková organizace, Opava)</t>
  </si>
  <si>
    <t>Okružní křižovatka silnice II/482 s ul. Francouzská v Kopřivnici</t>
  </si>
  <si>
    <t>Opravy majetku realizované z pojistných náhrad v odvětví dopravy</t>
  </si>
  <si>
    <t>Osazení a správa pachových ohradníků na vybraných úsecích silnic II. a III. tříd v Moravskoslezském kraji</t>
  </si>
  <si>
    <t xml:space="preserve">Ostatní účelový příspěvek na provoz v odvětví dopravy příspěvkové organizace kraje  </t>
  </si>
  <si>
    <t xml:space="preserve">Příspěvek na provoz v odvětví dopravy - příspěvkové organizace kraje </t>
  </si>
  <si>
    <t>Příspěvek na provoz v odvětví dopravy - příspěvkové organizace kraje - krytí odpisů</t>
  </si>
  <si>
    <t>Ostatní účelový příspěvek na provoz v odvětví chytrého regionu  - příspěvkové organizace kraje</t>
  </si>
  <si>
    <t xml:space="preserve">Příspěvek na provoz v odvětví chytrého regionu - příspěvkové organizace kraje </t>
  </si>
  <si>
    <t>Černá kostka – Centrum digitalizace, vědy a inovací</t>
  </si>
  <si>
    <t>Příspěvek na provoz v odvětví chytrého regionu - příspěvkové organizace kraje - krytí odpisů</t>
  </si>
  <si>
    <t>Revitalizace zámeckého parku</t>
  </si>
  <si>
    <t>Zámek Nová Horka - revitalizace části objektu</t>
  </si>
  <si>
    <t>Žerotínský zámek - revitalizace objektu</t>
  </si>
  <si>
    <t>Vybudování ČOV Sovinec</t>
  </si>
  <si>
    <t>Dětské centrum Pluto, příspěvková organizace</t>
  </si>
  <si>
    <t>Výstavba administrativní budovy</t>
  </si>
  <si>
    <t>Oplocení části areálu na ul. Uhlířská</t>
  </si>
  <si>
    <t>Celková oprava střechy</t>
  </si>
  <si>
    <t>Rekultivace sportovního areálu Gymnázia a SOŠ</t>
  </si>
  <si>
    <t>Výstavba sportovní haly pro Gymnázium a SPŠEI ve Frenštátě pod Radhoštěm</t>
  </si>
  <si>
    <t>Gymnázium Hladnov a Jazyková škola s právem státní jazykové zkoušky, Ostrava, příspěvková organizace706</t>
  </si>
  <si>
    <t>Výdaje spojené s epidemií COVID-19 (výdaje spojené s činností škol – mimořádná opatření)</t>
  </si>
  <si>
    <t>Významné akce kraje v oblasti volného času dětí a mládeže a další významné akce – příspěvkové organizace MSK</t>
  </si>
  <si>
    <t>Rekonstrukce sportovního hřiště</t>
  </si>
  <si>
    <t>Rekonstrukce střechy a zateplení fasády</t>
  </si>
  <si>
    <t>Vestavba osobního výtahu</t>
  </si>
  <si>
    <t>Úpravy venkovních ploch</t>
  </si>
  <si>
    <t>Parkoviště za budovou PPP FM</t>
  </si>
  <si>
    <t>Rekultivace vnitrobloku a zpevněné plochy</t>
  </si>
  <si>
    <t>Vybavení rekonstruovaných objektů Polského gymnázia</t>
  </si>
  <si>
    <t>Přístavba tělocvičny Sportovního gymnázia Dany a Emila Zátopkových</t>
  </si>
  <si>
    <t>Rekonstrukce střechy budov dílen</t>
  </si>
  <si>
    <t>Stavební úpravy tělocvičny</t>
  </si>
  <si>
    <t>Revitalizace vstupní haly a chodby budovy A na ul. Příčná</t>
  </si>
  <si>
    <t>Zpevněné plochy O. Jeremiáše</t>
  </si>
  <si>
    <t>Výstavba ředitelství včetně spojovacích chodeb</t>
  </si>
  <si>
    <t>Novostavba školní družiny</t>
  </si>
  <si>
    <t>Sanace štítové zdi, stropu pod půdou a střechy objektu školy</t>
  </si>
  <si>
    <t>Instalace sálavého vytápění a obložení stěn tělocvičny</t>
  </si>
  <si>
    <t>Rekonstrukce kotelny</t>
  </si>
  <si>
    <t>Modernizace a rekonstrukce pavilonu psychiatrie Nemocnice s poliklinikou Havířov, p. o.</t>
  </si>
  <si>
    <t>Multifunkční pavilon s možností izolačního režimu</t>
  </si>
  <si>
    <t xml:space="preserve">Kybernetická bezpečnost - příspěvkové organizace kraje </t>
  </si>
  <si>
    <t>Rozvoj a modernizace pracovišť navazujících na urgentní příjem 2. typu Sdruženého zdravotnického zařízení Krnov, příspěvková organizace</t>
  </si>
  <si>
    <t>Pavilon F - stavební úpravy 1.NP pro rehabilitaci</t>
  </si>
  <si>
    <t>Pavilon L – stavební úpravy</t>
  </si>
  <si>
    <t>Výstavba nadzemních koridorů</t>
  </si>
  <si>
    <t xml:space="preserve">Obec Březová </t>
  </si>
  <si>
    <t xml:space="preserve">Obec Darkovice </t>
  </si>
  <si>
    <t xml:space="preserve">Obec Hladké Životice </t>
  </si>
  <si>
    <t xml:space="preserve">Obec Hnojník </t>
  </si>
  <si>
    <t xml:space="preserve">Obec Jistebník </t>
  </si>
  <si>
    <t xml:space="preserve">Obec Ludgeřovice </t>
  </si>
  <si>
    <t xml:space="preserve">Obec Ludvíkov </t>
  </si>
  <si>
    <t xml:space="preserve">Obec Malá Štáhle </t>
  </si>
  <si>
    <t xml:space="preserve">Obec Mezina </t>
  </si>
  <si>
    <t xml:space="preserve">Obec Milotice nad Opavou </t>
  </si>
  <si>
    <t xml:space="preserve">Obec Nižní Lhoty </t>
  </si>
  <si>
    <t xml:space="preserve">Obec Nové Lublice </t>
  </si>
  <si>
    <t xml:space="preserve">Obec Slezské Pavlovice </t>
  </si>
  <si>
    <t xml:space="preserve">Obec Valšov </t>
  </si>
  <si>
    <t xml:space="preserve">Obec Vysoká </t>
  </si>
  <si>
    <t>Částečná kompenzace nákladů spojených s převodem činnosti Střední odborné školy waldorfská, Ostrava, příspěvková organizace</t>
  </si>
  <si>
    <t>Ostrava, Radvanice a Bartovice</t>
  </si>
  <si>
    <t>1. Jinačí s.r.o., Krnov</t>
  </si>
  <si>
    <t>1st Baby School - Mateřská škola s.r.o.</t>
  </si>
  <si>
    <t>Adámkova vila, Domov se zvláštním režimem, z. ú., Raškovice</t>
  </si>
  <si>
    <t>Adéla Kresová, Dolní Životice</t>
  </si>
  <si>
    <t>Alena Nováková, Chvalíkovice</t>
  </si>
  <si>
    <t>ANTHONYapp s.r.o. , Ostrava</t>
  </si>
  <si>
    <t>AquaKlim, s.r.o., Ostrava-Moravská Ostrava  a Přívoz</t>
  </si>
  <si>
    <t>Asociace rodičů a přátel zdravotně postižených dětí v ČR, z. s. Klub Stonožka Ostrava</t>
  </si>
  <si>
    <t>ASOCIACE ŘECKÝCH OBCÍ V ČESKÉ REPUBLICE, z.s. - Řecká obec Karviná, pobočný spolek</t>
  </si>
  <si>
    <t>Asociace TOM ČR, TOM 4334 Bludný kruh, Ostrava-Jih</t>
  </si>
  <si>
    <t>Ateliér pro děti a mládež při Národním divadle moravskoslezském, spolek, Ostrava</t>
  </si>
  <si>
    <t>AVE Soft s.r.o., Ostrava</t>
  </si>
  <si>
    <t>AZ ENVI s.r.o., Vřesina</t>
  </si>
  <si>
    <t>BabySamien Little School, z.ú.</t>
  </si>
  <si>
    <t>Bašťanský spolek, Baška</t>
  </si>
  <si>
    <t>Berdík s.r.o., Ostrava</t>
  </si>
  <si>
    <t>BESKYD FM, z. ú., Frýdek-Místek</t>
  </si>
  <si>
    <t>Beskydská šachová škola, Frýdek-Místek</t>
  </si>
  <si>
    <t>BIKE SPORT CLUB, Opava</t>
  </si>
  <si>
    <t>BLACK KALE s.r.o., Ostrava</t>
  </si>
  <si>
    <t>Botao Barefoot s.r.o., Ostrava</t>
  </si>
  <si>
    <t>BrainBrush, z. s., Ostrava - Moravská Ostrava a Přívoz</t>
  </si>
  <si>
    <t>breAd. &amp; edible labels s.r.o., Staré Město</t>
  </si>
  <si>
    <t>Celé Česko čte dětem o.p.s., Ostrava-Moravská Ostrava</t>
  </si>
  <si>
    <t>CENTROM z. s., Ostrava-Jih</t>
  </si>
  <si>
    <t>Centrum rehabilitační péče s.r.o., Bohumín</t>
  </si>
  <si>
    <t>Centrum rodiny BOBEŠ z.s., Bohumín</t>
  </si>
  <si>
    <t>Dotační program – Program na podporu neinvestičních aktivit z oblasti  prevence kriminality</t>
  </si>
  <si>
    <t>Circus! Dance Studio, z.s., Bernartice nad Odrou</t>
  </si>
  <si>
    <t>Como- 3 gym, z. s., Ostrava</t>
  </si>
  <si>
    <t>České dráhy, a.s., Praha 1</t>
  </si>
  <si>
    <t>Český svaz ochránců přírody Pramenička, Havířov</t>
  </si>
  <si>
    <t>Český svaz včelařů, z.s., základní organizace Horní Benešov, Horní Benešov</t>
  </si>
  <si>
    <t>DigiDay Czech s.r.o., Ostrava</t>
  </si>
  <si>
    <t>Dimitra Prousali Or Prusali, Ostrava-Poruba</t>
  </si>
  <si>
    <t>Dock Ostrava s.r.o., Ostrava</t>
  </si>
  <si>
    <t>Dohodneme se, z.s. Úvalno</t>
  </si>
  <si>
    <t>DUPV - Dech života, z. ú., Praha 4, Nusle</t>
  </si>
  <si>
    <t>EASY4U s. r. o., Paskov</t>
  </si>
  <si>
    <t>Eva Baštrnáková, Dolní Moravice</t>
  </si>
  <si>
    <t>Eva Kozubková, Bruzovice</t>
  </si>
  <si>
    <t>F13 CyberTech s.r.o., Ostrava</t>
  </si>
  <si>
    <t>FARMA VENDOLSKÝ s.r.o., Bohušov</t>
  </si>
  <si>
    <t>Dotace - projekt RADOST NA ZÁMKU</t>
  </si>
  <si>
    <t>František Petrovič, Frýdek-Místek</t>
  </si>
  <si>
    <t>Dotace - projekt Ozdravný a edukační pobyt</t>
  </si>
  <si>
    <t>graseko, s.r.o., Ostrava</t>
  </si>
  <si>
    <t>Hana Nowická, Svobodné Heřmanice</t>
  </si>
  <si>
    <t>HEGAs, s.r.o., Třinec</t>
  </si>
  <si>
    <t>Helena Konvičková, Osoblaha</t>
  </si>
  <si>
    <t>High-Tech Digital Modules s.r.o., Ostrava</t>
  </si>
  <si>
    <t>Hnutí DUHA Olomouc, Olomouc</t>
  </si>
  <si>
    <t>HOBBY CHOV s.r.o., Smilovice</t>
  </si>
  <si>
    <t xml:space="preserve">HoSt - Home-Start Česká republika, z.ú., Praha </t>
  </si>
  <si>
    <t>Huu Toan Nguyen, Přerov</t>
  </si>
  <si>
    <t>HV Výtahy s.r.o., Opava</t>
  </si>
  <si>
    <t>CHVÁLEK ATELIÉR s.r.o., Ostrava</t>
  </si>
  <si>
    <t>IFTSolution s.r.o., Vratimov</t>
  </si>
  <si>
    <t>Ilias Jalamas, Třemešná</t>
  </si>
  <si>
    <t>Ing. Martin Limanovský, Bílovec</t>
  </si>
  <si>
    <t>Ing. Mojmír Stachovec, Frýdek-Místek</t>
  </si>
  <si>
    <t>Ing. Vojtěch Vachutka, Ostrava</t>
  </si>
  <si>
    <t>Iveta Králová, Luboměř</t>
  </si>
  <si>
    <t>Jan Kolomý, Staré Město</t>
  </si>
  <si>
    <t>Jan Křempek, Otice Rybníčky</t>
  </si>
  <si>
    <t>JATTA studio s.r.o., Český Těšín</t>
  </si>
  <si>
    <t>Jednota, spotřební družstvo v Hodoníně, Hodonín</t>
  </si>
  <si>
    <t>JEDNOTA, spotřební družstvo Zábřeh, Zábřeh</t>
  </si>
  <si>
    <t>JINAK, z.ú., Brantice</t>
  </si>
  <si>
    <t>Junák - český skaut, přístav Černý čáp Opava, z. s., Opava</t>
  </si>
  <si>
    <t>Junák - český skaut, středisko Klimkovice, z. s., Klimkovice</t>
  </si>
  <si>
    <t>Junák - český skaut, středisko Svatý Jiří, z. s., Staříč</t>
  </si>
  <si>
    <t>Junák - svaz skautů a skautek ČR, středisko Strážci Ostrava, Ostrava-Svinov</t>
  </si>
  <si>
    <t>Junák-svaz skautů a skautek ČR, středisko Kopřivnice, Kopřivnice</t>
  </si>
  <si>
    <t>Kolejové pohony, a.s., Ostrava</t>
  </si>
  <si>
    <t>Kongres Poláků v České republice, Český Těšín</t>
  </si>
  <si>
    <t>Korálky Katlas s.r.o., Ostrava</t>
  </si>
  <si>
    <t>KORU Hope, z. ú., Ostrava - Martinov</t>
  </si>
  <si>
    <t>Květoslava Raganová, Lhotka</t>
  </si>
  <si>
    <t xml:space="preserve">Lesní mateřská škola Malina z. s.  </t>
  </si>
  <si>
    <t>Levitio solutions, s.r.o., Nový Jičín</t>
  </si>
  <si>
    <t>LIVEN s.r.o., Ostrava</t>
  </si>
  <si>
    <t>Lukáš Miketa, Háj ve Slezsku</t>
  </si>
  <si>
    <t>Magdaléna Horváthová, Jeseník</t>
  </si>
  <si>
    <t>MAREL, spol. s r.o., Jablunkov</t>
  </si>
  <si>
    <t>Martin Jurek, Ostrava</t>
  </si>
  <si>
    <t>Martin Vymetálek, Ostrava, Polanka nad Odrou</t>
  </si>
  <si>
    <t>Mateřská škola Montessori Opava, z. ú.</t>
  </si>
  <si>
    <t>MFK Karviná a.s., Karviná</t>
  </si>
  <si>
    <t>Mgr. Miroslav Biedrawa, Vendryně</t>
  </si>
  <si>
    <t>MH stolní tenis Ostrava, z.s., Ostrava</t>
  </si>
  <si>
    <t>Místní akční skupina Hlučínsko z.s., Hlučín</t>
  </si>
  <si>
    <t>Monika Baranová, Krasov</t>
  </si>
  <si>
    <t>Naděžda Cihlářová, Březová</t>
  </si>
  <si>
    <t>Nemocnice AGEL Podhorská a.s., Rýmařov</t>
  </si>
  <si>
    <t>OASA nezisková o.p.s., Raduň</t>
  </si>
  <si>
    <t>P&amp;A Thrax, s.r.o., Ostrava</t>
  </si>
  <si>
    <t>Pavel Habrún, Bruntál</t>
  </si>
  <si>
    <t>Pavel Plášil, Rýmařov</t>
  </si>
  <si>
    <t>Pavlína Jahnová, Březová</t>
  </si>
  <si>
    <t>PD Group s.r.o., Ostrava</t>
  </si>
  <si>
    <t>PEPIAPP s.r.o., Ostrava</t>
  </si>
  <si>
    <t>Plavecký klub Nový Jičín, z.s., Nový Jičín</t>
  </si>
  <si>
    <t>Projekce Guňka s.r.o., Ostrava</t>
  </si>
  <si>
    <t>ROSA market s.r.o., Kroměříž</t>
  </si>
  <si>
    <t>Rostislav Krč, Janov</t>
  </si>
  <si>
    <t>Royal Rangers Moravskoslezský kraj, Frýdek-Místek</t>
  </si>
  <si>
    <t>Řeznictví H+H, s.r.o., Hladké Životice</t>
  </si>
  <si>
    <t>Římskokatolická farnost Hlučín</t>
  </si>
  <si>
    <t>Římskokatolická farnost Holčovice, Holčovice</t>
  </si>
  <si>
    <t>Římskokatolická farnost Ludgeřovice</t>
  </si>
  <si>
    <t>Římskokatolická farnost Mokré Lazce, Mokré Lazce</t>
  </si>
  <si>
    <t>Římskokatolická farnost Ostravice, Ostravice</t>
  </si>
  <si>
    <t>Římskokatolická farnost Velké Heraltice</t>
  </si>
  <si>
    <t>S.T.O.P., z.s., Ostrava-Moravská Ostrava a Přívoz</t>
  </si>
  <si>
    <t>Dotace - zajištění provozu a technické vybavenosti pro účely krajské organizace Sdružení válečných veteránů ČR Moravskoslezského kraje</t>
  </si>
  <si>
    <t>SH ČMS - Sbor dobrovolných hasičů Bobrovníky, Hlučín Bobrovníky</t>
  </si>
  <si>
    <t>SH ČMS - Sbor dobrovolných hasičů Bohučovice, Bohučovice</t>
  </si>
  <si>
    <t>SH ČMS - Sbor dobrovolných hasičů Bohumín-Skřečoň, Bohumín Skřečoň</t>
  </si>
  <si>
    <t>SH ČMS - Sbor dobrovolných hasičů Brušperk, Brušperk</t>
  </si>
  <si>
    <t>SH ČMS - Sbor dobrovolných hasičů Horní Suchá, Horní Suchá</t>
  </si>
  <si>
    <t>SH ČMS - Sbor dobrovolných hasičů Jablunkov, Jablunkov</t>
  </si>
  <si>
    <t>SH ČMS - Sbor dobrovolných hasičů Jamnice, Stěbořice</t>
  </si>
  <si>
    <t>SH ČMS - Sbor dobrovolných hasičů Koblov, Ostrava Koblov</t>
  </si>
  <si>
    <t>SH ČMS - Sbor dobrovolných hasičů Lískovec, Frýdek-Místek</t>
  </si>
  <si>
    <t>SH ČMS - Sbor dobrovolných hasičů Ludgeřovice, Ludgeřovice</t>
  </si>
  <si>
    <t>SH ČMS - Sbor dobrovolných hasičů Město Albrechtice, Město Albrechtice</t>
  </si>
  <si>
    <t>SH ČMS - Sbor dobrovolných hasičů Neplachovice, Neplachovice</t>
  </si>
  <si>
    <t>SH ČMS - Sbor dobrovolných hasičů Nová Ves, Ostrava</t>
  </si>
  <si>
    <t>SH ČMS - Sbor dobrovolných hasičů Paskov, Paskov</t>
  </si>
  <si>
    <t>SH ČMS - Sbor dobrovolných hasičů Pazderna, Pazderna</t>
  </si>
  <si>
    <t>SH ČMS - Sbor dobrovolných hasičů Příbor, Příbor</t>
  </si>
  <si>
    <t>SH ČMS - Sbor dobrovolných hasičů Staré Město, Staré Město</t>
  </si>
  <si>
    <t>SH ČMS - Sbor dobrovolných hasičů Strahovice, Strahovice</t>
  </si>
  <si>
    <t>SH ČMS - Sbor dobrovolných hasičů Těrlicko-Hradiště, Těrlicko Hradiště</t>
  </si>
  <si>
    <t>SlajIT - Hello World, s.r.o., Krmelín</t>
  </si>
  <si>
    <t>Slezská lilie z.s., Ostrava Kunčičky</t>
  </si>
  <si>
    <t>Slezský soubor Heleny Salichové, Ostrava-Poruba</t>
  </si>
  <si>
    <t>Spolek Madleine, Frýdek-Místek</t>
  </si>
  <si>
    <t>Spolek N.O.B.L, Ostrava</t>
  </si>
  <si>
    <t>Spolek POSEJDON, Dolní Lutyně</t>
  </si>
  <si>
    <t>Spolkový dům Mariany Berlové - zapsaný spolek, Bruntál</t>
  </si>
  <si>
    <t>STP Group, s.r.o., Ostrava</t>
  </si>
  <si>
    <t>Svépomocná společnost Mlýnek, z.s., Ostrava</t>
  </si>
  <si>
    <t>Šárka Cimbálová, Krasov</t>
  </si>
  <si>
    <t>Table Tennis Club OSTRAVA 2016 s.r.o., Ostrava-Moravská Ostrava a Přívoz</t>
  </si>
  <si>
    <t>Tábor U Kateřiny Štramberk, z.s., Štramberk</t>
  </si>
  <si>
    <t>TEDEAS, s.r.o., Třinec</t>
  </si>
  <si>
    <t>TEMPO, obchodní družstvo, Opava</t>
  </si>
  <si>
    <t>Van Quyet Nguyen, Ostrava Moravská Ostrava a Přívoz</t>
  </si>
  <si>
    <t>Xuan Nguyen Dang, Dvorce</t>
  </si>
  <si>
    <t>ZENAMI s.r.o., Ostrava</t>
  </si>
  <si>
    <t>Zlatuše Prawdová, Krnov</t>
  </si>
  <si>
    <t>Mateřská škola Čryřlístek Odry, příspěvková organizace</t>
  </si>
  <si>
    <t>Středisko volného času Vratimov, příspěvková organizace</t>
  </si>
  <si>
    <t>Základní škola a Mateřská škola Lichnov, okres Bruntál, příspěvková organizace</t>
  </si>
  <si>
    <t>Základní škola Via Montessori, příspěvková organizace</t>
  </si>
  <si>
    <t>Příspěvkové organizace v odvětví chytrého regionu</t>
  </si>
  <si>
    <t>Celkový součet - příspěvkové organizace
v odvětví chytrého regionu</t>
  </si>
  <si>
    <t>Příspěvková organizace v odvětví dopravy</t>
  </si>
  <si>
    <t>Celkový součet - příspěvková organizace
v odvětví dopravy</t>
  </si>
  <si>
    <t>Rok 2021</t>
  </si>
  <si>
    <t>Ostatní výdaje v odvětví dopravy</t>
  </si>
  <si>
    <t>Technická údržba, podpora a služby k software v odvětví dopravy</t>
  </si>
  <si>
    <t>Finanční prostředky byly určeny na výkup pozemků za účelem majetkoprávního vypořádání pod stavbami silnic II. a III. třídy. Nevyčerpané finanční prostředky představují neúčelovou úsporu na akci.</t>
  </si>
  <si>
    <t>Finanční prostředky byly určeny na nezbytné opravy majetku a na řešení havarijních stavů v areálu letiště souvisejících se zajištěním jeho provozu a rozvoje. Nevyčerpané finanční prostředky představují neúčelovou úsporu na akci.</t>
  </si>
  <si>
    <t>Certifikace ISO 50001 (certifikovaný systém hospodaření s energií), včetně dozorových auditů</t>
  </si>
  <si>
    <t>Technická údržba, podpora a služby k software v odvětví  chytrého regionu</t>
  </si>
  <si>
    <t>Dynamický systém rezervace parkovacích míst u budov KÚ MSK</t>
  </si>
  <si>
    <t>Vysokorychlostní datová síť (Moravskoslezské datové centrum, příspěvková organizace, Ostrava)</t>
  </si>
  <si>
    <t>Výdaje související s provozem Integrovaného bezpečnostního centra Moravskoslezského kraje</t>
  </si>
  <si>
    <t>Žerotínský zámek - revitalizace objektu (Muzeum Novojičínska, příspěvková organizace)</t>
  </si>
  <si>
    <t>Vybudování ČOV Sovinec (Muzeum v Bruntále, příspěvková organizace)</t>
  </si>
  <si>
    <t>Stavební úpravy Muzea Frenštát pod Radhoštěm (Muzeum Novojičínska, příspěvková organizace)</t>
  </si>
  <si>
    <t>Rozšířené zájmové území Mošnov</t>
  </si>
  <si>
    <t>Obnova techniky na Jesenické magistrále</t>
  </si>
  <si>
    <t>Oplocení části areálu na ul. Uhlířská (Sagapo, příspěvková organizace, Bruntál)</t>
  </si>
  <si>
    <t>Multifunkční sportovní hala v Ostravě</t>
  </si>
  <si>
    <t>SR - Výdaje spojené s epidemií COVID-19 (výdaje spojené s činností škol – mimořádná opatření)</t>
  </si>
  <si>
    <t>Dotační program – Podpora aktivit v oblasti prevence rizikových projevů chování u dětí a mládeže - příspěvkové organizace MSK</t>
  </si>
  <si>
    <t>Rekultivace vnitrobloku a zpevněné plochy (Polské gymnázium – Polskie Gimnazjum im. Juliusza Słowackiego, Český Těšín, příspěvková organizace)</t>
  </si>
  <si>
    <t>Instalace sálavého vytápění a obložení stěn tělocvičny (Základní škola, Ostrava-Poruba, Čkalovova 942, příspěvková organizace)</t>
  </si>
  <si>
    <t>Rekonstrukce elektroinstalace (Gymnázium, Krnov, příspěvková organizace)</t>
  </si>
  <si>
    <t>Parkoviště za budovou PPP FM (Pedagogicko-psychologická poradna, Frýdek-Místek, příspěvková organizace)</t>
  </si>
  <si>
    <t>Novostavba školní družiny (Střední škola, Základní škola a Mateřská škola, Karviná, příspěvková organizace)</t>
  </si>
  <si>
    <t>Zateplení budovy a výměna výplní otvorů (Základní škola, Ostrava-Hrabůvka, U Haldy 66, příspěvková organizace)</t>
  </si>
  <si>
    <t>Přístavba tělocvičny Sportovního gymnázia Dany a Emila Zátopkových (Sportovní gymnázium Dany a Emila Zátopkových, Ostrava, příspěvková organizace, Ostrava)</t>
  </si>
  <si>
    <t>SR - Podpora zajištění vybraných investičních podpůrných opatření při vzdělávání dětí, žáků a studentů se speciálními vzdělávacími potřebami – program č. 133 350</t>
  </si>
  <si>
    <t>Moravskoslezská sestra a jiné významné akce kraje v oblasti zdravotnictví</t>
  </si>
  <si>
    <t>Identitní brána MSK</t>
  </si>
  <si>
    <t>Rozvoj a modernizace pracovišť navazujících na urgentní příjem 2. typu Sdruženého zdravotnického zařízení Krnov, příspěvková organizace (Sdružené zdravotnické zařízení Krnov, příspěvková organizace)</t>
  </si>
  <si>
    <t>Implementace soustavy Natura 2000 v Moravskoslezském kraji, 2. vlna (udržitelnost)</t>
  </si>
  <si>
    <t>i-AIR REGION (udržitelnost)</t>
  </si>
  <si>
    <t>Odstranění migrační bariéry pro obojživelníky (udržitelnost)</t>
  </si>
  <si>
    <t>Technická údržba, podpora a služby k software v odvětví životního prostředí</t>
  </si>
  <si>
    <t>Finanční vypořádání státních dotací</t>
  </si>
  <si>
    <t xml:space="preserve">Zajištění přípravy, realizace a havárie v rámci akcí reprodukce majetku </t>
  </si>
  <si>
    <t>Chytrý region</t>
  </si>
  <si>
    <t>Doprava</t>
  </si>
  <si>
    <t>VÝKAZ ZISKU A ZTRÁTY PŘÍSPĚVKOVÝCH ORGANIZACÍ V ODVĚTVÍ ŠKOLSTVÍ (v tis. Kč)</t>
  </si>
  <si>
    <t>PLNĚNÍ ROZPOČTU MORAVSKOSLEZSKÉHO KRAJE K 31. 12. 2022</t>
  </si>
  <si>
    <t>Příjem z daně z příjmů fyzických osob placené plátci</t>
  </si>
  <si>
    <t>Příjem z daně z příjmů fyzických osob placené poplatníky</t>
  </si>
  <si>
    <t>Příjem z daně z příjmů fyzických osob vybírané srážkou podle zvláštní sazby daně</t>
  </si>
  <si>
    <t>Příjem z daně z příjmů právnických osob</t>
  </si>
  <si>
    <t>Příjem z daně z příjmů právnických osob v případech, kdy poplatníkem je kraj, s výjimkou daně vybírané srážkou podle zvláštní sazby daně</t>
  </si>
  <si>
    <t>Příjem z daně z přidané hodnoty</t>
  </si>
  <si>
    <t>Příjem z poplatků za znečišťování ovzduší</t>
  </si>
  <si>
    <t>Příjem z poplatku za odebrané množství podzemní vody</t>
  </si>
  <si>
    <t>Příjem ze správních poplatků</t>
  </si>
  <si>
    <t>Příjem sankčních plateb přijatých od jiných osob</t>
  </si>
  <si>
    <t>Přijaté neinvestiční příspěvky a náhrady</t>
  </si>
  <si>
    <t>Příjem z prodeje krátkodobého a drobného dlouhodobého neinvestičního majetku</t>
  </si>
  <si>
    <t>Příjem z pronájmu nebo pachtu ostatních nemovitých věcí a jejich částí</t>
  </si>
  <si>
    <t>Příjem z ostatních odvodů příspěvkových organizací</t>
  </si>
  <si>
    <t>Příjem z odvodů příspěvkových organizací</t>
  </si>
  <si>
    <t>Příjem z poskytování služeb, výrobků, prací, výkonů a práv</t>
  </si>
  <si>
    <t>Příjem sankčních plateb přijatých od státu, obcí a krajů</t>
  </si>
  <si>
    <t>Příjem z pronájmu nebo pachtu pozemků</t>
  </si>
  <si>
    <t>Přijaté peněžité neinvestiční dary</t>
  </si>
  <si>
    <t>Zabezpečení potřeb ozbrojených sil</t>
  </si>
  <si>
    <t>Ostatní příjmy z pronájmu nebo pachtu majetku</t>
  </si>
  <si>
    <t>Příjem z úroků</t>
  </si>
  <si>
    <t>Příjem z pojistných plnění</t>
  </si>
  <si>
    <t>Přijaté vratky nespotřebovaných transferů</t>
  </si>
  <si>
    <t>Ostatní příjmy z finančního vypořádání od jiných rozpočtů</t>
  </si>
  <si>
    <t>Příjem z finančního vypořádání mezi kraji, obcemi a dobrovolnými svazky obcí</t>
  </si>
  <si>
    <t>Splátky půjčených prostředků od nefinančních podnikatelů - právnických osob</t>
  </si>
  <si>
    <t>Splátky půjčených prostředků od obecně prospěšných společností a obdobných osob</t>
  </si>
  <si>
    <t>Příjem z prodeje ostatního hmotného dlouhodobého majetku</t>
  </si>
  <si>
    <t>Příjem z prodeje pozemků</t>
  </si>
  <si>
    <t>Příjem z prodeje ostatních nemovitých věcí a jejich částí</t>
  </si>
  <si>
    <t>Ostatní kapitálové příjmy jinde nezařazené</t>
  </si>
  <si>
    <t>Ostatní neinvestiční přijaté transfery od rozpočtů ústřední úrovně</t>
  </si>
  <si>
    <t>Neinvestiční přijaté transfery od jiných států</t>
  </si>
  <si>
    <t>Neinvestiční přijaté transfery od mezinárodních organizací a některých zahraničních orgánů a právnických osob</t>
  </si>
  <si>
    <t>Investiční přijaté transfery od jiných států</t>
  </si>
  <si>
    <t>Investiční přijaté transfery od mezinárodních nebo zahraničních institucí</t>
  </si>
  <si>
    <t>Neinvestiční transfery nefinančním podnikatelům - fyzickým osobám</t>
  </si>
  <si>
    <t>Rybářství a myslivost</t>
  </si>
  <si>
    <t>Energie jiná než elektrická</t>
  </si>
  <si>
    <t>Prádlo, oděv a obuv s výjimkou ochranných pomůcek</t>
  </si>
  <si>
    <t>Výdaje na věcné dary</t>
  </si>
  <si>
    <t>Neinvestiční transfery nefinančním podnikatelům - právnickým osobám</t>
  </si>
  <si>
    <t>Ostatní neinvestiční transfery podnikatelům</t>
  </si>
  <si>
    <t xml:space="preserve">Ostatní neinvestiční transfery rozpočtům územní úrovně </t>
  </si>
  <si>
    <t>Neinvestiční transfery veřejným vysokým školám</t>
  </si>
  <si>
    <t>Platby daní státnímu rozpočtu</t>
  </si>
  <si>
    <t>Ostatní neinvestiční transfery neziskovým a podobným osobám</t>
  </si>
  <si>
    <t>Pojistné na zákonné pojištění odpovědnosti zaměstnavatele za škodu při pracovním úrazu nebo nemoci z povolání</t>
  </si>
  <si>
    <t xml:space="preserve">Podlimitní programové vybavení </t>
  </si>
  <si>
    <t>Odvádění a čistění odpadních vod a nakládání s kaly</t>
  </si>
  <si>
    <t>Knihy a obdobné listinné informační prostředky</t>
  </si>
  <si>
    <t>Záležitosti zájmového vzdělávání jinde nezařazené</t>
  </si>
  <si>
    <t>Neinvestiční transfery fyzickým osobám nemající povahu daru</t>
  </si>
  <si>
    <t>Dary fyzickým osobám</t>
  </si>
  <si>
    <t>Hygienická služba a ochrana veřejného zdraví</t>
  </si>
  <si>
    <t>Studená voda včetně stočného a úplaty za odvod dešťových vod</t>
  </si>
  <si>
    <t>Účastnické úplaty na konference</t>
  </si>
  <si>
    <t>Vratky jistot</t>
  </si>
  <si>
    <t>Platby daní krajům, obcím a státním fondům</t>
  </si>
  <si>
    <t>Náhrady mezd a příspěvky v době nemoci nebo karantény</t>
  </si>
  <si>
    <t>Ostatní činnosti k ochraně přírody a krajiny</t>
  </si>
  <si>
    <t>Neinvestiční transfery státnímu rozpočtu</t>
  </si>
  <si>
    <t>Ostatní činnosti související se službami pro fyzické osoby</t>
  </si>
  <si>
    <t>Ostatní sociální péče a pomoc ostatním skupinám fyzických osob</t>
  </si>
  <si>
    <t>Ostatní neinvestiční transfery fyzickým osobám</t>
  </si>
  <si>
    <t>Volba prezidenta republiky</t>
  </si>
  <si>
    <t>Plyn</t>
  </si>
  <si>
    <t>Humanitární zahraniční pomoc přímá</t>
  </si>
  <si>
    <t>Mezinárodní spolupráce jinde nezařazená</t>
  </si>
  <si>
    <t>Peněžní dary do zahraničí</t>
  </si>
  <si>
    <t>Ostatní zahraniční pomoc</t>
  </si>
  <si>
    <t>Investiční transfery nefinančním podnikatelům - fyzickým osobám</t>
  </si>
  <si>
    <t>Investiční transfery nefinančním podnikatelům - právnickým osobám</t>
  </si>
  <si>
    <t>Ostatní investiční transfery rozpočtům územní úrovně</t>
  </si>
  <si>
    <t>Investiční transfery do zahraničí</t>
  </si>
  <si>
    <t>Ostatní nákup dlouhodobého nehmotného majetku</t>
  </si>
  <si>
    <t>Informační a komunikační technologie</t>
  </si>
  <si>
    <t>Rezervy investičních výdajů</t>
  </si>
  <si>
    <t>Sportovní školy - gymnázia</t>
  </si>
  <si>
    <t>Investiční transfery veřejným vysokým školám</t>
  </si>
  <si>
    <t>Investiční transfery jiným rozpočtům ústřední úrovně</t>
  </si>
  <si>
    <t>Ostatní investiční půjčené prostředky rozpočtům místní úrovně</t>
  </si>
  <si>
    <t>Investiční transfery příspěvkovým organizacím zřízeným jinými zřizovateli</t>
  </si>
  <si>
    <t>PŘEHLED ČERPÁNÍ AKCÍ REPRODUKCE MAJETKU KRAJE Z VLASTNÍCH ZDROJŮ VČETNĚ DOTACÍ ZE STÁTNÍHO ROZPOČTU V ROCE 2022</t>
  </si>
  <si>
    <t>Výdaje v roce 2022</t>
  </si>
  <si>
    <t>Plánované výdaje 2023</t>
  </si>
  <si>
    <t>2026</t>
  </si>
  <si>
    <t>po r. 2026</t>
  </si>
  <si>
    <t>před r. 2021</t>
  </si>
  <si>
    <t>Rekonstrukce vestibulu, zastřešení parkoviště F, stavebně-technické posouzení stavu obálky budovy krajského úřadu.</t>
  </si>
  <si>
    <t>Pořízení HW (rozšíření diskové kapacity zálohovacího zařízení, videokonferenční sestava All-in-One Cisco Room Kit 5K, docházkové terminály, multifunkční tiskárny). Pořízení SW (poskytnutí licence k software - Flowmon APM modul, licence systému pro správu uživatelských účtů a hesel, GINIS - rozšíření o moduly IDS Aplikační internetová brána, RAK autorizovaná konverze, PAR  Podepisování a razítkování, PDZ ISDS rozhraní pro PostServis).</t>
  </si>
  <si>
    <t>Rozšíření stávajícího kamerového systému a změna umístění elektrorozvaděče R-VZT-E v budovách krajského úřadu, modernizace audiovizuální techniky. Nákup skartovacího stroje, multifunkčního šokového zchlazovače a zmrazovače ASBER EBC-05 do stravovacího provozu, dodávka a montáž nábytku, dveří vč. obložek.</t>
  </si>
  <si>
    <t>Nákup osobního automobilu  Audi A8 L 50 TDI quattro a škoda Superb L&amp;K.</t>
  </si>
  <si>
    <t>Okružní křižovatka silnic č. III/4863 se silnicí č. III/04825, Příbor (Správa silnic Moravskoslezského kraje, příspěvková organizace, Ostrava)</t>
  </si>
  <si>
    <t>Okružní křižovatka silnice č. III/04816 s místní komunikací ul. Gen. Hlaďo, Nový Jičín (Správa silnic Moravskoslezského kraje, příspěvková organizace, Ostrava)</t>
  </si>
  <si>
    <t>Rekonstrukce mostů ev. č. 486-011, 012 Hukvaldy (Správa silnic Moravskoslezského kraje, příspěvková organizace, Ostrava)</t>
  </si>
  <si>
    <t>Rekonstrukce mostu ev. č. 4804-2 Košatka (Správa silnic Moravskoslezského kraje, příspěvková organizace, Ostrava)</t>
  </si>
  <si>
    <t>Silnice III/4721, úprava zárubních zdí, Bazaly pro MURAL ART (Správa silnic Moravskoslezského kraje, příspěvková organizace, Ostrava)</t>
  </si>
  <si>
    <t>Oprava III/4682 Třinec, ul. Kaštanová (Správa silnic Moravskoslezského kraje, příspěvková organizace, Ostrava)</t>
  </si>
  <si>
    <t>Účelová komunikace Hvězda - Ovčárna, stabilizace svahu, I. etapa (Správa silnic Moravskoslezského kraje, příspěvková organizace, Ostrava)</t>
  </si>
  <si>
    <t>Protihluková opatření na silnicích II. a III. tříd (Správa silnic Moravskoslezského kraje, příspěvková organizace, Ostrava)</t>
  </si>
  <si>
    <t>Vypořádání pozemků pod stavbami silnic II. a III.třídy</t>
  </si>
  <si>
    <t xml:space="preserve">Rekonstrukce vzletové a přistávací dráhy a navazujících provozních ploch Letiště Leoše Janáčka Ostrava </t>
  </si>
  <si>
    <t>Celkové výdaje činí 4.273.094 tis. Kč, předpokládá se zajištění zbývajících prostředků ze státního rozpočtu.</t>
  </si>
  <si>
    <t>Pořízení firewallu Fortigate 60F (Moravskoslezské datové centrum, příspěvková organizace, Ostrava)</t>
  </si>
  <si>
    <t xml:space="preserve">Reprodukce majetku kraje v odvětví chytrého regionu </t>
  </si>
  <si>
    <t>Středisko hasičské a záchranné služby Město Albrechtice - řešení střešní konstrukce</t>
  </si>
  <si>
    <t>Celkové výdaje činí 79.407 tis. Kč, předpokládá se zajištění zbývajících prostředků ze státního rozpočtu.</t>
  </si>
  <si>
    <t>Celkové výdaje činí 71.850 tis. Kč, předpokládá se zajištění zbývajících prostředků ze státního rozpočtu.</t>
  </si>
  <si>
    <t>Reprodukce movitého hmotného majetku kraje v odvětví kultury</t>
  </si>
  <si>
    <t>Reprodukce movitého nehmotného majetku kraje v odvětví kultury</t>
  </si>
  <si>
    <t>Opravy majetku realizované z pojistných náhrad v odvětví kultury</t>
  </si>
  <si>
    <t>Zámek Nová Horka - dobudování infrastruktury a zázemí  (Muzeum Novojičínska, příspěvková organizace)</t>
  </si>
  <si>
    <t>Hrad Sovinec - oprava lesnické školy (Muzeum v Bruntále, příspěvková organizace)</t>
  </si>
  <si>
    <t xml:space="preserve">Venkovní úpravy ploch, ul. Rybářská (Domov Bílá Opava, příspěvková organizace) </t>
  </si>
  <si>
    <t>Výstavba parkoviště ul. Rybářská (Domov Bílá Opava, příspěvková organizace)</t>
  </si>
  <si>
    <t>Revitalizace prádelny (Domov Vítkov, příspěvková organizace)</t>
  </si>
  <si>
    <t>Zvýšení požární ochrany (Domov Na zámku, příspěvková organizace, Kyjovice)</t>
  </si>
  <si>
    <t>Výstavba domova pro seniory a domova se zvláštním režimem Kopřivnice (Domov pod Bílou horou, příspěvková organizace, Kopřivnice)</t>
  </si>
  <si>
    <t>Dotace z programu MPSV „Rozvoj a obnova materiálně-technické základny sociálních služeb“ maximálně ve výši 65.000 tis. Kč.</t>
  </si>
  <si>
    <t>Dotace z programu MPSV „Rozvoj a obnova materiálně-technické základny sociálních služeb“ ve výši 37.793,6 tis. Kč.</t>
  </si>
  <si>
    <t>Havarijní stav střech (Gymnázium Olgy Havlové, Ostrava-Poruba, příspěvková organizace)</t>
  </si>
  <si>
    <t>Vybudování systému čištění odpadních vod (Dětský domov a Školní jídelna, Radkov-Dubová 141, příspěvková organizace)</t>
  </si>
  <si>
    <t>Stavební úpravy kotelny  (Střední škola, Dětský domov a Školní jídelna, Velké Heraltice, příspěvková organizace)</t>
  </si>
  <si>
    <t>Přístavba šaten (Střední škola technická a zemědělská, Nový Jičín, příspěvková organizace)</t>
  </si>
  <si>
    <t>Výměna střešní krytiny (Albrechtova střední škola, Český Těšín, příspěvková organizace)</t>
  </si>
  <si>
    <t>Rekonstrukce střechy budovy na ul. Karla Pokorného (Základní škola a Mateřská škola, Ostrava - Poruba, Ukrajinská 19, příspěvková organizace)</t>
  </si>
  <si>
    <t>Oprava krovů a střešního pláště budov školního statku (Školní statek, Opava, příspěvková organizace)</t>
  </si>
  <si>
    <t>Oprava rozvodů vody (Střední škola prof. Zdeňka Matějčka, Ostrava-Poruba, příspěvková organizace)</t>
  </si>
  <si>
    <t>Rekonstrukce sociálních zařízení a zavedení teplé vody do tříd (Základní škola speciální, Ostrava-Slezská Ostrava, příspěvková organizace)</t>
  </si>
  <si>
    <t>Sanace základových a obvodových konstrukcí (Základní umělecká škola J. A. Komenského, Studénka, příspěvková organizace)</t>
  </si>
  <si>
    <t>Rekonstrukce kotelny (Gymnázium a Střední průmyslová škola elektrotechniky a informatiky, Frenštát pod Radhoštěm, příspěvková organizace)</t>
  </si>
  <si>
    <t>Výměna oken a zateplení (Základní umělecká škola Eduarda Marhuly, Ostrava-Mariánské Hory, Hudební 6, příspěvková organizace)</t>
  </si>
  <si>
    <t>Rekonstrukce objektu (Základní škola, Hlučín, Gen. Svobody 8, příspěvková organizace)</t>
  </si>
  <si>
    <t>Odstranění vlhkosti zdiva (Základní škola, Ostrava-Mariánské Hory, Karasova 6, příspěvková organizace)</t>
  </si>
  <si>
    <t>Rekonstrukce sociálních zařízení rodinných skupin (Dětský domov SRDCE a Školní jídelna, Karviná-Fryštát, Vydmuchov 10, příspěvková organizace)</t>
  </si>
  <si>
    <t>Rekonstrukce kotelny (Dětský domov a Školní jídelna, Nový Jičín, Revoluční 56, příspěvková organizace)</t>
  </si>
  <si>
    <t>Sanace zdiva Sadová 29 (Základní umělecká škola Bohuslava Martinů, Havířov-Město, Na Schodech 1, příspěvková organizace)</t>
  </si>
  <si>
    <t>Rekonstrukce dešťové kanalizace (Základní škola a Praktická škola, Opava, Slezského odboje 5, příspěvková organizace)</t>
  </si>
  <si>
    <t>Rekonstrukce chodníků a zpevněných ploch (Střední škola řemesel, Frýdek-Místek, příspěvková organizace)</t>
  </si>
  <si>
    <t>Modernizace vstupních prostor (Gymnázium, Ostrava-Hrabůvka, příspěvková organizace)</t>
  </si>
  <si>
    <t>Zřízení nového gastrocentra (Střední škola prof. Zdeňka Matějčka, Ostrava-Poruba, příspěvková organizace)</t>
  </si>
  <si>
    <t>Rekonstrukce střechy tělocvičny (Střední škola, Havířov-Prostřední Suchá, příspěvková organizace)</t>
  </si>
  <si>
    <t>Rekonstrukce víceúčelového sportovního hřiště (Gymnázium Mikuláše Koperníka, Bílovec, příspěvková organizace)</t>
  </si>
  <si>
    <t>Komplexní rekonstrukce školní kuchyně (Střední zdravotnická škola a Vyšší odborná škola zdravotnická, Ostrava, příspěvková organizace)</t>
  </si>
  <si>
    <t>Oprava poškozeného a propadlého kanalizačního potrubí (Střední škola prof. Zdeňka Matějčka, Ostrava-Poruba, příspěvková organizace)</t>
  </si>
  <si>
    <t>Výměna plynových kotlů, ulice Zahradní 102 (Střední škola, Jablunkov, příspěvková organizace)</t>
  </si>
  <si>
    <t>Odstranění havarijního stavu výtahu (Střední škola a Základní škola, Havířov-Šumbark, příspěvková organizace)</t>
  </si>
  <si>
    <t>Vytápění skleníkového areálu, provozní budovy, prodejny a učeben (Školní statek, Opava, příspěvková organizace)</t>
  </si>
  <si>
    <t>Zateplení spojovacího koridoru (Střední škola techniky a služeb, Karviná, příspěvková organizace</t>
  </si>
  <si>
    <t>Rekonstrukce sociálního zařízení a rozvodů ZTI (Střední zdravotnická škola, Opava, příspěvková organizace)</t>
  </si>
  <si>
    <t>Rekonstrukce venkovního sportovního areálu (Střední průmyslová škola, Ostrava-Vítkovice, příspěvková organizace)</t>
  </si>
  <si>
    <t>Rekonstrukce multifunkční místnosti (Školní statek, Opava, příspěvková organizace)</t>
  </si>
  <si>
    <t>Rekonstrukce elektroinstalace (Gymnázium, Havířov-Podlesí, příspěvková organizace)</t>
  </si>
  <si>
    <t>Výměna střešních oken (Gymnázium Petra Bezruče, Frýdek-Místek, příspěvková organizace)</t>
  </si>
  <si>
    <t>Výměna zateplení podlahy na půdě budovy  (Dětský domov a Školní jídelna, Melč 4, příspěvková organizace)</t>
  </si>
  <si>
    <t>Oprava podlahy v tělocvičně (Střední škola hotelnictví a služeb a Vyšší odborná škola, Opava, příspěvková organizace)</t>
  </si>
  <si>
    <t xml:space="preserve">Rekonstrukce elektroinstalace (Jazykové gymnázium Pavla Tigrida, Ostrava-Poruba, příspěvková organizace) </t>
  </si>
  <si>
    <t xml:space="preserve">Úprava parkovacích ploch  (Střední škola, Základní škola a Mateřská škola, Karviná, příspěvková organizace) </t>
  </si>
  <si>
    <t>Rekonstrukce auly Střední průmyslové školy   (Střední průmyslová škola, Obchodní akademie a Jazyková škola s právem státní jazykové zkoušky, Frýdek-Místek, příspěvková organizace</t>
  </si>
  <si>
    <t>Rekonstrukce školní kuchyně a výdejny (Střední škola techniky a služeb, Karviná, příspěvková organizace)</t>
  </si>
  <si>
    <t>Revitalizace Slezského gymnázia Slezské gymnázium, Opava, příspěvková organizace</t>
  </si>
  <si>
    <t>Technická a podnikatelská akademie (TPA) a Moravskoslezská Technologická Akademie (MTA)</t>
  </si>
  <si>
    <t>Fotovoltaický systém pro Střední škola řemesel, Frýdek-Místek</t>
  </si>
  <si>
    <t>Oprava zborceného potrubí – havárie (Jazykové gymnázium Pavla Tigrida, Ostrava-Poruba, příspěvková organizace)</t>
  </si>
  <si>
    <t>Energeticky úsporná opatření (Mendelova střední škola, Nový Jičín, příspěvková organizace)</t>
  </si>
  <si>
    <t xml:space="preserve">Finanční prostředky ve výši 2.295 tis. Kč byly v r. 2022  poskytnuty příspěvkové organizaci na předfinancování výdajů z evropských zdrojů. </t>
  </si>
  <si>
    <t xml:space="preserve">Celkové výdaje činí 511.399 tis. Kč, předpokládá se zajištění zbývajících prostředků ze státního rozpočtu. </t>
  </si>
  <si>
    <t>Přístavba tělocvičny (Gymnázium, Třinec, příspěvková organizace, Třinec)</t>
  </si>
  <si>
    <t>Modernizace ICT, implementace standardu konektivity a metodická podpora v oblasti ICT - příspěvkové organizace MSK</t>
  </si>
  <si>
    <t>Úprava okolí školy (Obchodní akademie a Střední odborná škola logistická, Opava, příspěvková organizace)</t>
  </si>
  <si>
    <t>Možnost spolufinancování městem Frenštát pod Radhoštěm (1/3 po odečtení dotace, max. 30.000 tis. Kč) a Národní sportovní agenturou (70 % způsobilých výdajů, max 60.000 tis. Kč).</t>
  </si>
  <si>
    <t>Zamezení zatékání do sklepních prostor (Odborný léčebný ústav Metylovice-Moravskoslezské sanatorium, příspěvková organizace)</t>
  </si>
  <si>
    <t>Vybavení stravovacího provozu - příspěvkové organizace v odvětví zdravotnictví</t>
  </si>
  <si>
    <t>Rekonstrukce nákladního výtahu pro centrální sterilizaci (Nemocnice s poliklinikou Karviná-Ráj, příspěvková organizace)</t>
  </si>
  <si>
    <t>Rekonstrukce kanalizace - Karviná (Nemocnice s poliklinikou Karviná-Ráj, příspěvková organizace)</t>
  </si>
  <si>
    <t>Rekonstrukce střechy Český Těšín (Zdravotnická záchranná služba Moravskoslezského kraje, příspěvková organizace)</t>
  </si>
  <si>
    <t>Rekonstrukce elektrorozvodů výjezdového stanoviště Havířov (Zdravotnická záchranná služba Moravskoslezského kraje, příspěvková organizace)</t>
  </si>
  <si>
    <t>Rekonstrukce střechy výjezdového stanoviště Frýdek-Místek (Zdravotnická záchranná služba Moravskoslezského kraje, příspěvková organizace)</t>
  </si>
  <si>
    <t>Rekonstrukce střešního pláště výjezdového stanoviště Opava (Zdravotnická záchranná služba Moravskoslezského kraje, příspěvková organizace)</t>
  </si>
  <si>
    <t>Rekonstrukce střech výjezdového stanoviště Bruntál (Zdravotnická záchranná služba Moravskoslezského kraje, příspěvková organizace)</t>
  </si>
  <si>
    <t>Pavilon C - stavební úpravy a přístavba rehabilitace (Sdružené zdravotnické zařízení Krnov, příspěvková organizace)</t>
  </si>
  <si>
    <t>Město Albrechtice - rekonstrukce a modernizace pracovišť (Sdružené zdravotnické zařízení Krnov, příspěvková organizace)</t>
  </si>
  <si>
    <t>Rekonstrukce vestibulu - Karviná (Nemocnice s poliklinikou Karviná-Ráj, příspěvková organizace)</t>
  </si>
  <si>
    <t>Město Albrechtice - stavební úpravy budovy OOP (Sdružené zdravotnické zařízení Krnov, příspěvková organizace)</t>
  </si>
  <si>
    <t>Město Albrechtice - stavební úpravy budovy LDN (Sdružené zdravotnické zařízení Krnov, příspěvková organizace)</t>
  </si>
  <si>
    <t>Systém potrubní pošty (Sdružené zdravotnické zařízení Krnov, příspěvková organizace)</t>
  </si>
  <si>
    <t>Výměna kogeneračních jednotek (Sdružené zdravotnické zařízení Krnov, příspěvková organizace)</t>
  </si>
  <si>
    <t>Úprava zpevněných ploch u pavilonu R (Nemocnice ve Frýdku - Místku, příspěvková organizace)</t>
  </si>
  <si>
    <t>Magnetická rezonance (Nemocnice s poliklinikou Karviná-Ráj, příspěvková organizace)</t>
  </si>
  <si>
    <t>JIP pro dětské pacienty - výstavba objektu včetně zdravotní techniky (Nemocnice Havířov, příspěvková organizace)</t>
  </si>
  <si>
    <t>Parkoviště před pavilonem A (Slezská nemocnice v Opavě, příspěvková organizace)</t>
  </si>
  <si>
    <t>Doplnění náhradního zdroje elektro - Karviná (Nemocnice s poliklinikou Karviná-Ráj, příspěvková organizace)</t>
  </si>
  <si>
    <t>Parkovací plochy (Nemocnice ve Frýdku - Místku, příspěvková organizace)</t>
  </si>
  <si>
    <t>Potrubní pošta - 1.etapa (Nemocnice ve Frýdku - Místku, příspěvková organizace)</t>
  </si>
  <si>
    <t xml:space="preserve">Celkové výdaje činí 700.000 tis. Kč, předpokládá se zajištění zbývajících prostředků ze státního rozpočtu. </t>
  </si>
  <si>
    <t>Zřízení LDN pro pacienty se zvýšeným hygienickým režimem a přesun očního centra (Nemocnice Karviná – Ráj, příspěvková organizace)</t>
  </si>
  <si>
    <t>Rekonstrukce bývalé prádelny na mateřskou školku (Nemocnice Havířov, příspěvková organizace)</t>
  </si>
  <si>
    <t>Pavilon M - vnitřní stavební úpravy (Slezská nemocnice v Opavě, příspěvková organizace)</t>
  </si>
  <si>
    <t>Zřízení zubní ambulance Město Albrechtice, Rýmařov a Vrbno pod Pradědem včetně obnovy vybavení v Břidličné (Sdružené zdravotnické zařízení Krnov, příspěvková organizace)</t>
  </si>
  <si>
    <t>Rekonstrukce stávajícího urgentního příjmu (Nemocnice Karviná - Ráj, příspěvková organizace)</t>
  </si>
  <si>
    <t>Zřízení zubních ambulancí (Nemocnice ve Frýdku - Místku, příspěvková organizace)</t>
  </si>
  <si>
    <t>Pavilon T - stavební úpravy a přístavba odd. onkologie (Slezská nemocnice Opava, příspěková organizace)</t>
  </si>
  <si>
    <t>Šatny pro zaměstnance v 1.PP budovy PCHO (Nemocnice ve Frýdku - Místku, příspěvková organizace)</t>
  </si>
  <si>
    <t>Vybavení transfúzního odběrového místa (Slezská nemocnice v Opavě, příspěvková organizace)</t>
  </si>
  <si>
    <t>Rekonstrukce prostor kanceláří OLZ (Nemocnice Havířov, příspěvková organizace)</t>
  </si>
  <si>
    <t>Rekonstrukce diabetologického centra (Nemocnice Havířov, příspěvková organizace)</t>
  </si>
  <si>
    <t>Demolice balkonu oddělení klinické biochemie (Nemocnice Karviná, příspěvková organizace)</t>
  </si>
  <si>
    <t>Myčka nádobí – příspěvkové organizace kraje</t>
  </si>
  <si>
    <t>Nemocnice Nový Jičín - reinvestiční část nájemného a opravy</t>
  </si>
  <si>
    <t>Manažerský informační systém</t>
  </si>
  <si>
    <t>Pořízení zdravotnických přístrojů a zdravotnické techniky</t>
  </si>
  <si>
    <t>Výstavba JIP dětského oddělení a boxu ARO a rekonstrukce dětského oddělení v křídle A1 (Nemocnice s poliklinikou Karviná-Ráj, příspěvková organizace)</t>
  </si>
  <si>
    <t>Souvislá oprava silnice III/45820 Krnov, ul. Partyzánů (Správa silnic Moravskoslezského kraje, příspěvková organizace, Ostrava)</t>
  </si>
  <si>
    <t>Silnice II/450 – rekonstrukce mostu ev. č. 450-005 mezi obcemi Rudná pod Pradědem a Podlesí (Správa silnic Moravskoslezského kraje, příspěvková organizace, Ostrava)</t>
  </si>
  <si>
    <t>Rekonstrukce střechy a zateplení fasády (Gymnázium, Třinec, příspěvková organizace)</t>
  </si>
  <si>
    <t>PŘEHLED DOTAČNÍCH PROGRAMŮ PODPOŘENÝCH Z ROZPOČTU KRAJE
V ROCE 2022</t>
  </si>
  <si>
    <t>Podpora provozu venkovských prodejen v Moravskoslezském kraji</t>
  </si>
  <si>
    <t>Program podpory spolufinancování investičních projektů</t>
  </si>
  <si>
    <t>Podpora projektů ve zdravotnictví</t>
  </si>
  <si>
    <t xml:space="preserve">Podpora rozvoje zdravotní části multidisciplinárních terénních týmů v oblasti péče o osoby s duševním onemocněním </t>
  </si>
  <si>
    <t>Podpora odpadového hospodářství</t>
  </si>
  <si>
    <t>Podpora chovatelů ovcí nebo koz v oblastech Moravskoslezského kraje s výskytem vlka obecného</t>
  </si>
  <si>
    <t>PŘEHLED INDIVIDUÁLNÍCH DOTACÍ POSKYTNUTÝCH Z ROZPOČTU KRAJE V ROCE 2022</t>
  </si>
  <si>
    <t>Autoškola Club Česká republika s.r.o., Ostrava</t>
  </si>
  <si>
    <t>Libor Václavík - LIBROS, Ostrava-Moravská Ostrava a Přívoz</t>
  </si>
  <si>
    <t>Maku Maku s. r. o., Praha 10 Vinohrady</t>
  </si>
  <si>
    <t>René Pajurek, Frýdek-Místek</t>
  </si>
  <si>
    <t>Integrované výjezdové centrum Kopřivnice</t>
  </si>
  <si>
    <t>Horská služba ČR, o.p.s., Špindlerův Mlýn</t>
  </si>
  <si>
    <t>Oblastní spolek Českého červeného kříže Bruntál, Bruntál</t>
  </si>
  <si>
    <t>Oblastní spolek Českého červeného kříže Frýdek-Místek, Frýdek-Místek</t>
  </si>
  <si>
    <t>Oblastní spolek Českého červeného kříže Opava, Opava</t>
  </si>
  <si>
    <t>Oblastní spolek Českého červeného kříže Ostrava, Ostrava - Moravská Ostrava a Přívoz</t>
  </si>
  <si>
    <t>Pomoc Ukrajině</t>
  </si>
  <si>
    <t>Krizové centrum Ostrava, z.s., Ostrava - Moravská Ostrava a Přívoz</t>
  </si>
  <si>
    <t xml:space="preserve">Obec Kateřinice </t>
  </si>
  <si>
    <t xml:space="preserve">Obec Milíkov </t>
  </si>
  <si>
    <t xml:space="preserve">Obec Sedliště </t>
  </si>
  <si>
    <t xml:space="preserve">Obec Velké Albrechtice </t>
  </si>
  <si>
    <t>SH ČMS - Sbor dobrovolných hasičů Bohumín-Starý Bohumín, Bohumín</t>
  </si>
  <si>
    <t>SH ČMS - Sbor dobrovolných hasičů Staré Hamry, Staré Hamry</t>
  </si>
  <si>
    <t>Open Studios Brno z.s., Brno</t>
  </si>
  <si>
    <t>Farní sbor Českobratrské církve evangelické v Novém Jičíně, Nový Jičín</t>
  </si>
  <si>
    <t xml:space="preserve">Obec Krásná </t>
  </si>
  <si>
    <t>Římskokatolická farnost Bohumín - Nový Bohumín, Nový Bohumín</t>
  </si>
  <si>
    <t>Římskokatolická farnost Doubrava, Doubrava</t>
  </si>
  <si>
    <t>Římskokatolická farnost Hlavnice, Hlavnice</t>
  </si>
  <si>
    <t>Římskokatolická farnost Hněvošice</t>
  </si>
  <si>
    <t>Římskokatolická farnost Chlebovice, Frýdek-Místek, Chlebovice</t>
  </si>
  <si>
    <t>Římskokatolická farnost Opava - Kateřinky</t>
  </si>
  <si>
    <t>Římskokatolická farnost Ostrava - Stará Bělá, Ostrava - Stará Bělá</t>
  </si>
  <si>
    <t>Římskokatolická farnost Ostrava - Svinov, Ostrava</t>
  </si>
  <si>
    <t>Římskokatolická farnost sv. Markéty Havířov-Bludovice</t>
  </si>
  <si>
    <t>Římskokatolická farnost Šilheřovice, Šilheřovice</t>
  </si>
  <si>
    <t>Římskokatolická farnost Větřkovice, Větřkovice</t>
  </si>
  <si>
    <t>Židovská obec v Ostravě, Ostrava-Mariánské Hory</t>
  </si>
  <si>
    <t>GAUDE z.s., Šenov</t>
  </si>
  <si>
    <t>KLUB LITERÁRNÍ FANTASTIKY OSTRAVA, Petřvald</t>
  </si>
  <si>
    <t>Marendi, z.s., Petrovice u Karviné</t>
  </si>
  <si>
    <t>Místní skupina Polského kulturně-osvětového svazu v Horní Suché z.s., Horní Suchá</t>
  </si>
  <si>
    <t>PETARDA PRODUCTION a.s., Ostrava-Slezská Ostrava</t>
  </si>
  <si>
    <t>Soubor lidových písní a tanců Valašský vojvoda, z.s., Kozlovice</t>
  </si>
  <si>
    <t>Stonavská Barborka, z.s., Stonava</t>
  </si>
  <si>
    <t>Tatra Veteran Car Club Kopřivnice, z.s., Nový Jičín</t>
  </si>
  <si>
    <t>5Promotion s.r.o., Ostrava Přívoz</t>
  </si>
  <si>
    <t>AGART PRODUKCE s.r.o., Havířov</t>
  </si>
  <si>
    <t>Agentura pro podporu podnikání a investic CzechInvest</t>
  </si>
  <si>
    <t>CLAW AV s.r.o., Praha Holešovice</t>
  </si>
  <si>
    <t>DANCE STUDIO LIKE s.r.o., Ostrava</t>
  </si>
  <si>
    <t>Dětský folklorní soubor Ostravička, Frýdek-Místek</t>
  </si>
  <si>
    <t>Evolution Brothers s.r.o., Frýdek-Místek</t>
  </si>
  <si>
    <t>Hnutí romských studentů, z.s., Ostrava, Moravská Ostrava a Přívoz</t>
  </si>
  <si>
    <t>ChrisEvents s.r.o., Zásmuky</t>
  </si>
  <si>
    <t>Iniciativa Dokořán, Karviná-Fryštát</t>
  </si>
  <si>
    <t>Jesenické infocentrum, Bruntál</t>
  </si>
  <si>
    <t>Jiří Šindler, Slatina</t>
  </si>
  <si>
    <t>Katolický lidový dům v Porubě, spolek, Ostrava</t>
  </si>
  <si>
    <t>Masarykova univerzita, Brno</t>
  </si>
  <si>
    <t>MELTINGPOT z. s., Ostrava-Mariánské Hory a Hulváky</t>
  </si>
  <si>
    <t>Místní skupina Polského kulturně - osvětového svazu v Karviné - Ráji, Karviná-Ráj</t>
  </si>
  <si>
    <t>MOMENT Česká republika, obecně prospěšná společnost , Ostrava</t>
  </si>
  <si>
    <t>Národní zemědělské muzeum</t>
  </si>
  <si>
    <t>Navínko s.r.o., Ostrava Poruba</t>
  </si>
  <si>
    <t>No Stress Production s.r.o., Praha 4 Nusle</t>
  </si>
  <si>
    <t>Oderská chasa z.s., Odry</t>
  </si>
  <si>
    <t>ODVAZ divadlo improvizace z.s., Ostrava Poruba</t>
  </si>
  <si>
    <t>Pomůžu jak můžu, z.s., Ostrava, Moravská Ostrava a Přívoz</t>
  </si>
  <si>
    <t>Pop Academy z.s., Ostrava</t>
  </si>
  <si>
    <t>Radio Čas s.r.o., Ostrava-Plesná</t>
  </si>
  <si>
    <t>Slezský folklórní soubor - Opavica, z.s., Ostrava Svinov</t>
  </si>
  <si>
    <t>Služby občanům, s.r.o., Komorní Lhotka</t>
  </si>
  <si>
    <t>Společnost katolického domu v Lubině, z.s., Kopřivnice Lubina</t>
  </si>
  <si>
    <t>Spolek Jazz Open Ostrava, Ostrava Michálkovice</t>
  </si>
  <si>
    <t>Spolek Sdružení Romů z.s., Karviná</t>
  </si>
  <si>
    <t>Taneční klub TREND Ostrava, Stará Bělá</t>
  </si>
  <si>
    <t>Taneční sdružení JKO z.s., Ostrava</t>
  </si>
  <si>
    <t>Wallachia z.s., Valašské Meziříčí</t>
  </si>
  <si>
    <t>Železniční muzeum moravskoslezské, o.p.s., Ostrava-Moravská Ostrava a Přívoz</t>
  </si>
  <si>
    <t>Ing. Marcela Rotter, Malá Morávka</t>
  </si>
  <si>
    <t>TATRA TRUCKS a.s., Kopřivnice</t>
  </si>
  <si>
    <t>Česko-polská obchodní komora, z. s., Ostrava - Moravská Ostrava a Přívoz</t>
  </si>
  <si>
    <t>Podpora přípravy strategických projektů</t>
  </si>
  <si>
    <t>Green Gas RE, s.r.o., Paskov</t>
  </si>
  <si>
    <t>Technoprojekt, a.s., Ostrava, Moravská Ostrava a Přívoz</t>
  </si>
  <si>
    <t>Veolia Energie ČR, a.s., Ostrava, Moravská Ostrava a Přívoz</t>
  </si>
  <si>
    <t>Chutě života, s.r.o., Ostrava-Jih</t>
  </si>
  <si>
    <t>Místní skupina Polského kulturně-osvětového svazu v Bystřici z.s., Bystřice</t>
  </si>
  <si>
    <t>Region Bílé Karpaty, Zlín</t>
  </si>
  <si>
    <t>Sdružení českých spotřebitelů, z.ú., Praha 10 – Strašnice</t>
  </si>
  <si>
    <t xml:space="preserve">SH ČMS - Sbor dobrovolných hasičů Větřkovice </t>
  </si>
  <si>
    <t xml:space="preserve">Spolek pro obnovu venkova Moravskoslezského kraje, Třanovice </t>
  </si>
  <si>
    <t>sunette s.r.o., Ostrava, Moravská Ostrava a Přívoz</t>
  </si>
  <si>
    <t>Ostatní individuální dotace v odvětví regionálního rozvoje</t>
  </si>
  <si>
    <t>MATINATA s.r.o., Frýdek-Místek</t>
  </si>
  <si>
    <t>BYTOSLAN spol. s r.o., Třinec</t>
  </si>
  <si>
    <t>Hrčávka, z.s., Hrčava</t>
  </si>
  <si>
    <t>KČT, odbor Gigula, Frýdlant nad Ostravicí</t>
  </si>
  <si>
    <t>KONTAKT FEST PRODUCTION s.r.o., Veřovice</t>
  </si>
  <si>
    <t>Náš Rychvald, z.s., Rychvald</t>
  </si>
  <si>
    <t>Osoblažská úzkorozchodná dráha o.p.s., Liptaň</t>
  </si>
  <si>
    <t>Řemeslný inkubátor Ostrava z.s., Ostrava</t>
  </si>
  <si>
    <t>Spolek Přátelé Vrbenska, Vrbno pod Pradědem</t>
  </si>
  <si>
    <t>Surbanz s.r.o., Frýdek-Místek</t>
  </si>
  <si>
    <t>Žermanický park z. s., Žermanice</t>
  </si>
  <si>
    <t>Ostatní individuální dotace v odvětví cestovního ruchu</t>
  </si>
  <si>
    <t>SEN plus, z. s., Ostrava Poruba</t>
  </si>
  <si>
    <t>Podpora integrace etnických menšin</t>
  </si>
  <si>
    <t>Jsem jedno ucho, z. s., Frýdek-Místek</t>
  </si>
  <si>
    <t>Potravinová banka v Ostravě, z.s., Ostrava-Jih</t>
  </si>
  <si>
    <t>NIPI bezbariérové prostředí, o.p.s., Jihlava</t>
  </si>
  <si>
    <t>Mistrovství světa v ledním hokeji 2024</t>
  </si>
  <si>
    <t>Český svaz ledního hokeje, Praha</t>
  </si>
  <si>
    <t>Okresní hospodářská komora Opava</t>
  </si>
  <si>
    <t>W&amp;ART z.s.</t>
  </si>
  <si>
    <t>Asociace středoškolských klubů České republiky z.s., Brno-sever, Lesná</t>
  </si>
  <si>
    <t>Basketbalový klub NH Ostrava, z.s., Ostrava-Moravská Ostrava a Přívoz</t>
  </si>
  <si>
    <t>Beskydská sportovní akademie s.r.o., Palkovice</t>
  </si>
  <si>
    <t>BO OSTRAVA z.s., Ostrava</t>
  </si>
  <si>
    <t>CRYPTOVA a.s., Ostrava, Moravská Ostrava a Přívoz</t>
  </si>
  <si>
    <t>CS HANDBALL, spol. s r.o., Praha</t>
  </si>
  <si>
    <t>Czech Cycling Tour, s.r.o., Praha 1</t>
  </si>
  <si>
    <t>Česká asociace stolního tenisu, Praha 6</t>
  </si>
  <si>
    <t>Česká baseballová asociace, Praha 6</t>
  </si>
  <si>
    <t>Český krasobruslařský svaz, z.s., Praha 1</t>
  </si>
  <si>
    <t>Český svaz aerobiku a fitness FISAF.cz, z. s., Praha</t>
  </si>
  <si>
    <t>ČESKÝ SVAZ GYMNASTICKÝCH SPORTŮ z.s., Hulín</t>
  </si>
  <si>
    <t>Fotbalová asociace České republiky, Praha 6</t>
  </si>
  <si>
    <t>Fotbalový klub Bolatice, Bolatice</t>
  </si>
  <si>
    <t>Fotbalový klub SLAVIA OPAVA, z.s., Opava</t>
  </si>
  <si>
    <t>HC AZ Havířov 2010, Havířov</t>
  </si>
  <si>
    <t>JEZDECKÝ KLUB FRANCOUZSKÉHO KLUSÁKA, z.s., Ostrava</t>
  </si>
  <si>
    <t>JUDO CLUB HAVÍŘOV z.s., Havířov</t>
  </si>
  <si>
    <t>Judo club Orlová z.s., Orlová</t>
  </si>
  <si>
    <t>Mažoretky Charlie Hradec nad Moravicí, z.s., Hradec nad Moravicí</t>
  </si>
  <si>
    <t xml:space="preserve">Obec Bílov </t>
  </si>
  <si>
    <t>Organizační výbor GRACIA ČEZ-EDĚ, z.s., Orlová</t>
  </si>
  <si>
    <t>OSTRAVA SQUASH KLUB z.s., Ostrava Poruba</t>
  </si>
  <si>
    <t>Real Top Frýdek-Místek z.s., Frýdek-Místek</t>
  </si>
  <si>
    <t>Severomoravský tenisový svaz, Ostrava-Moravská Ostrava a Přívoz</t>
  </si>
  <si>
    <t>SK K2 z.s., Palkovice</t>
  </si>
  <si>
    <t>Ski klub Kozlovice, z.s., Kozlovice</t>
  </si>
  <si>
    <t>Slezský plavecký klub z. s., Bítov</t>
  </si>
  <si>
    <t>Slovan Horní Žukov z.s., Český Těšín</t>
  </si>
  <si>
    <t>Sportovní centrum Bystřice, z.s., Bystřice</t>
  </si>
  <si>
    <t>Sportovní potápění Laguna Nový Jičín, pobočný spolek SPMS, Nový Jičín</t>
  </si>
  <si>
    <t>ŠERM OSTRAVA, Ostrava-Poruba</t>
  </si>
  <si>
    <t>T.J. Dukla Frenštát, z.s., Frenštát pod Radhoštěm</t>
  </si>
  <si>
    <t>Team Black Hill, z.s., Opava</t>
  </si>
  <si>
    <t>Tělovýchovná jednota Jiskra Jančí, z.s., Březová</t>
  </si>
  <si>
    <t>Tělovýchovná jednota Nový Jičín, z.s., Nový Jičín</t>
  </si>
  <si>
    <t>Tělovýchovná jednota Sokol Šilheřovice, z.s., Šilheřovice</t>
  </si>
  <si>
    <t>Tělovýchovná jednota Start Havířov, zapsaný spolek, Havířov</t>
  </si>
  <si>
    <t>Tělovýchovná jednota Třineckých železáren, Třinec</t>
  </si>
  <si>
    <t>Tělovýchovná jednota Velká Polom, z.s., Velká Polom</t>
  </si>
  <si>
    <t>Tenisový klub TENNISPOINT ve Frýdku-Místku, Frýdek-Místek</t>
  </si>
  <si>
    <t>TJ KOVONA Karviná, z.s., Karviná</t>
  </si>
  <si>
    <t>Student Cyber Games, Brno</t>
  </si>
  <si>
    <t>Křesťanská akademie mladých, z.s., Frýdlant nad Ostravicí</t>
  </si>
  <si>
    <t>Nadace ZET profesora Milana Zeleného, Kocelovice</t>
  </si>
  <si>
    <t>Římskokatolická farnost Staříč, Staříč</t>
  </si>
  <si>
    <t>Ahou Public Relations, s.r.o., Psáry, Dolní Jirčany</t>
  </si>
  <si>
    <t>AMCA, spol. s r.o., Praha 2 - Nové Město</t>
  </si>
  <si>
    <t>GUARANT International spol. s r.o., Praha 9</t>
  </si>
  <si>
    <t>GynPorCentrum s.r.o., Krnov</t>
  </si>
  <si>
    <t>Kongresy &amp; eventy, s.r.o., Ostrava</t>
  </si>
  <si>
    <t>SANOPHARM CZ s.r.o., Ostrava-Plesná</t>
  </si>
  <si>
    <t xml:space="preserve">Unie ROSKA - reg. org. ROSKA OSTRAVA, z.p.s. </t>
  </si>
  <si>
    <t>AJNA dental clinic s.r.o., Ostrava, Moravská Ostrava a Přívoz</t>
  </si>
  <si>
    <t>České centrum signálních zvířat, z. s., Nový Jičín</t>
  </si>
  <si>
    <t>KidsMedicals, s.r.o., Ostrava, Slezská Ostrava</t>
  </si>
  <si>
    <t>Svět úsměvů s.r.o., Háj ve Slezsku</t>
  </si>
  <si>
    <t>ZO ČSOP Sovinecko, Rýmařov</t>
  </si>
  <si>
    <t>Podpora předcházení vzniku odpadů a jejich třídění</t>
  </si>
  <si>
    <t>Českomoravská myslivecká jednota, z.s., okresní myslivecký spolek Bruntál, Bruntál</t>
  </si>
  <si>
    <t>Českomoravská myslivecká jednota, z.s., okresní myslivecký spolek Frýdek-Místek, Frýdek-Místek</t>
  </si>
  <si>
    <t>Klub chovatelů německých krátkosrstých ohařů Praha, Praha 2</t>
  </si>
  <si>
    <t>Český svaz včelařů, z.s., základní organizace Rychvald, Rychvald</t>
  </si>
  <si>
    <t>PŘEHLED AKCÍ MORAVSKOSLEZSKÉHO KRAJE SPOLUFINANCOVANÝCH Z EVROPSKÝCH FINANČNÍCH ZDROJŮ
S ČERPÁNÍM VÝDAJŮ V ROCE 2022</t>
  </si>
  <si>
    <t>Automatizace procesů ve spisovnách úřadu</t>
  </si>
  <si>
    <t>Ochrana zálohovaných dat krajské korporace proti škodlivému kódu</t>
  </si>
  <si>
    <t>Otevřený úřad – otevřené rozhraní pro přístup k datům</t>
  </si>
  <si>
    <t>Realizace bezpečnostních opatření podle zákona o kybernetické bezpečnosti II</t>
  </si>
  <si>
    <t>Energetické úspory SSMSK - SM Rýmařov</t>
  </si>
  <si>
    <t xml:space="preserve">MOTUS-Integrating spatial planning with new green mobility solutions to enhance connectivity in rural and peripheral regions of Central Europe“ – „MOTUS- Integrace prostorového plánování s novými řešeními zelené mobility pro lepší propojení venkovských a okrajových oblastí střední Evropy“ </t>
  </si>
  <si>
    <t xml:space="preserve">Nové vedení trasy silnice III/4848, ul. Palkovická, Frýdek - Místek </t>
  </si>
  <si>
    <t>Rekonstrukce a modernizace silnice II/442 VD Kružberk – Svatoňovice – Čermná ve Slezsku</t>
  </si>
  <si>
    <t>Rekonstrukce a modernizace silnice II/443 Štáblovice – Otice</t>
  </si>
  <si>
    <t>Rekonstrukce a modernizace silnice II/470H Severní spoj (Ostrava)</t>
  </si>
  <si>
    <t>Rekonstrukce a modernizace silnice II/472 Karviná, ul. Borovského</t>
  </si>
  <si>
    <t>Rekonstrukce a modernizace silnice II/475 v Karviné, ul. Rudé Armády</t>
  </si>
  <si>
    <t xml:space="preserve">Rekonstrukce a modernizace silnice II/478 Klimkovice – Polanka nad Odrou – Stará Bělá </t>
  </si>
  <si>
    <t>Rekonstrukce a modernizace silnice II/648 Český Těšín, ul. Frýdecká</t>
  </si>
  <si>
    <t>Rekonstrukce silnic II/445 a II/370 (Rýmařov)</t>
  </si>
  <si>
    <t>Silnice II/483 průtah Frenštát p. R. – hr. okresu FM</t>
  </si>
  <si>
    <t>Centrum veřejných energetiků (Moravskoslezské energetické centrum, příspěvková organizace, Ostrava) (2)</t>
  </si>
  <si>
    <t>Černá kostka - Centrum digitalizace, vědy a inovací</t>
  </si>
  <si>
    <t>Digitalizace kulturního dědictví Moravskoslezského kraje</t>
  </si>
  <si>
    <t>Digitální transformace kultury Moravskoslezského kraje</t>
  </si>
  <si>
    <t xml:space="preserve">Jednotný systém pro evidenci sbírek muzejní povahy pro Moravskoslezský kraj </t>
  </si>
  <si>
    <t>Muzeum Šipka - expozice archeologie a geologie Štramberku  (2)</t>
  </si>
  <si>
    <t>Novostavba depozitáře Muzeum v Bruntále</t>
  </si>
  <si>
    <t>Rekonstrukce depozitáře Muzea Beskyd Frýdek-Místek</t>
  </si>
  <si>
    <t xml:space="preserve">Restaurování kulturního dědictví Moravskoslezského kraje </t>
  </si>
  <si>
    <t>Revitalizace NKP Zámek Bruntál a nové expozice</t>
  </si>
  <si>
    <t>Těšínské divadelní a kulturní centrum</t>
  </si>
  <si>
    <t>Vybudování expozice muzea Těšínska v Jablunkově "Muzeum Trojmezí"</t>
  </si>
  <si>
    <t>Podpora aktivit v rámci Programu Interreg V-A ČR-PL III</t>
  </si>
  <si>
    <t>Podpora činnosti sekretariátu Regionální stálé konference Moravskoslezského kraje IV</t>
  </si>
  <si>
    <t>Gastro vybavení Domova Březiny v Petřvaldě</t>
  </si>
  <si>
    <t>Chráněné bydlení Okrajová</t>
  </si>
  <si>
    <t>Podpora (Ne)formální péče v Moravskoslezském kraji</t>
  </si>
  <si>
    <t>Podpora duše III</t>
  </si>
  <si>
    <t>Podpora komunitní práce v MSK II</t>
  </si>
  <si>
    <t>Podpora komunitní práce v MSK III</t>
  </si>
  <si>
    <t>Podpora procesu plánování sociálních služeb na území MSK</t>
  </si>
  <si>
    <t>Podpora procesu transformace zařízení pro děti a posílení kvality péče o děti se specifickými potřebami</t>
  </si>
  <si>
    <t>Podpora služeb sociální prevence 2022+</t>
  </si>
  <si>
    <t>Profesionalizace systému péče o ohrožené děti v Moravskoslezském kraji</t>
  </si>
  <si>
    <t>Rekonstrukce a výstavba objektů ve Skotnici</t>
  </si>
  <si>
    <t>Rozvoj služeb v Ostravě – ul. Dr. Malého</t>
  </si>
  <si>
    <t>Transformace Zámku Dolní Životice</t>
  </si>
  <si>
    <t>Výstavba domova se zvláštním režimem (Domov Hortenzie, Frenštát)</t>
  </si>
  <si>
    <t>Žít normálně II</t>
  </si>
  <si>
    <t>Energetické úspory ve VOŠ zdravotnická Ostrava</t>
  </si>
  <si>
    <t>Modernizace Školního statku Opava II</t>
  </si>
  <si>
    <t>Modernizace výuky informačních technologii III</t>
  </si>
  <si>
    <t>Modernizace zázemí pro výuku zemědělských a polygrafických oborů na Albrechtově SŠ Český Těšín</t>
  </si>
  <si>
    <t>Novostavba a přístavba objektu dílen a učeben praktického vyučování ve Středním odborném učilišti stavebním Opava</t>
  </si>
  <si>
    <t>Novostavba dílen a venkovní sportoviště pro Střední školu technickou Opava</t>
  </si>
  <si>
    <t>Odborné, kariérové a polytechnické vzdělávání v MSK II</t>
  </si>
  <si>
    <t>Rozšíření a modernizace výukových prostor na JG PT Ostrava-Poruba</t>
  </si>
  <si>
    <t>Supporting mental health of young people in the era of coronavirus</t>
  </si>
  <si>
    <t>TPA – Inovační centrum pro transformaci vzdělávání</t>
  </si>
  <si>
    <t>Modernizace a rekonstrukce pavilonu psychiatrie Nemocnice s poliklinikou Havířov, p.o.  (2)</t>
  </si>
  <si>
    <t>Modernizace vybavení pro obory návazné péče v NsP Havířov, p.o.  (2)</t>
  </si>
  <si>
    <t>Rekonstrukce a modernizace infekčního oddělení (Nemocnice Havířov, p. o) (2)</t>
  </si>
  <si>
    <t>max. 40 mil. a 30 % spoluúčast</t>
  </si>
  <si>
    <t>Revitalizace parku Nemocnice s poliklinikou Karviná-Ráj – Karviná (Nemocnice Karviná-Ráj, příspěvková organizace) (2)</t>
  </si>
  <si>
    <t>Revitalizace parku Nemocnice s poliklinikou Karviná-Ráj – Orlová (Nemocnice Karviná-Ráj, příspěvková organizace) (2)</t>
  </si>
  <si>
    <t>Rozvoj infektologického pracoviště Slezské nemocnice v Opavě (Slezská nemocnice v Opavě, příspěvková organizace)  (2)</t>
  </si>
  <si>
    <t>Clear AIR and Climate adaptation in Ostrava and other cities</t>
  </si>
  <si>
    <t>IP LIFE for Coal Mining Landscape Adaptation (IP LIFE pro adaptaci pohornické krajiny)</t>
  </si>
  <si>
    <t>Kotlíkové dotace v Moravskoslezském kraji - 3. grantové schéma</t>
  </si>
  <si>
    <t>Kotlíkové dotace v Moravskoslezském kraji - 4. grantové schéma</t>
  </si>
  <si>
    <t xml:space="preserve">         (1)  Odhad předpokládaných výdajů pro léta 2023 - 2027.</t>
  </si>
  <si>
    <t>ODVĚTVÍ REGIONÁLNÍHO ROZVOJE CELKEM</t>
  </si>
  <si>
    <t>ODVĚTVÍ ÚZEMNÍHO PLÁNOVÁNÍ A STAVEBNÍHO ŘÁDU CELKEM</t>
  </si>
  <si>
    <t xml:space="preserve">ODVĚTVÍ VLASTNÍ SPRÁVNÍ ČINNOST KRAJE A ČINNOST ZASTUPITELSTVA KRAJE </t>
  </si>
  <si>
    <t>ODVĚTVÍ ÚZEMNÍHO PLÁNOVÁNÍ A STAVEBNÍHO ŘÁDU</t>
  </si>
  <si>
    <t>PŘEHLED PŘÍJMŮ PŘIJATÝCH V ROCE 2022 (v tis. Kč)</t>
  </si>
  <si>
    <t>Název položky</t>
  </si>
  <si>
    <t>Komentář</t>
  </si>
  <si>
    <t>Příjem z daně z příjmů fyzických osob placené plátci (ze závislé činnosti a funkčních požitků) - na základě zákona č. 243/2000 Sb., o rozpočtovém určení daní.</t>
  </si>
  <si>
    <t>Příjem z daně z příjmů fyzických osob placené poplatníky (ze samostatné výdělečné činnosti) - na základě zákona č. 243/2000 Sb., o rozpočtovém určení daní.</t>
  </si>
  <si>
    <t>Příjem z daně z příjmů fyzických osob vybírané srážkou - na základě zákona č. 243/2000 Sb., o rozpočtovém určení daní.</t>
  </si>
  <si>
    <t>Příjem z daně z příjmů právnických osob - na základě zákona č. 243/2000 Sb., o rozpočtovém určení daní.</t>
  </si>
  <si>
    <t>Příjem z daně z příjmů právnických osob za kraj - na základě zákona č. 243/2000 Sb., o rozpočtovém určení daní.</t>
  </si>
  <si>
    <t>Příjem z daně z přidané hodnoty -  na základě zákona č. 243/2000 Sb., o rozpočtovém určení daní.</t>
  </si>
  <si>
    <t>Příjem z poplatků za znečišťování ovzduší - poplatky vybírané na základě zákona č. 201/2012 Sb., o ochraně ovzduší, ve znění pozdějších předpisů. Výnos z poplatků za znečišťování ve výši 25 % je příjmem kraje, na jehož území se stacionární zdroj nachází.</t>
  </si>
  <si>
    <t>Příjem z poplatku za odebrané množství podzemní vody dle § 88 zákona 254/2001 Sb. o vodách a o změně některých zákonů (vodní zákon) - část poplatků za odběr podzemní vody ve výši 50 % je příjmem rozpočtu kraje, na jehož území se odběr podzemní vody uskutečňuje.</t>
  </si>
  <si>
    <t>Příjem ze správních poplatků - poplatky vybírané převážně na základě zákona č. 634/2004 Sb., o správních poplatcích, zákona č. 160/1992 Sb., o zdravotní péči v nestátních zdravotnických zařízeních, zákona č. 13/1997 Sb., o pozemních komunikacích, zákona 254/2001 Sb. o vodách a o změně některých zákonů (vodní zákon) a zákona č. 183/2006 Sb., o územním plánování a stavebním řádu (stavební zákon).</t>
  </si>
  <si>
    <t>Např. příjmy z prezentace partnerů při konání projektů realizovaných krajem ve výši 1.562 tis. Kč, příjmy z refakturovaných nákladů za dodávky energií a poskytnuté služby související s užíváním nebytových prostor v budovách krajského úřadu cizími subjekty ve výši 844 tis. Kč aj.</t>
  </si>
  <si>
    <t>Příjmy za věcná břemena - dle obecně platných právních předpisů.</t>
  </si>
  <si>
    <t>Příjmy z odvodů příspěvkových organizací v odvětví zdravotnictví, školství a sociálních věcí. Z toho byly naplňovány odvody z fondů příspěvkových organizací dle splátkového kalendáře do výše 47.806 tis. Kč, odvody za porušení rozpočtové kázně ve výši 228 tis. Kč a pokutami ve výši 14 tis. Kč.</t>
  </si>
  <si>
    <t>Největší část představovaly příjmy z pronájmu podniku Nemocnice v Novém Jičíně společnosti Nemocnice AGEL Nový Jičín a.s.; skutečné plnění činilo 18.104 tis. Kč. Dále se jednalo o příjmy z pronájmu podniku Letiště Ostrava-Mošnov společnosti Letiště Ostrava, a. s., k jeho samostatnému provozování; skutečné plnění činilo 1.637 tis. Kč. Ze zbývajících příjmů z pronájmu tvořil nejvýznamnější část příjem z pronájmu budovy v k. ú. Mošnov společnosti ENES Cargo, a. s., ve výši 493 tis. Kč.</t>
  </si>
  <si>
    <t>Přijaté úroky z bankovních účtů zřízených Moravskoslezským krajem. V meziročním srovnání došlo k nárůstu o 967 %, a to zejména z důvodu postupného růstu základní úrokové sazby ČNB, díky které se daří ukládat finanční prostředky za zvýhodněné úrokové sazby jak na běžných účtech, tak na krátkodobých 14denních vkladech prostřednictvím dealingů  spolupracujících bankovních domů.</t>
  </si>
  <si>
    <t>Kurzový zisk z přijatých zahraničních plateb nebo při nákupu cizích měn.</t>
  </si>
  <si>
    <r>
      <rPr>
        <sz val="10"/>
        <rFont val="Tahoma"/>
        <family val="2"/>
        <charset val="238"/>
      </rPr>
      <t>Sankční platby byly přijaty především v odvětví dopravy ve výši 17.177 tis. Kč, v odvětví krizového řízení ve výši 2.827 tis. Kč, v odvětví sociálních věcí ve výši 1.061 tis. Kč a další.</t>
    </r>
    <r>
      <rPr>
        <sz val="10"/>
        <color rgb="FFFF0000"/>
        <rFont val="Tahoma"/>
        <family val="2"/>
        <charset val="238"/>
      </rPr>
      <t xml:space="preserve"> </t>
    </r>
  </si>
  <si>
    <t>Příjem sankčních plateb přijatých od jiných subjektů</t>
  </si>
  <si>
    <t xml:space="preserve">Největší objem těchto příjmů byl realizován v odvětví zdravotnictví, a to ve výši 50.637 tis. Kč. Dále se jednalo o příjmy v odvětví sociálních věcí ve výši 20.792 tis. Kč, v odvětví školství ve výši 16.686 tis. Kč, v odvětví dopravy ve výši 8.510 tis. Kč, v odvětví regionálního rozvoje ve výši 6.453 tis. Kč a další. </t>
  </si>
  <si>
    <t>Příjmy z prodeje kovového odpadu a vyfrézovaného materiálu v rámci akcí modernizace a rekonstrukce silnic II. a III. třídy spolufinancovaných z evropských finančních zdrojů.</t>
  </si>
  <si>
    <t>Příjem dobrovolného vstupného v rámci akce "Spolu ruku v ruce".</t>
  </si>
  <si>
    <t>Např. za škodu na nemovitém majetku svěřeném příspěvkové organizaci Správa silnic Moravskoslezského kraje, Ostrava, ve výši 3.554 tis. Kč, za škodu na movitém majetku svěřeném příspěvkové organizaci Nemocnice ve Frýdku-Místku ve výši 1.216 tis. Kč, nebo za škodu na nemovitém majetku svěřeném příspěvkové organizaci Těšínské divadlo Český Těšín ve výši 1.582 tis. Kč.</t>
  </si>
  <si>
    <r>
      <rPr>
        <sz val="10"/>
        <rFont val="Tahoma"/>
        <family val="2"/>
        <charset val="238"/>
      </rPr>
      <t>K nejvýznamnějším položkám patřily srážky z platu zaměstnanců KÚ za odebranou stravu v jídelně KÚ v celkové výši 9.214 tis. Kč,</t>
    </r>
    <r>
      <rPr>
        <sz val="10"/>
        <color rgb="FFFF0000"/>
        <rFont val="Tahoma"/>
        <family val="2"/>
        <charset val="238"/>
      </rPr>
      <t xml:space="preserve"> </t>
    </r>
    <r>
      <rPr>
        <sz val="10"/>
        <rFont val="Tahoma"/>
        <family val="2"/>
        <charset val="238"/>
      </rPr>
      <t xml:space="preserve">příjmy z refakturace výdajů na aktualizaci Zásad územního rozvoje Moravskoslezského kraje Správě železnic, státní organizaci, ve výši 3.037 tis. Kč, nebo náhrada škody vzniklé kraji v Pavilonu chirurgických oborů v Nemocnici ve Frýdku-Místku, p. o., od společnosti HOCHTIEF CZ, a. s., ve výši 1.365 tis. Kč. </t>
    </r>
  </si>
  <si>
    <t>Např. příspěvek společnosti Hyundai Motor Manufacturing Czech s.r.o. na zabezpečení úkolů JPO IV ve výši 4.400 tis. Kč.</t>
  </si>
  <si>
    <t>V odvětví sociálních věcí se jednalo o splátky návratných finančních výpomocí poskytnutých poskytovatelům sociálních služeb v celkové výši 393.185 tis. Kč, z toho v rámci Programu pro poskytování návratných finančních výpomocí z Fondu sociálních služeb v roce 2022 ve výši 199.861 tis. Kč a individuálních návratných finančních výpomocí ve výši 193.324 tis. Kč. 
V odvětví regionálního rozvoje se jednalo o prostředky vrácené na základě operačních smluv s Fondy rozvoje měst (splátky jistin a úroků z poskytnutých úvěrů z finančního nástroje JESSICA v Regionálním operačním programu regionu soudržnosti Moravskoslezsko) ve výši 14.811 tis. Kč, o splátky úvěrů poskytnutých obcím v rámci Finančního nástroje JESSICA II a III v celkové výši 9.279 tis. Kč a o vratku návratné finanční výpomoci poskytnuté v roce 2022 obci Kružberk ve výši 317 tis. Kč na projekt "Stavební úpravy objektu čp. 100 v obci Kružberk - 1. etapa".
V odvětví zdravotnictví pak byla přijata splátka návratné finanční výpomoci ve výši 2.000 tis. Kč poskytnuté v roce 2018 společnosti Sanatorium Jablunkov, a.s., na akci "Úprava lůžkových oddělení – 1. etapa".</t>
  </si>
  <si>
    <t>2420</t>
  </si>
  <si>
    <r>
      <rPr>
        <sz val="10"/>
        <rFont val="Tahoma"/>
        <family val="2"/>
        <charset val="238"/>
      </rPr>
      <t>V odvětví sociálních věcí byly příspěvkovými organizacemi vráceny návratné finanční výpomoci poskytnuté v roce 2022 v celkové výši 149.800 tis. Kč k zabezpečení běžného chodu z důvodu opožděných transferů ze státního rozpočtu podle zákona č. 108/2006 Sb., o sociálních službách.
V odvětví zdravotnictví se jednalo o vratku návratné finanční výpomoci poskytnuté v letech 2020 a 2021 příspěvkové organizaci Nemocnice Havířov na předfinancování projektu "Modernizace vybavení pro obory návazné péče v Nemocnici s poliklinikou Havířov, p. o." ve výši 46.269 tis. Kč, o vratky návratných finančních výpomocí poskytnutých v roce 2021 příspěvkovým organizacím – nemocnicím na realizaci projektů zařízení pro úpravu zdravotnických odpadů v celkové výši 10.125 tis. Kč, a dále o splátky návratné finanční výpomoci poskytnuté v roce 2018 příspěvkové organizaci Nemocnice ve Frýdku-Místku, pro zajištění profinancování akce „Vybudování NIP a DIOP“ v celkové výši 5.014 tis. Kč.
V odvětví školství se jednalo o vrácení návratných finančních výpomocí v celkové výši 35.497 tis. Kč, z toho 34.497 tis. Kč</t>
    </r>
    <r>
      <rPr>
        <sz val="10"/>
        <color rgb="FFFF0000"/>
        <rFont val="Tahoma"/>
        <family val="2"/>
        <charset val="238"/>
      </rPr>
      <t xml:space="preserve"> </t>
    </r>
    <r>
      <rPr>
        <sz val="10"/>
        <rFont val="Tahoma"/>
        <family val="2"/>
        <charset val="238"/>
      </rPr>
      <t>tvořily vratky návratných finančních výpomocí poskytnutých v předchozích letech příspěvkovým organizacím k zajištění profinancování projektů spolufinancovaných z evropských finančních zdrojů.</t>
    </r>
    <r>
      <rPr>
        <sz val="10"/>
        <color rgb="FFFF0000"/>
        <rFont val="Tahoma"/>
        <family val="2"/>
        <charset val="238"/>
      </rPr>
      <t xml:space="preserve"> </t>
    </r>
    <r>
      <rPr>
        <sz val="10"/>
        <rFont val="Tahoma"/>
        <family val="2"/>
        <charset val="238"/>
      </rPr>
      <t>Dále kraj přijal vratku návratné finanční výpomoci poskytnuté v roce 2020 příspěvkové organizaci Vzdělávací a sportovní centrum, Bílá, ve výši 1.000 tis. Kč k úhradě provozních výdajů.
V odvětví kultury byla vrácena návratná finanční výpomoc poskytnutá v roce 2020 příspěvkové organizaci Muzeum v Bruntále na spolufinancování projektu „Světlo památkám. Odhalené dědictví polsko-českého pohraničí“ ve výši 732 tis. Kč.</t>
    </r>
  </si>
  <si>
    <t>Nedaňové příjmy celkem</t>
  </si>
  <si>
    <t>Objemově nejvýznamnějším se stal příjem z prodeje pozemků v k. ú. Mošnov za účelem vybudování multimodálního carga ve výši 44.207 tis. Kč. Dalšími významnými příjmy byly příjmy z prodeje budovy včetně pozemků v k. ú. Opava-Předměstí ve výši 7.026 tis. Kč, z prodeje budovy včetně pozemků v k. ú. Mariánské Hory ve výši 2.361 tis. Kč, nebo z prodeje pozemků v k. ú. Horní Václavov ve výši 2.105 tis. Kč.</t>
  </si>
  <si>
    <t>Příjem za prodej ojetého osobního vozidla.</t>
  </si>
  <si>
    <t>Příjem od statutárního města Frýdku-Místku za vypořádání stavebního objektu v rámci projektu "Nové vedení trasy silnice III/4848, ul. Palkovická, Frýdek-Místek".</t>
  </si>
  <si>
    <t>Příspěvek od společnosti Hyundai Motor Manufacturing Czech s.r.o., na úhradu nákladů na reprodukci techniky potřebné pro zabezpečení úkolů jednotky požární ochrany – stanice Hasičského záchranného sboru Moravskoslezského kraje Integrovaného výjezdového centra v Nošovicích.</t>
  </si>
  <si>
    <t>Dotace ze Všeobecné pokladní správy v odvětví ostatní</t>
  </si>
  <si>
    <t>Souhrnný dotační vztah - na základě zákona o státním rozpočtu</t>
  </si>
  <si>
    <t>Dotační program - Podpora provozu venkovských prodejen v Moravskoslezském kraji</t>
  </si>
  <si>
    <t>Dotace z Úřadu vlády České republiky</t>
  </si>
  <si>
    <t>Dotace z Ministerstva práce a sociálních věcí ČR</t>
  </si>
  <si>
    <t>Dotace z Ministerstva školství, mládeže a tělovýchovy ČR</t>
  </si>
  <si>
    <t>Dotace z Ministerstva kultury ČR</t>
  </si>
  <si>
    <t>Dotace z Ministerstva zdravotnictví ČR</t>
  </si>
  <si>
    <t>Profesionalizace systému péče o ohrožené děti v Moravskoslezském kraji</t>
  </si>
  <si>
    <t xml:space="preserve">Modernizace Nemocnice Třinec (Nemocnice Třinec, příspěvková organizace) </t>
  </si>
  <si>
    <t>Zvýšení kvality poskytované zdravotní péče v Nemocnici ve Frýdku-Místku, p. o. (Nemocnice Frýdek-Místek, příspěvková organizace)</t>
  </si>
  <si>
    <t>Operační program Jan Amos Komenský – Priorita 2 - Vzdělávání</t>
  </si>
  <si>
    <t>Modernizace pracovišť v Nemocnici s poliklinikou Karviná-Ráj (Nemocnice Karviná-Ráj, příspěvková organizace)</t>
  </si>
  <si>
    <t>Výstavba a modernizace akutních pracovišť v návaznosti na urgentní příjem II. typu (Nemocnice Havířov, příspěvková organizace)</t>
  </si>
  <si>
    <t>Ostatní účelový příspěvek v odvětví kultury pro příspěvkové organizace kraje – Národní plán obnovy</t>
  </si>
  <si>
    <t>Dotace MŠMT - Národní plán obnovy</t>
  </si>
  <si>
    <t>Podpora činnosti sekretariátu a zajištění chodu Regionální stálé konference MSK IV</t>
  </si>
  <si>
    <t>RESOLVE - Sustainable mobility and the transition to a low-carbon retailing economy - RESOLVE - Udržitelná mobilita a přechod k nízkouhlíkové ekonomice služeb (obchodu)</t>
  </si>
  <si>
    <t>Supporting mental health of young people in the era of coronavirus (Podpora duševního zdraví mládeže v době koronaviru)</t>
  </si>
  <si>
    <t>Dotace z Ministerstva zemědělství ČR</t>
  </si>
  <si>
    <t>Rozvoj a modernizace pracovišť navazujících na urgentní příjem Slezské nemocnice v Opavě</t>
  </si>
  <si>
    <t>PŘÍJMY CELKEM</t>
  </si>
  <si>
    <t>PŘEHLED ÚČELOVÝCH DOTACÍ ZE STÁTNÍHO ROZPOČTU A STÁTNÍCH FONDŮ PODLÉHAJÍCÍCH FINANČNÍMU VYPOŘÁDÁNÍ ZA ROK 2022</t>
  </si>
  <si>
    <t>Účelový znak</t>
  </si>
  <si>
    <r>
      <t xml:space="preserve">Poskytnuto v roce 2022 
</t>
    </r>
    <r>
      <rPr>
        <sz val="8"/>
        <rFont val="Tahoma"/>
        <family val="2"/>
        <charset val="238"/>
      </rPr>
      <t>(a v předešlých letech)</t>
    </r>
  </si>
  <si>
    <r>
      <t xml:space="preserve">Použito v roce 2022
</t>
    </r>
    <r>
      <rPr>
        <sz val="8"/>
        <rFont val="Tahoma"/>
        <family val="2"/>
        <charset val="238"/>
      </rPr>
      <t>(a v předešlých letech)</t>
    </r>
  </si>
  <si>
    <t>Nedočerpáno
v roce 2022</t>
  </si>
  <si>
    <t>Vráceno do SR v průběhu roku 2022</t>
  </si>
  <si>
    <t>Vráceno v rámci 
FV za rok 2022</t>
  </si>
  <si>
    <t>Vráceno 
z příjmu 2023</t>
  </si>
  <si>
    <t>Vráceno 
z přebytku 2022</t>
  </si>
  <si>
    <t>Národní plán obnovy - doučování</t>
  </si>
  <si>
    <t>Národní plán obnovy – digitální učební pomůcky</t>
  </si>
  <si>
    <t>Národní plán obnovy – prevence digitální propasti</t>
  </si>
  <si>
    <t>Jazykové kurzy pro děti cizince migrující z Ukrajiny</t>
  </si>
  <si>
    <t>Program sociální prevence a prevence kriminality</t>
  </si>
  <si>
    <t>Soutěže</t>
  </si>
  <si>
    <t>Program podpory vzdělávání národnostních menšin</t>
  </si>
  <si>
    <t>OP VVV – PO3 investice</t>
  </si>
  <si>
    <t>Podpora zajištění vybraných investičních podpůrných opatření při vzdělávání dětí, žáků a studentů se speciálními vzdělávacími potřebami - program č. 133 350</t>
  </si>
  <si>
    <t>Celkem Ministerstvo školství, mládeže a sportu</t>
  </si>
  <si>
    <t>Operační program potravinové a materiální pomoci</t>
  </si>
  <si>
    <t>Ministerstvo financí - Všeobecná pokladní správa</t>
  </si>
  <si>
    <t>Účelové dotace na výdaje spojené s volbou prezidenta ČR</t>
  </si>
  <si>
    <t>Účelové dotace na výdaje spojené se společnými volbami do Parlamentu ČR a zastupitelstev v obcích</t>
  </si>
  <si>
    <t>Celkem Ministerstvo financí - Všeobecná pokladní správa</t>
  </si>
  <si>
    <t xml:space="preserve">Operační program zaměstnanost – OPZ, neinvestiční prostředky, program 135 125 SR </t>
  </si>
  <si>
    <t xml:space="preserve">Operační program zaměstnanost – OPZ, neinvestiční prostředky, program 135 125 SF </t>
  </si>
  <si>
    <t>Dotační program pro poskytovatele zdravotnické záchranné služby s cílem zajištění provozu jednotného informačního systému v letecké záchranné službě v České republice</t>
  </si>
  <si>
    <t>Dotační program pro financování sociální části center duševního zdraví a multidisciplinárního týmu pro cílové skupiny dětí, lidí s demencí, lidí s problematikou závislosti a lidí s nařízeným ochranným léčením – pro rok 2022</t>
  </si>
  <si>
    <t>5060010011 Podpora standardizovaných veřejných služeb muzeí a galerií</t>
  </si>
  <si>
    <t>5060010013 Podpora výchovně vzdělávacích aktivit v muzejnictví</t>
  </si>
  <si>
    <t>Národní plán obnovy – neinvestice</t>
  </si>
  <si>
    <t>Program restaurování movitých kulturních památek</t>
  </si>
  <si>
    <t>ISO II/C výkupy předmětů kulturní hodnoty mimořádného významu - investiční</t>
  </si>
  <si>
    <t>Poznámky:</t>
  </si>
  <si>
    <r>
      <t xml:space="preserve">1) </t>
    </r>
    <r>
      <rPr>
        <sz val="8"/>
        <rFont val="Tahoma"/>
        <family val="2"/>
        <charset val="238"/>
      </rPr>
      <t>Údaje za celou dobu trvání projektů</t>
    </r>
    <r>
      <rPr>
        <vertAlign val="superscript"/>
        <sz val="8"/>
        <rFont val="Tahoma"/>
        <family val="2"/>
        <charset val="238"/>
      </rPr>
      <t>.</t>
    </r>
  </si>
  <si>
    <r>
      <t xml:space="preserve">2) </t>
    </r>
    <r>
      <rPr>
        <sz val="8"/>
        <rFont val="Tahoma"/>
        <family val="2"/>
        <charset val="238"/>
      </rPr>
      <t>Dotace byla poskytnuta v roce 2021, vypořádána byla při finančním vypořádání za rok 2022.</t>
    </r>
  </si>
  <si>
    <r>
      <t>33063</t>
    </r>
    <r>
      <rPr>
        <b/>
        <vertAlign val="superscript"/>
        <sz val="8"/>
        <rFont val="Tahoma"/>
        <family val="2"/>
        <charset val="238"/>
      </rPr>
      <t>1)</t>
    </r>
  </si>
  <si>
    <r>
      <t>33086</t>
    </r>
    <r>
      <rPr>
        <b/>
        <vertAlign val="superscript"/>
        <sz val="8"/>
        <rFont val="Tahoma"/>
        <family val="2"/>
        <charset val="238"/>
      </rPr>
      <t>1)</t>
    </r>
  </si>
  <si>
    <r>
      <t>33087</t>
    </r>
    <r>
      <rPr>
        <b/>
        <vertAlign val="superscript"/>
        <sz val="8"/>
        <rFont val="Tahoma"/>
        <family val="2"/>
        <charset val="238"/>
      </rPr>
      <t>1)</t>
    </r>
  </si>
  <si>
    <r>
      <t>33088</t>
    </r>
    <r>
      <rPr>
        <b/>
        <vertAlign val="superscript"/>
        <sz val="8"/>
        <rFont val="Tahoma"/>
        <family val="2"/>
        <charset val="238"/>
      </rPr>
      <t>1)</t>
    </r>
  </si>
  <si>
    <r>
      <t>33982</t>
    </r>
    <r>
      <rPr>
        <b/>
        <vertAlign val="superscript"/>
        <sz val="8"/>
        <rFont val="Tahoma"/>
        <family val="2"/>
        <charset val="238"/>
      </rPr>
      <t>1)</t>
    </r>
  </si>
  <si>
    <r>
      <t>33504</t>
    </r>
    <r>
      <rPr>
        <b/>
        <vertAlign val="superscript"/>
        <sz val="8"/>
        <rFont val="Tahoma"/>
        <family val="2"/>
        <charset val="238"/>
      </rPr>
      <t>2)</t>
    </r>
  </si>
  <si>
    <r>
      <t>13013</t>
    </r>
    <r>
      <rPr>
        <b/>
        <vertAlign val="superscript"/>
        <sz val="8"/>
        <rFont val="Tahoma"/>
        <family val="2"/>
        <charset val="238"/>
      </rPr>
      <t>1)</t>
    </r>
  </si>
  <si>
    <r>
      <t>13014</t>
    </r>
    <r>
      <rPr>
        <b/>
        <vertAlign val="superscript"/>
        <sz val="8"/>
        <rFont val="Tahoma"/>
        <family val="2"/>
        <charset val="238"/>
      </rPr>
      <t>1)</t>
    </r>
  </si>
  <si>
    <r>
      <t>13351</t>
    </r>
    <r>
      <rPr>
        <b/>
        <vertAlign val="superscript"/>
        <sz val="8"/>
        <rFont val="Tahoma"/>
        <family val="2"/>
        <charset val="238"/>
      </rPr>
      <t>3)</t>
    </r>
  </si>
  <si>
    <r>
      <t>35022</t>
    </r>
    <r>
      <rPr>
        <b/>
        <vertAlign val="superscript"/>
        <sz val="8"/>
        <rFont val="Tahoma"/>
        <family val="2"/>
        <charset val="238"/>
      </rPr>
      <t>1)</t>
    </r>
  </si>
  <si>
    <r>
      <t>34033</t>
    </r>
    <r>
      <rPr>
        <b/>
        <vertAlign val="superscript"/>
        <sz val="8"/>
        <rFont val="Tahoma"/>
        <family val="2"/>
        <charset val="238"/>
      </rPr>
      <t>1)</t>
    </r>
  </si>
  <si>
    <r>
      <t xml:space="preserve">4) </t>
    </r>
    <r>
      <rPr>
        <sz val="8"/>
        <rFont val="Tahoma"/>
        <family val="2"/>
        <charset val="238"/>
      </rPr>
      <t>V průběhu roku 2022 byly vráceny příspěvkovou organizací finanční prostředky ve výši 138.466 Kč přímo na výdajový účet Ministerstva zdravotnictví.</t>
    </r>
  </si>
  <si>
    <r>
      <t>35019</t>
    </r>
    <r>
      <rPr>
        <b/>
        <vertAlign val="superscript"/>
        <sz val="8"/>
        <rFont val="Tahoma"/>
        <family val="2"/>
        <charset val="238"/>
      </rPr>
      <t>4)</t>
    </r>
  </si>
  <si>
    <r>
      <t>35023</t>
    </r>
    <r>
      <rPr>
        <b/>
        <vertAlign val="superscript"/>
        <sz val="8"/>
        <rFont val="Tahoma"/>
        <family val="2"/>
        <charset val="238"/>
      </rPr>
      <t>1)</t>
    </r>
  </si>
  <si>
    <t>Výsledek hospodaření 2022</t>
  </si>
  <si>
    <t>Návrh organizace na použití výsledku hospodaření</t>
  </si>
  <si>
    <t>převod do rezervního fondu s následným posílením fondu investic ve výši 2.100 tis. Kč</t>
  </si>
  <si>
    <t>Návrh organizací o použití výsledku hospodaření</t>
  </si>
  <si>
    <t>Návrh organizací na použití výsledku hospodaření</t>
  </si>
  <si>
    <t xml:space="preserve">převod do rezervního fondu </t>
  </si>
  <si>
    <t>převod do rezervního fondu s následným posílením fondu investic</t>
  </si>
  <si>
    <t>převod do rezervního fondu</t>
  </si>
  <si>
    <t>Výsledek hospodaření za rok 2022 u příspěvkové organizace v odvětví dopravy</t>
  </si>
  <si>
    <t>Výsledek hospodaření za rok 2022 u příspěvkových organizací v odvětví chytrého regionu</t>
  </si>
  <si>
    <t>Výsledek hospodaření za rok 2022 u příspěvkových organizací v odvětví kultury</t>
  </si>
  <si>
    <t>Výsledek hospodaření za rok 2022 u příspěvkových organizací v odvětví sociálních věcí</t>
  </si>
  <si>
    <t>zapojením nerozděleného výsledku hospodaření minulých let</t>
  </si>
  <si>
    <t>Základní škola a Mateřská škola pro sluchově postižené a vady řeči, Ostrava-Poruba, příspěvková organizace</t>
  </si>
  <si>
    <t>Gymnázium Cihelní, Frýdek-Místek, příspěvková organizace</t>
  </si>
  <si>
    <t>1,18 tis. Kč  převod na účet Výsledek hospodaření předcházejících účetních období</t>
  </si>
  <si>
    <t>Návrh organizací na použití/vypořádání výsledku hospodaření</t>
  </si>
  <si>
    <t>Výsledek hospodaření za rok 2022 u příspěvkových organizací v odvětví školství</t>
  </si>
  <si>
    <t>převod na účet Výsledek hospodaření předcházejících účetních období</t>
  </si>
  <si>
    <t>Nemocnice Karviná - Ráj, příspěvková organizace</t>
  </si>
  <si>
    <t>Výsledek hospodaření za rok 2022 u příspěvkových organizací v odvětví zdravotnictví</t>
  </si>
  <si>
    <r>
      <t xml:space="preserve">3) </t>
    </r>
    <r>
      <rPr>
        <sz val="8"/>
        <rFont val="Tahoma"/>
        <family val="2"/>
        <charset val="238"/>
      </rPr>
      <t>Do objemu dotací nejsou zahrnuty finanční prostředky ve výši 1.097.826 Kč, které byly poskytnuty Ministerstvem práce a sociálních věcí přímo na účty tří příspěvkových organizací kraje.</t>
    </r>
  </si>
  <si>
    <t>Okružní křižovatka silnic č. III/4863 se silnicí č. III/04825, Příbor</t>
  </si>
  <si>
    <t>Okružní křižovatka silnic III/46611 x III/4697, Ludgeřovice</t>
  </si>
  <si>
    <t>Okružní křižovatka silnice č. III/04816 s místní komunikací ul. Gen. Hlaďo, Nový Jičín</t>
  </si>
  <si>
    <t>Opěrné zdi na silnici III/48312 Čeladná - Podolanky</t>
  </si>
  <si>
    <t>Oprava III/4682 Třinec, ul. Kaštanová</t>
  </si>
  <si>
    <t>Polozátková zastávka ul. Gen. Fajtla Mošnov</t>
  </si>
  <si>
    <t>Protihluková opatření na silnicích II. a III. tříd</t>
  </si>
  <si>
    <t>Rekonstrukce mostu ev. č. 4804-2 Košatka</t>
  </si>
  <si>
    <t>Rekonstrukce mostů ev. č. 486-011, 012 Hukvaldy</t>
  </si>
  <si>
    <t>Silnice II/450 – rekonstrukce mostu ev. č. 450-005 mezi obcemi Rudná pod Pradědem a Podlesí</t>
  </si>
  <si>
    <t>Silnice III/4721, úprava zárubních zdí, Bazaly pro MURAL ART</t>
  </si>
  <si>
    <t>Souvislá oprava silnice III/45820 Krnov, ul. Partyzánů</t>
  </si>
  <si>
    <t>Účelová komunikace Hvězda - Ovčárna, stabilizace svahu, I. Etapa</t>
  </si>
  <si>
    <t>Zpevnění svahu na ul. 26.dubna v k. ú. Stará Plesná, obec Ostrava</t>
  </si>
  <si>
    <t>Pořízení firewallu Fortigate 60F</t>
  </si>
  <si>
    <t>Centrum veřejných energetiků</t>
  </si>
  <si>
    <t>Pomoc Ukrajině v odvětví krizového řízení - příspěvkové organizace kraje</t>
  </si>
  <si>
    <t>Nákup a ochrana knihovního fondu, nákup licencí k databázím a zajištění výpůjčních služeb k e-knihám, discovery systém</t>
  </si>
  <si>
    <t>Národní plán obnovy - neinvestice</t>
  </si>
  <si>
    <t>Podpora výchovně vzdělávacích aktivit v muzejnictví</t>
  </si>
  <si>
    <t>Výdaje na činnost úřadu</t>
  </si>
  <si>
    <t>Oprava havarijního stavu střechy Kotulovy dřevěnky</t>
  </si>
  <si>
    <t>Podpora standardizovaných veřejných služeb muzeí a galerií</t>
  </si>
  <si>
    <t>Hrad Sovinec - oprava lesnické školy</t>
  </si>
  <si>
    <t>Podpora environmentálního vzdělávání, výchovy a osvěty (EVVO) - příspěvkové organizace MSK</t>
  </si>
  <si>
    <t>Zámek Bruntál - Revitalizace objektu, rekonstrukce elektroinstalace a zdravotechnických rozvodů</t>
  </si>
  <si>
    <t>Kulturní akce krajského a nadregionálního významu v příspěvkových organizacích MSK</t>
  </si>
  <si>
    <t>Venkovní úpravy ploch, ul. Rybářská</t>
  </si>
  <si>
    <t>Výstavba parkoviště ul. Rybářská</t>
  </si>
  <si>
    <t>Pomoc Ukrajině v odvětví sociálních věcí - příspěvkové organizace kraje</t>
  </si>
  <si>
    <t>Provedení sanace 1.PP objektů správní budovy a pavilonu E</t>
  </si>
  <si>
    <t>Revitalizace suterénu pavilonu E</t>
  </si>
  <si>
    <t>Výstavba domova se zvláštním režimem</t>
  </si>
  <si>
    <t>Zvýšení požární ochrany</t>
  </si>
  <si>
    <t>Humanizace Domova Odry - půdní vestavba</t>
  </si>
  <si>
    <t>Požárně bezpečnostní řešení objektu Domova Odry</t>
  </si>
  <si>
    <t>Revitalizace prádelny</t>
  </si>
  <si>
    <t>Sanace budovy SO-01</t>
  </si>
  <si>
    <t>Rekonstrukce objektu Na Pomezí</t>
  </si>
  <si>
    <t>Národní plán obnovy - prevence digitální propasti</t>
  </si>
  <si>
    <t>Výměna střešní krytiny</t>
  </si>
  <si>
    <t>Výměna zateplení podlahy na půdě budovy</t>
  </si>
  <si>
    <t>Vybudování systému čištění odpadních vod</t>
  </si>
  <si>
    <t>Rekonstrukce sociálních zařízení rodinných skupin</t>
  </si>
  <si>
    <t>Pomoc Ukrajině v odvětví školství - příspěvkové organizace kraje</t>
  </si>
  <si>
    <t>Národní plán obnovy - digitální učební pomůcky</t>
  </si>
  <si>
    <t>Rekonstrukce prostor školní kuchyně</t>
  </si>
  <si>
    <t>Rekonstrukce víceúčelového sportovního hřiště</t>
  </si>
  <si>
    <t>Havarijní stav střech</t>
  </si>
  <si>
    <t>Výměna střešních oken</t>
  </si>
  <si>
    <t>Oprava povrchu venkovního hřiště a běžecké dráhy</t>
  </si>
  <si>
    <t>Modernizace vstupních prostor</t>
  </si>
  <si>
    <t>Oprava zborceného potrubí – havárie</t>
  </si>
  <si>
    <t>Modernizace ICT, implementace standardu konektivity a metodická podpora v oblasti ICT</t>
  </si>
  <si>
    <t>Centra odborné přípravy – program č. 129710</t>
  </si>
  <si>
    <t>Energeticky úsporná opatření</t>
  </si>
  <si>
    <t>Úprava okolí školy</t>
  </si>
  <si>
    <t>Rekonstrukce objektů Polského gymnázia</t>
  </si>
  <si>
    <t>Revitalizace Slezského gymnázia</t>
  </si>
  <si>
    <t>Rekonstrukce objektu na ul. B. Němcové, Opava</t>
  </si>
  <si>
    <t>Fotovoltaický systém pro Střední průmyslovou školu a OA v Bruntále</t>
  </si>
  <si>
    <t>Rekonstrukce auly Střední průmyslové školy</t>
  </si>
  <si>
    <t>Havárie kanalizace</t>
  </si>
  <si>
    <t>Rekonstrukce venkovního sportovního areálu</t>
  </si>
  <si>
    <t>Národní plán obnovy - podpora škol s nadprůměrným zastoupením sociálně znevýhodněných žáků</t>
  </si>
  <si>
    <t>Odstranění havarijního stavu výtahu</t>
  </si>
  <si>
    <t>Podpora zajištění vybraných investičních podpůrných opatření při vzdělávání dětí, žáků a studentů se speciálními vzdělávacími potřebami – program č. 133 350</t>
  </si>
  <si>
    <t>Oprava podlahy v tělocvičně</t>
  </si>
  <si>
    <t>Nabíjecí stanice pro elektromobily</t>
  </si>
  <si>
    <t>Oprava poškozeného a propadlého kanalizačního potrubí</t>
  </si>
  <si>
    <t>Oprava rozvodů vody</t>
  </si>
  <si>
    <t>Vybudování hřiště</t>
  </si>
  <si>
    <t>Zřízení nového gastrocentra</t>
  </si>
  <si>
    <t>Rekonstrukce chodníků a zpevněných ploch</t>
  </si>
  <si>
    <t>Přístavba šaten</t>
  </si>
  <si>
    <t>Vybudování workoutového hřiště</t>
  </si>
  <si>
    <t>Zateplení spojovacího koridoru</t>
  </si>
  <si>
    <t>Novostavba školních dílen</t>
  </si>
  <si>
    <t>Stavební úpravy kotelny</t>
  </si>
  <si>
    <t>Výměna plynových kotlů, ulice Zahradní 102</t>
  </si>
  <si>
    <t>Úprava parkovacích ploch</t>
  </si>
  <si>
    <t>Komplexní rekonstrukce školní kuchyně</t>
  </si>
  <si>
    <t>Rekonstrukce sociálního zařízení a rozvodů ZTI</t>
  </si>
  <si>
    <t>Modernizace Školního statku Opava II.</t>
  </si>
  <si>
    <t>Oprava krovů a střešního pláště budov školního statku</t>
  </si>
  <si>
    <t>Rekonstrukce multifunkční místnosti</t>
  </si>
  <si>
    <t>Vytápění skleníkového areálu, provozní budovy, prodejny a učeben</t>
  </si>
  <si>
    <t>Rekonstrukce střechy budovy na ul. Karla Pokorného</t>
  </si>
  <si>
    <t>Rekonstrukce dešťové kanalizace</t>
  </si>
  <si>
    <t>Rekonstrukce sociálních zařízení a zavedení teplé vody do tříd</t>
  </si>
  <si>
    <t>Rekonstrukce objektu</t>
  </si>
  <si>
    <t>Rekonstrukce budovy na ulici Praskova čp. 411 v Opavě</t>
  </si>
  <si>
    <t>Odstranění vlhkosti zdiva</t>
  </si>
  <si>
    <t>Oprava střešní krytiny, oplechování atiky a střešních svodů</t>
  </si>
  <si>
    <t>Sanace zdiva Sadová 29</t>
  </si>
  <si>
    <t>Výměna oken a zateplení</t>
  </si>
  <si>
    <t>Sanace základových a obvodových konstrukcí</t>
  </si>
  <si>
    <t>JIP pro dětské pacienty - výstavba objektu včetně zdravotní techniky</t>
  </si>
  <si>
    <t>Rekonstrukce a modernizace infekčního oddělení</t>
  </si>
  <si>
    <t>Rekonstrukce bývalé prádelny na mateřskou školku</t>
  </si>
  <si>
    <t>Rekonstrukce diabetologického centra</t>
  </si>
  <si>
    <t>Rekonstrukce prostor kanceláří OLZ</t>
  </si>
  <si>
    <t>Výstavba a modernizace akutních pracovišť v návaznosti na urgentní příjem II. typu</t>
  </si>
  <si>
    <t>Zajištění lékařské pohotovostní služby - příspěvkové organizace kraje</t>
  </si>
  <si>
    <t>Nemocnice Karviná-Ráj, příspěvková organizace</t>
  </si>
  <si>
    <t>Demolice balkonu oddělení klinické biochemie</t>
  </si>
  <si>
    <t>Doplnění náhradního zdroje elektro - Karviná</t>
  </si>
  <si>
    <t>Magnetická rezonance</t>
  </si>
  <si>
    <t>Modernizace pracovišť v Nemocnici s poliklinikou Karviná-Ráj</t>
  </si>
  <si>
    <t>Rekonstrukce kanalizace - Karviná</t>
  </si>
  <si>
    <t>Rekonstrukce nákladního výtahu pro centrální sterilizaci</t>
  </si>
  <si>
    <t>Rekonstrukce stávajícího urgentního příjmu</t>
  </si>
  <si>
    <t>Rekonstrukce vestibulu - Karviná</t>
  </si>
  <si>
    <t>Revitalizace parku Nemocnice s poliklinikou Karviná-Ráj – Karviná</t>
  </si>
  <si>
    <t>Revitalizace parku Nemocnice s poliklinikou Karviná-Ráj – Orlová</t>
  </si>
  <si>
    <t>Výstavba JIP dětského oddělení a boxu ARO a rekonstrukce dětského oddělení v křídle A1</t>
  </si>
  <si>
    <t>Zřízení LDN pro pacienty se zvýšeným hygienickým režimem a přesun očního centra</t>
  </si>
  <si>
    <t>Modernizace Nemocnice Třinec</t>
  </si>
  <si>
    <t>Rekonstrukce operačních sálů č. 6 a 7</t>
  </si>
  <si>
    <t>Parkovací plochy</t>
  </si>
  <si>
    <t>Potrubní pošta - 1. etapa</t>
  </si>
  <si>
    <t>Rekonstrukce dětského oddělení vč. DIP</t>
  </si>
  <si>
    <t>Šatny pro zaměstnance v 1.PP budovy PCHO</t>
  </si>
  <si>
    <t>Úprava zpevněných ploch u pavilonu R</t>
  </si>
  <si>
    <t>Zřízení zubních ambulancí</t>
  </si>
  <si>
    <t>Zvýšení kvality poskytované zdravotní péče v Nemocnici ve Frýdku-Místku, p. o.</t>
  </si>
  <si>
    <t>Zamezení zatékání do sklepních prostor</t>
  </si>
  <si>
    <t>Město Albrechtice - rekonstrukce a modernizace pracovišť</t>
  </si>
  <si>
    <t>Město Albrechtice - rozvod medicinálních plynů pro COVID-pacienty</t>
  </si>
  <si>
    <t>Město Albrechtice - stavební úpravy budovy LDN</t>
  </si>
  <si>
    <t>Město Albrechtice - stavební úpravy budovy OOP</t>
  </si>
  <si>
    <t>Pavilon C - stavební úpravy a přístavba rehabilitace</t>
  </si>
  <si>
    <t>Systém potrubní pošty</t>
  </si>
  <si>
    <t>Transfery pro poskytovatele služby péče o dítě v dětské skupině</t>
  </si>
  <si>
    <t>Výměna kogeneračních jednotek</t>
  </si>
  <si>
    <t>Zřízení zubní ambulance Město Albrechtice, Rýmařov a Vrbno pod Pradědem včetně obnovy vybavení v Břidličné</t>
  </si>
  <si>
    <t>Parkoviště před pavilonem A</t>
  </si>
  <si>
    <t>Pavilon M - vnitřní stavební úpravy</t>
  </si>
  <si>
    <t>Pavilon T - stavební úpravy a přístavba odd. onkologie</t>
  </si>
  <si>
    <t>Rozvoj infektologického pracoviště Slezské nemocnice v Opavě</t>
  </si>
  <si>
    <t>Vybavení transfúzního odběrového místa</t>
  </si>
  <si>
    <t>Integrované bezpečnostní centrum Moravskoslezského kraje</t>
  </si>
  <si>
    <t>Krajský tým psychosociální intervenční služby</t>
  </si>
  <si>
    <t>Protialkoholní záchytná stanice - příspěvkové organizace kraje</t>
  </si>
  <si>
    <t>Rekonstrukce elektrorozvodů výjezdového stanoviště Havířov</t>
  </si>
  <si>
    <t>Rekonstrukce střech výjezdového stanoviště Bruntál</t>
  </si>
  <si>
    <t>Rekonstrukce střechy Český Těšín</t>
  </si>
  <si>
    <t>Rekonstrukce střechy výjezdového stanoviště Frýdek-Místek</t>
  </si>
  <si>
    <t>Rekonstrukce střešního pláště výjezdového stanoviště Opava</t>
  </si>
  <si>
    <r>
      <t>2)</t>
    </r>
    <r>
      <rPr>
        <sz val="8"/>
        <rFont val="Tahoma"/>
        <family val="2"/>
        <charset val="238"/>
      </rPr>
      <t xml:space="preserve"> Ve sloupci Čerpáno jsou uvedeny poskytnuté prostředky v roce 2022 snížené o případné vyúčtované vratky v závěru roku 2022 nebo počátkem roku 2023.</t>
    </r>
  </si>
  <si>
    <t>Dotační program – Podpora významných sportovních akcí v Moravskoslezském kraji</t>
  </si>
  <si>
    <t>Dotace - projekt 200 let Dolu Doubrava</t>
  </si>
  <si>
    <t>Dotace - projekt Infrastruktura lokality Nová Horka – etapa I</t>
  </si>
  <si>
    <t xml:space="preserve">Obec Albrechtičky </t>
  </si>
  <si>
    <t>Obec Branka u Opavy</t>
  </si>
  <si>
    <t>Dotace - projekt Základní škola s polským jazykem vyučovacím v Bukovci – dodávky vybavení – pořízení AV a IT techniky</t>
  </si>
  <si>
    <t xml:space="preserve">Obec Býkov-Láryšov </t>
  </si>
  <si>
    <t>Dotace - projekt Setkání diplomatů v rámci coreper I vizit</t>
  </si>
  <si>
    <t xml:space="preserve">Obec Dolní Tošanovice </t>
  </si>
  <si>
    <t xml:space="preserve">Obec Hněvošice </t>
  </si>
  <si>
    <t xml:space="preserve">Obec Horní Suchá </t>
  </si>
  <si>
    <t xml:space="preserve">Obec Hrčava </t>
  </si>
  <si>
    <t>Dotace - oprava střechy ZŠ a MŠ Košařiska</t>
  </si>
  <si>
    <t>Obec Kyjovice</t>
  </si>
  <si>
    <t xml:space="preserve">Obec Lhotka </t>
  </si>
  <si>
    <t>Obec Lichnov (okres Bruntál)</t>
  </si>
  <si>
    <t>Obec Lichnov (okres Nový Jičín)</t>
  </si>
  <si>
    <t xml:space="preserve">Obec Mankovice </t>
  </si>
  <si>
    <t xml:space="preserve">Obec Moravice </t>
  </si>
  <si>
    <t xml:space="preserve">Obec Nové Sedlice </t>
  </si>
  <si>
    <t xml:space="preserve">Obec Oborná </t>
  </si>
  <si>
    <t xml:space="preserve">Obec Petřvald </t>
  </si>
  <si>
    <t xml:space="preserve">Obec Raduň </t>
  </si>
  <si>
    <t>Dotace - projekt Interiér MŠ</t>
  </si>
  <si>
    <t xml:space="preserve">Obec Slatina </t>
  </si>
  <si>
    <t>Obec Staré Město (okres Bruntál)</t>
  </si>
  <si>
    <t>Obec Šenov u Nového Jičína</t>
  </si>
  <si>
    <t xml:space="preserve">Obec Trnávka </t>
  </si>
  <si>
    <t xml:space="preserve">Obec Velké Heraltice </t>
  </si>
  <si>
    <t xml:space="preserve">Obec Velké Hoštice </t>
  </si>
  <si>
    <t xml:space="preserve">Obec Veřovice </t>
  </si>
  <si>
    <t>Obec Vřesina (okres Opava)</t>
  </si>
  <si>
    <t>Obec Vřesina (okres Ostrava)</t>
  </si>
  <si>
    <t xml:space="preserve">Obec Žabeň </t>
  </si>
  <si>
    <t>Dotace - aktualizace projektové dokumentace pro provedení stavby Revitalizace areálu bývalých kasáren Hranečník v souvislosti s odstraněním následků důlní činnosti – příprava území pro další využití – II. etapa</t>
  </si>
  <si>
    <t>Dotace - projekt Rekonstrukce bývalého Kina Vesmír za účelem dočasného působiště Janáčkovy filharmonie Ostrava</t>
  </si>
  <si>
    <t>Dotace - cyklistický závod horských kol kolem Slezské Harty</t>
  </si>
  <si>
    <t>Dotační program MZ ČR pro financování sociální části center duševního zdraví a multidisciplinárního týmu pro cílové skupiny dětí, lidí s demencí, lidí s problematikou závislosti a lidí s nařízeným ochranným léčením – pro rok 2022</t>
  </si>
  <si>
    <t>Krajská hygienická stanice Moravskoslezského kraje se sídlem v Ostravě</t>
  </si>
  <si>
    <t xml:space="preserve">Ministerstvo životního prostředí </t>
  </si>
  <si>
    <t>Výchovný ústav, základní škola, střední škola a středisko výchovné péče, Nový Jičín, Divadelní 12, příspěvková organizace</t>
  </si>
  <si>
    <t>Gelderland</t>
  </si>
  <si>
    <t xml:space="preserve">Główny Instytut Górnictwa, instytut badawczy </t>
  </si>
  <si>
    <t>Kolegium Pracowników Sluzb Spolecznych w Lublinie</t>
  </si>
  <si>
    <t xml:space="preserve">MANDATE OF FUTURE YOUTH NGO  </t>
  </si>
  <si>
    <t>Polskie Linie Lotnicze "LOT" S.A.</t>
  </si>
  <si>
    <t>Slezské vojvodství - Województwo Śląskie</t>
  </si>
  <si>
    <t>Szkola Policealna – Medyczne Studium Zawodowe im. Stanislawa Liebharta</t>
  </si>
  <si>
    <t>Wojewodztwo Lubelskie</t>
  </si>
  <si>
    <t>1. Bruslařský klub Buď INline Ostrava, z.s., Ostrava</t>
  </si>
  <si>
    <t>9. přední hlídka Royal Rangers Třinec-Sosna, Návsí</t>
  </si>
  <si>
    <t>Adámkova vila, Osobní asistence, z.ú., Raškovice</t>
  </si>
  <si>
    <t>ADELUXAR s.r.o., Nový Jičín</t>
  </si>
  <si>
    <t xml:space="preserve">AHOL -Střední odborná škola, s.r.o. </t>
  </si>
  <si>
    <t>AHOL-Vyšší odborná škola</t>
  </si>
  <si>
    <t>Dotace - pořízení dvou zubařských křesel</t>
  </si>
  <si>
    <t>Aleš Jochymek, Bukovec</t>
  </si>
  <si>
    <t>Dotační program – Podpora chovatelů ovcí nebo koz v oblastech Moravskoslezského kraje s výskytem vlka obecného</t>
  </si>
  <si>
    <t>Aleš Raszka, Třinec</t>
  </si>
  <si>
    <t>Alliance Francaise Ostrava, Moravská Ostrava a Přívoz</t>
  </si>
  <si>
    <t>ALZHEIMER HOME z.ú., Praha-Kunratice</t>
  </si>
  <si>
    <t>AMG Studio s.r.o., Opava</t>
  </si>
  <si>
    <t>Anna Trlifajová, Karviná</t>
  </si>
  <si>
    <t xml:space="preserve">Dotační program - Podpora projektů ve zdravotnictví </t>
  </si>
  <si>
    <t>APnutric, s.r.o., Ostrava, Moravská Ostrava a přívoz</t>
  </si>
  <si>
    <t>Asociace řeckých obcí v České republice, Krnov</t>
  </si>
  <si>
    <t xml:space="preserve">Dotační program - Podpora rozvoje zdravotní části multidisciplinárních terénních týmů v oblasti péče o osoby s duševním onemocněním </t>
  </si>
  <si>
    <t>ATELIER 38 s.r.o., Ostrava</t>
  </si>
  <si>
    <t>ATEsystem s.r.o., Ostrava-Poruba</t>
  </si>
  <si>
    <t>ATLAS consulting spol. s r.o., Ostrava, Moravská Ostrava a Přívoz</t>
  </si>
  <si>
    <t>BeWooden Company s.r.o., Frýdek-Místek</t>
  </si>
  <si>
    <t>BOTUMY s.r.o., Ostrava</t>
  </si>
  <si>
    <t>BRACKELS LIMITED s.r.o., Praha</t>
  </si>
  <si>
    <t>Breathless Films s.r.o., Praha 1 Staré Město</t>
  </si>
  <si>
    <t>Bronislav Volek, Třemešná</t>
  </si>
  <si>
    <t>Bylinky pro zdraví, z.s.</t>
  </si>
  <si>
    <t>Centrum pro rodinu Sluníčko z.ú., Horní Bludovice</t>
  </si>
  <si>
    <t>Centrum pro rozvoj péče o duševní zdraví Moravskoslezského kraje, z. s. Ostrava-Poruba</t>
  </si>
  <si>
    <t>Centrum pro zdravotně postižené Moravskoslezského kraje, Moravská Ostrava  a Přívoz</t>
  </si>
  <si>
    <t>Cimbálová muzika JAGÁR, z.s., Těrlicko</t>
  </si>
  <si>
    <t>Cyklocestovatelé z.s., Dobratice</t>
  </si>
  <si>
    <t>Cytokine s.r.o., Ostrava Poruba</t>
  </si>
  <si>
    <t>ČBF - Oblast Severní Morava, evidenční číslo ČBF 09, Ostrava-Moravská Ostrava a Přívoz</t>
  </si>
  <si>
    <t>Dotace - projekt E-mobilita Ostrava 2022</t>
  </si>
  <si>
    <t>Dotace - projekt Zvýšení úrovně citlivosti metody časného záchytu nádoru pomocí signálních psů díky nově             
zrekonstruované části budovy</t>
  </si>
  <si>
    <t>Česko-japonské kulturní centrum, z.s., Ostrava-Moravská Ostrava a Přívoz</t>
  </si>
  <si>
    <t>Dotace - projekt XXVIII. Setkání podnikatelů České, Polské a Slovenské republiky</t>
  </si>
  <si>
    <t>Český kynologický svaz ZKO Suchdol nad Odrou - Louka - 626, Suchdol nad Odrou</t>
  </si>
  <si>
    <t>Dotace - projekt Stabilizace břehu</t>
  </si>
  <si>
    <t>Český svaz včelařů, z.s., základní organizace Frýdek - Místek, Frýdek-Místek</t>
  </si>
  <si>
    <t>Dotace - krajské kolo soutěže Zlatá včela</t>
  </si>
  <si>
    <t>Český svaz včelařů, z.s., základní organizace Suchdol nad Odrou, Suchdol nad Odrou</t>
  </si>
  <si>
    <t>Český svaz včelařů, z.s., základní organizace Veřovice, Veřovice</t>
  </si>
  <si>
    <t>Čisté nebe o.p.s., Ostrava-Slezská Ostrava</t>
  </si>
  <si>
    <t>Dagmar Urbanová, Čermná ve Slezsku</t>
  </si>
  <si>
    <t>DAKOTA, o.p.s., Ostrava-Jih</t>
  </si>
  <si>
    <t>Daniel Dudáš, Ostrava Vítkovice</t>
  </si>
  <si>
    <t>Daniel Stoklasa, Kravaře</t>
  </si>
  <si>
    <t>David Kenis, Krnov</t>
  </si>
  <si>
    <t>Dotace - projekt Specializovaná paliativní (hospicová) péče v hospici CITADELA</t>
  </si>
  <si>
    <t>DIAMO, státní podnik, Stráž pod Ralskem</t>
  </si>
  <si>
    <t>Divadlo Devítka, spolek, Ostrava</t>
  </si>
  <si>
    <t>DJUSU Company, s. r. o., Opava</t>
  </si>
  <si>
    <t>Dobrý domov s.r.o., Ostrava</t>
  </si>
  <si>
    <t>Dominik Rohel, Havířov</t>
  </si>
  <si>
    <t>Domov Vesalius, z. ú., Opava</t>
  </si>
  <si>
    <t>dondem apps, s.r.o., Ostrava Přívoz</t>
  </si>
  <si>
    <t>ELEKTRO-PROJEKCE s.r.o., Ostrava-Mariánské Hory a Hulváky</t>
  </si>
  <si>
    <t>FABIO GROUP  s.r.o., Širová Niva</t>
  </si>
  <si>
    <t>Fany DK s.r.o., Nový Jičín</t>
  </si>
  <si>
    <t>Farní sbor Slezské církve evangelické a. v. v Komorní Lhotce, Komorní Lhotka</t>
  </si>
  <si>
    <t>Farní sbor Slezské církve evangelické a.v. v Jablunkově - Návsí, Návsí</t>
  </si>
  <si>
    <t>FC ODRA Petřkovice z. s., Ostrava-Petřkovice</t>
  </si>
  <si>
    <t>FERRAM, a.s., Praha 9</t>
  </si>
  <si>
    <t>Festival Poodří Františka Lýska, z.s., Ostrava</t>
  </si>
  <si>
    <t>FINEPLAST s.r.o., Ostrava, Moravská Ostrava a Přívoz</t>
  </si>
  <si>
    <t>FORCE TEAM JESENÍK z.s., Jeseník</t>
  </si>
  <si>
    <t>FOTBAL TŘINEC z.s., Třinec</t>
  </si>
  <si>
    <t>Futsal team Růžové Tlapičky Hukvaldy, Hukvaldy</t>
  </si>
  <si>
    <t>Galerie Věž z.s. , Frýdek-Místek</t>
  </si>
  <si>
    <t>Galero levarsi s.r.o., Jakartovice</t>
  </si>
  <si>
    <t>Global Partner Péče, z.ú., Praha 8 Karlín</t>
  </si>
  <si>
    <t>GW Train Regio a.s., Ústí nad Labem - Střekov</t>
  </si>
  <si>
    <t xml:space="preserve">Handicap Sport Club Havířov, z.s., Havířov </t>
  </si>
  <si>
    <t>Hard&amp;Heavy z. s., Frýdek-Místek</t>
  </si>
  <si>
    <t>Havířovsko-karvinský kovo klastr, z.s., Havířov</t>
  </si>
  <si>
    <t>HC BOSPOR Bohumín z.s., Bohumín</t>
  </si>
  <si>
    <t>HC Frýdek-Místek 2015 s.r.o., Frýdek-Místek</t>
  </si>
  <si>
    <t xml:space="preserve">HC Havířov 2010 s.r.o., Havířov </t>
  </si>
  <si>
    <t>HC Vlci Český Těšín, z. s., Český Těšín</t>
  </si>
  <si>
    <t>HELP-IN, o.p.s. Bruntál</t>
  </si>
  <si>
    <t>Hnízdo Beskydy z.s., Ostravice</t>
  </si>
  <si>
    <t>Hokejový klub RT TORAX PORUBA 2011, z. s., Ostrava</t>
  </si>
  <si>
    <t>Hovjacká Markéta, Ostrava, Slezská Ostrava</t>
  </si>
  <si>
    <t>Dotace - projekt Cyrilometodějská pouť na Hrčavě</t>
  </si>
  <si>
    <t>IC Petrovice u Karviné, z.s., Petrovice u Karviné</t>
  </si>
  <si>
    <t>Ignis Forst s.r.o., Hrčava</t>
  </si>
  <si>
    <t>Igor Sikora, Návsí</t>
  </si>
  <si>
    <t>Ing. Mgr. Kamila Walková, MBA., Frýdek-Místek</t>
  </si>
  <si>
    <t>Ingeteam a.s., Ostrava-Pustkovec</t>
  </si>
  <si>
    <t>Invira s.r.o., Ostrava - Nová Ves</t>
  </si>
  <si>
    <t>Irena Žídková, Dívčí Hrad</t>
  </si>
  <si>
    <t>Jakub Marek, Krnov</t>
  </si>
  <si>
    <t>Jan Heczko, Nýdek</t>
  </si>
  <si>
    <t>Jan Koždoň, Košařiska</t>
  </si>
  <si>
    <t>Jan Marek, Krasov</t>
  </si>
  <si>
    <t>Jan Šurman, Třinec</t>
  </si>
  <si>
    <t>Jana Syrová, Frýdlant nad Ostravicí</t>
  </si>
  <si>
    <t>Jeseníky - Severní hřeben, z.s., Lipová - lázně</t>
  </si>
  <si>
    <t>Jiří Pivec, Bukovec</t>
  </si>
  <si>
    <t>JK Pohoda Albrechtice, z.s., Albrechtice</t>
  </si>
  <si>
    <t>JK Stáj Kennbery, Český Těšín</t>
  </si>
  <si>
    <t>JK Vělopolí z.s., Vělopolí</t>
  </si>
  <si>
    <t>Junák - český skaut, přístav Eskadra Ostrava, z. s., Ostrava</t>
  </si>
  <si>
    <t>Junák - český skaut, přístav Poseidon Opava, z. s., Opava</t>
  </si>
  <si>
    <t>Junák - český skaut, středisko Bruntál, z. s., Bruntál</t>
  </si>
  <si>
    <t>Junák - český skaut, středisko DVOJKA Nový Jičín, z. s., Nový Jičín</t>
  </si>
  <si>
    <t>Junák - český skaut, středisko Havířov, z. s., Havířov</t>
  </si>
  <si>
    <t>Junák - český skaut, středisko Jih Opava, z. s., Opava</t>
  </si>
  <si>
    <t>Junák - český skaut, středisko Zábřeh Ostrava, z. s., Ostrava-Jih</t>
  </si>
  <si>
    <t>JUNIOR GOLF, z.s., Čeladná</t>
  </si>
  <si>
    <t>Juniorský maratonský klub, z.s., Praha</t>
  </si>
  <si>
    <t>Kateřina Lorišová, Krasov</t>
  </si>
  <si>
    <t>Dotace - nově vzniklá ordinace praktického lékaře pro děti a dorost - Štěpánkovice</t>
  </si>
  <si>
    <t>Kikstart, z.s., Opava</t>
  </si>
  <si>
    <t>Klub českých turistů, odbor NOVÁ HUŤ Ostrava, Ostrava Poruba</t>
  </si>
  <si>
    <t>Dotace - projekt Výstavní panely Železniční zajímavosti</t>
  </si>
  <si>
    <t>Dotace - projekt Pocta Českému čtyřlístku</t>
  </si>
  <si>
    <t>KORAS Reality s.r.o., Ostrava</t>
  </si>
  <si>
    <t>Kostel sv. Janů z. s., Hradec nad Moravicí</t>
  </si>
  <si>
    <t xml:space="preserve">Krajská rada Asociace školních sportovních klubů České republiky Moravskoslezského kraje, pobočný spolek, Opava </t>
  </si>
  <si>
    <t>Kraso klub Havířov z.s.</t>
  </si>
  <si>
    <t>Kristina Třicátná, Krnov</t>
  </si>
  <si>
    <t>Kulturně sportovní spolek Elegant, Ostrava-Jih</t>
  </si>
  <si>
    <t>Lesní Hlasy z.s., Ostrava</t>
  </si>
  <si>
    <t>Lesní mateřská škola Za potokem, z.s.</t>
  </si>
  <si>
    <t>Lesní mateřská škola Zahrádka, z.s.</t>
  </si>
  <si>
    <t>Dotace - projekt E-TECH CENTRUM LIBROS</t>
  </si>
  <si>
    <t>Linnet eu s.r.o., Náchod</t>
  </si>
  <si>
    <t>LK Baník Ostrava, z.s., Ostrava, Muglinov</t>
  </si>
  <si>
    <t>Lucie Brózdová, Horní Lomná</t>
  </si>
  <si>
    <t>Lucie Sikorová, Návsí</t>
  </si>
  <si>
    <t>Lumír Kuchařík, Jeseník nad Odrou</t>
  </si>
  <si>
    <t>m3 Films s.r.o., Praha 2 Nové Město</t>
  </si>
  <si>
    <t>Macierz Szkolna w Hawierzowie - Błędowicach, pobočný spolek, Havířov</t>
  </si>
  <si>
    <t>Dotace - konference ChainCamp 2022</t>
  </si>
  <si>
    <t>Marcel Palovčík, Fulnek</t>
  </si>
  <si>
    <t>Marcela Bojková, Písek</t>
  </si>
  <si>
    <t>Marek Hota, Písek</t>
  </si>
  <si>
    <t>Marek Velš, Dobratice</t>
  </si>
  <si>
    <t>Martin Szmek, Bystřice</t>
  </si>
  <si>
    <t>Dotace - projekt Zemědělství v Poodří 2022</t>
  </si>
  <si>
    <t>Matěj Sládek, Fryčovice</t>
  </si>
  <si>
    <t xml:space="preserve">Mateřská škola Orlíček, s.r.o.    </t>
  </si>
  <si>
    <t>Dotace - projekt REVÍRNÍ POHODOVÁ PADESÁTKA</t>
  </si>
  <si>
    <t>MEARING s.r.o., Ostrava-Slezská Ostrava</t>
  </si>
  <si>
    <t>Melon s.r.o. , Ostrava</t>
  </si>
  <si>
    <t>MENS SANA, z.ú., Ostrava-Poruba</t>
  </si>
  <si>
    <t>Mgr. Zuzana Beranová, PhD, Praha 9, Vysočany</t>
  </si>
  <si>
    <t>Michal Milerski, Nýdek</t>
  </si>
  <si>
    <t>Michał Staszowski, Milíkov</t>
  </si>
  <si>
    <t>Miroslav Lach, Bocanovice</t>
  </si>
  <si>
    <t>Místní skupina Polského kulturně-osvětového svazu v Havířově-Bludovicích, Havířov, Bludovice</t>
  </si>
  <si>
    <t>Dotace - projekt Instalace vzduchotechniky včetně chlazení v sále a na jevišti Domu PZKO v Jablunkově</t>
  </si>
  <si>
    <t>Monika Scherzerová, Leskovec nad Moravicí</t>
  </si>
  <si>
    <t>Moravian Gators Nový Jičín z.s., Nový Jičín</t>
  </si>
  <si>
    <t>Moravskoslezské Investice a Development, a.s., Ostrava - Moravská Ostrava a Přívoz</t>
  </si>
  <si>
    <t>Dotace - POHO Park Gabriela - předprojektová příprava</t>
  </si>
  <si>
    <t>Moravskoslezský krajský atletický svaz, Ostrava</t>
  </si>
  <si>
    <t>Moravskoslezský krajský svaz jachtingu, z. s., Ostrava-Mariánské Hory a Hulváky</t>
  </si>
  <si>
    <t>MOVE Ostrava, z.s., Ostrava</t>
  </si>
  <si>
    <t>MVDr.Jana Bojková, Hrádek</t>
  </si>
  <si>
    <t>Dotace - projekt Dobroduše II</t>
  </si>
  <si>
    <t>Nadace Partnerství (v mezinárodním styku "Czech Environmental Partnership Foundation - CEPF), Brno</t>
  </si>
  <si>
    <t>Dotace - projekt Dobrovolnictví a Centrum života v roce 2022</t>
  </si>
  <si>
    <t xml:space="preserve">Nadační fond ZÁMEK HNOJNÍK, Ostrava </t>
  </si>
  <si>
    <t>Natureon Czech Design s.r.o., Praha</t>
  </si>
  <si>
    <t>Nemocnice Český Těšín a.s., Český Těšín, Ostravská 783</t>
  </si>
  <si>
    <t>NIKDY NEJSI SÁM ..., z.s., Třinec</t>
  </si>
  <si>
    <t>NIL Textile, s.r.o., Ostrava</t>
  </si>
  <si>
    <t>Dotace - projekt Vyrovnávání příležitostí pro občany se zdravotním postižením prostřednictvím ochrany veřejného zájmu na úseku bezbariérové přístupnosti staveb</t>
  </si>
  <si>
    <t>Dotace - projekt Výukový systém pro školení a prezentace poskytování první pomoci a výcvik dobrovolných záchranářů Českého červeného kříže v Ostravě</t>
  </si>
  <si>
    <t>Okresní rada Asociace školních sportovních klubů České republiky Bruntál, pobočný spolek, Krnov</t>
  </si>
  <si>
    <t>Okresní rada Asociace školních sportovních klubů České republiky Opava, pobočný spolek, Opava</t>
  </si>
  <si>
    <t>Okresní rada Asociace školních sportovních klubů České republiky Ostrava, pobočný spolek, Ostrava</t>
  </si>
  <si>
    <t>Okresní rada Asociace školních sportovních klubů Frýdek-Místek</t>
  </si>
  <si>
    <t>Ondřej Havlík, Skřipov</t>
  </si>
  <si>
    <t>OneHouse s.r.o., Ostrava Kunčičky</t>
  </si>
  <si>
    <t>OR AŠSK Nový Jičín, Bartošovice</t>
  </si>
  <si>
    <t>OSTRAVA BADMINTON KLUB z.s., Ostrava Poruba</t>
  </si>
  <si>
    <t>Ostrava Chess z.s., Ostrava, Polanka nad Odrou</t>
  </si>
  <si>
    <t>Ostrava Steelers, Ostrava-Svinov</t>
  </si>
  <si>
    <t>OUTDOORFILMS, s.r.o., Ostrava-Moravská Ostrava</t>
  </si>
  <si>
    <t>Petr Kožík Opava</t>
  </si>
  <si>
    <t>Petr Pagáč, Bartošovice</t>
  </si>
  <si>
    <t>Pěvecký sbor Ondráš Nový Jičín, z.s., Nový Jičín</t>
  </si>
  <si>
    <t>PKS servis spol. s r.o., Ostrava Vítkovice</t>
  </si>
  <si>
    <t>PO Centrum pohybu, z.s., Karviná</t>
  </si>
  <si>
    <t>Potůček projekt s.r.o., Ostrava-Jih, Zábřeh</t>
  </si>
  <si>
    <t>Požitkáři s.r.o., Ostrava Polanka nad Odrou</t>
  </si>
  <si>
    <t>PRO-DO projektová a dotační kancelář, s.r.o., Ostrava</t>
  </si>
  <si>
    <t>PRO-NOVELTY, s.r.o., Ostrava, Moravská Ostrava a Přívoz</t>
  </si>
  <si>
    <t>Ptačoroko z.s., Frýdlant nad Ostravicí</t>
  </si>
  <si>
    <t>QQ studio Ostrava s.r.o., Ostrava-Moravská Ostrava a Přívoz</t>
  </si>
  <si>
    <t>Rada dětí a mládeže Moravskoslezského kraje, z.s.</t>
  </si>
  <si>
    <t>Radek Koždoň, Vendryně</t>
  </si>
  <si>
    <t>Rainbow Run, z.s., Ostrava, Moravská Ostrava a Přívoz</t>
  </si>
  <si>
    <t>RegioJet a.s., Brno</t>
  </si>
  <si>
    <t>Regionálna obec Slovákov v Ostravě, z.s., Vřesina</t>
  </si>
  <si>
    <t>REMOSKA s.r.o., Frenštát pod Radhoštěm</t>
  </si>
  <si>
    <t>Renarkon, o. p. s., Ostrava-Moravská Ostrava a Přívoz</t>
  </si>
  <si>
    <t>Renáta Blahutová, Vysoká</t>
  </si>
  <si>
    <t>Dotace - projekt Elektrotechnická výstava Volty.cz</t>
  </si>
  <si>
    <t>Restaurace Western s.r.o., Vysoká, Bartultovice</t>
  </si>
  <si>
    <t>RESTORE fx s.r.o., Ostrava, Moravská Ostrava a Přívoz</t>
  </si>
  <si>
    <t>Ridera Sport a.s., Ostrava Vítkovice</t>
  </si>
  <si>
    <t>Rizika internetu a komunikačních technologií, Ostrava-Moravská Ostrava a Přívoz</t>
  </si>
  <si>
    <t>ROMOTOP spol. s r. o., Suchdol nad Odrou</t>
  </si>
  <si>
    <t>RUBIKON Centrum, z.ú., Praha</t>
  </si>
  <si>
    <t>Římskokatolická farnost Borová-Malenovice, Malenovice</t>
  </si>
  <si>
    <t>Římskokatolická farnost Bruntál</t>
  </si>
  <si>
    <t>Římskokatolická farnost Ostrava - Přívoz, Ostrava Přívoz</t>
  </si>
  <si>
    <t>Římskokatolická farnost Petrovice u Karviné</t>
  </si>
  <si>
    <t>Římskokatolická farnost Slavkov u Opavy</t>
  </si>
  <si>
    <t>Římskokatolická farnost Starý Jičín, Starý Jičín</t>
  </si>
  <si>
    <t>Sbor dobrovolných hasičů Osoblaha, Osoblaha</t>
  </si>
  <si>
    <t>Sbor dobrovolných hasičů Těškovice, Těškovice</t>
  </si>
  <si>
    <t>Sbor dobrovolných hasičů, Hůrka</t>
  </si>
  <si>
    <t>Sbor Jednoty bratrské v Ostravě, Ostrava Martinov</t>
  </si>
  <si>
    <t>Sdružení CHEWAL, z.s. , Bystřice nad Olší</t>
  </si>
  <si>
    <t>Sdružení obrany spotřebitelů - Asociace, z.s., Brno</t>
  </si>
  <si>
    <t>Sdružení přátel Těšínska, z.s., Český Těšín</t>
  </si>
  <si>
    <t>Serious Investment s.r.o., Ostrava Svinov</t>
  </si>
  <si>
    <t>SH ČMS - Okresní sdružení hasičů Bruntál</t>
  </si>
  <si>
    <t>SH ČMS - Okresní sdružení hasičů Opava, Opava</t>
  </si>
  <si>
    <t>SH ČMS - Okrsek Český Těšín, Český Těšín</t>
  </si>
  <si>
    <t>SH ČMS - Sbor dobrovolných hasičů Bílovec, Bílovec</t>
  </si>
  <si>
    <t>Dotace - rekonstrukce vozidel CAS 25L101 a povodňového speciálu PV3S</t>
  </si>
  <si>
    <t>Dotace - pořízení krizového stanu</t>
  </si>
  <si>
    <t>SH ČMS - Sbor dobrovolných hasičů Český Těšín - Stanislavice, Český Těšín</t>
  </si>
  <si>
    <t>SH ČMS - Sbor dobrovolných hasičů Český Těšín-Město, Český Těšín</t>
  </si>
  <si>
    <t>SH ČMS - Sbor dobrovolných hasičů Děhylov, Děhylov</t>
  </si>
  <si>
    <t>SH ČMS - Sbor dobrovolných hasičů Dobroslavice, Dobroslavice</t>
  </si>
  <si>
    <t>SH ČMS - Sbor dobrovolných hasičů Dolní Domaslavice, Dolní Domaslavice</t>
  </si>
  <si>
    <t>Dotace - lezecká stěna v sušící věži</t>
  </si>
  <si>
    <t>SH ČMS - Sbor dobrovolných hasičů Heřmanice, Ostrava</t>
  </si>
  <si>
    <t>SH ČMS - Sbor dobrovolných hasičů Heřmánky, Heřmánky</t>
  </si>
  <si>
    <t>SH ČMS - Sbor dobrovolných hasičů Hlubočec, Hlubočec</t>
  </si>
  <si>
    <t>SH ČMS - Sbor dobrovolných hasičů Hodslavice, Hodslavice</t>
  </si>
  <si>
    <t>SH ČMS - Sbor dobrovolných hasičů Horní Bludovice, Horní Bludovice</t>
  </si>
  <si>
    <t>Dotace - vybavení na činnost sportovního družstva SDH Hostašovice</t>
  </si>
  <si>
    <t>SH ČMS - Sbor dobrovolných hasičů Hradec nad Moravicí, Hradec nad Moravicí</t>
  </si>
  <si>
    <t>SH ČMS - Sbor dobrovolných hasičů Hukvaldy, Hukvaldy</t>
  </si>
  <si>
    <t>SH ČMS - Sbor dobrovolných hasičů Chuchelná, Chuchelná</t>
  </si>
  <si>
    <t>Dotace - Memoriál Jana Lewinského 4. 6. 2022</t>
  </si>
  <si>
    <t>SH ČMS - Sbor dobrovolných hasičů Jakubčovice, Jakubčovice</t>
  </si>
  <si>
    <t>Dotace - podpora SDH Jamnice 2022</t>
  </si>
  <si>
    <t>SH ČMS - Sbor dobrovolných hasičů Jančí, Jančí</t>
  </si>
  <si>
    <t>SH ČMS - Sbor dobrovolných hasičů Janovice, Janovice</t>
  </si>
  <si>
    <t>SH ČMS - Sbor dobrovolných hasičů Jičina, Starý Jičín</t>
  </si>
  <si>
    <t>SH ČMS - Sbor dobrovolných hasičů Jistebník, Jistebník</t>
  </si>
  <si>
    <t>Dotace - oprava zázemí SDH Kajlovec</t>
  </si>
  <si>
    <t>SH ČMS - Sbor dobrovolných hasičů Karviná-Ráj, Karviná - Ráj</t>
  </si>
  <si>
    <t>SH ČMS - Sbor dobrovolných hasičů Komorní Lhotka, Komorní Lhotka</t>
  </si>
  <si>
    <t>SH ČMS - Sbor dobrovolných hasičů Košatka, Stará Ves Nad Ondřejnicí, Košatka</t>
  </si>
  <si>
    <t>SH ČMS - Sbor dobrovolných hasičů Kunčičky, Ostrava Kunčičky</t>
  </si>
  <si>
    <t>SH ČMS - Sbor dobrovolných hasičů Lhotka, Lhotka</t>
  </si>
  <si>
    <t>SH ČMS - Sbor dobrovolných hasičů Lubno, Frýdlant nad Ostravicí</t>
  </si>
  <si>
    <t>SH ČMS - Sbor dobrovolných hasičů Malenovice, Malenovice</t>
  </si>
  <si>
    <t>SH ČMS - Sbor dobrovolných hasičů Michálkovice</t>
  </si>
  <si>
    <t>SH ČMS - Sbor dobrovolných hasičů Mniší, Kopřivnice</t>
  </si>
  <si>
    <t>SH ČMS - Sbor dobrovolných hasičů Nošovice, Nošovice</t>
  </si>
  <si>
    <t>SH ČMS - Sbor dobrovolných hasičů Nová Ves, Frýdlant n. Ostravicí</t>
  </si>
  <si>
    <t>SH ČMS - Sbor dobrovolných hasičů Nové Lublice, Nové Lublice</t>
  </si>
  <si>
    <t>SH ČMS - Sbor dobrovolných hasičů Nýdek, Nýdek</t>
  </si>
  <si>
    <t>SH ČMS - Sbor dobrovolných hasičů Oprechtice, Paskov, Oprechtice</t>
  </si>
  <si>
    <t>SH ČMS - Sbor dobrovolných hasičů Orlová - Město, Orlová</t>
  </si>
  <si>
    <t>Dotace - zvýšení bezpečnosti a zlepšení akceschopnosti jednotky SDH Palkovice</t>
  </si>
  <si>
    <t>SH ČMS - Sbor dobrovolných hasičů Petřvald-Březiny, Petřvald</t>
  </si>
  <si>
    <t>SH ČMS - Sbor dobrovolných hasičů Prchalov, Příbor</t>
  </si>
  <si>
    <t>SH ČMS - Sbor dobrovolných hasičů Slatina, Slatina</t>
  </si>
  <si>
    <t>SH ČMS - Sbor dobrovolných hasičů Soběšovice, Soběšovice</t>
  </si>
  <si>
    <t>Dotace - zlepšení pracovního prostředí pro hasiče SDH Staré Hamry</t>
  </si>
  <si>
    <t>SH ČMS - Sbor dobrovolných hasičů Starojická Lhota, Starý Jičín</t>
  </si>
  <si>
    <t>SH ČMS - Sbor dobrovolných hasičů Staříč, Staříč</t>
  </si>
  <si>
    <t>SH ČMS - Sbor dobrovolných hasičů Šilheřovice, Šilheřovice</t>
  </si>
  <si>
    <t>SH ČMS - Sbor dobrovolných hasičů Štěpánkovice, Štěpánkovice</t>
  </si>
  <si>
    <t>SH ČMS - Sbor dobrovolných hasičů Štramberk, Štramberk</t>
  </si>
  <si>
    <t>SH ČMS - Sbor dobrovolných hasičů Tísek, Tísek</t>
  </si>
  <si>
    <t>SH ČMS - Sbor dobrovolných hasičů Třanovice, Třanovice</t>
  </si>
  <si>
    <t>SH ČMS - Sbor dobrovolných hasičů Uhlířov, Uhlířov</t>
  </si>
  <si>
    <t>SH ČMS - Sbor dobrovolných hasičů Véska, Heřmanice u Oder</t>
  </si>
  <si>
    <t>SH ČMS - Sbor dobrovolných hasičů Výškovice, Bílovec</t>
  </si>
  <si>
    <t>SILVER B.C., společnost s ručením omezeným, Ostrava-Moravská Ostrava a Přívoz</t>
  </si>
  <si>
    <t>SiTom servis s.r.o., Milíkov</t>
  </si>
  <si>
    <t>Dotace - EDEN SILESIA - vypracování odborné analytické studie</t>
  </si>
  <si>
    <t>Slezský svaz zdravotně postižených, Hradec nad Moravicí</t>
  </si>
  <si>
    <t>Dotace - projekt Vlaky Slezského železničního spolku po OKR 2022</t>
  </si>
  <si>
    <t>Služby Mikolajice s.r.o., Mikolajice</t>
  </si>
  <si>
    <t>Snídaňuj, s.r.o., Ostrava Mariánské Hory a Hulváky</t>
  </si>
  <si>
    <t>Dotace - projekt Násilí v rodině... aneb co nás k násilí vede a kam nás dovede?</t>
  </si>
  <si>
    <t>Sociální podnik PORTAVITA, s.r.o., Havířov</t>
  </si>
  <si>
    <t>SOUKROMÁ MATEŘSKÁ ŠKOLA BAMBINO s.r.o.</t>
  </si>
  <si>
    <t>Soukromé středisko praktického výučování RENOVA, o.p.s. Milotice nad Opavou</t>
  </si>
  <si>
    <t>Společnost senior, z.s., Ostrava-Moravská Ostrava a Přívoz</t>
  </si>
  <si>
    <t>Spolek aktivních leskováků, Leskovec nad Moravicí</t>
  </si>
  <si>
    <t>Spolek bobr klub, Hlučín Bobrovníky</t>
  </si>
  <si>
    <t>„spolek Fiducia“, Ostrava-Moravská Ostrava a Přívoz</t>
  </si>
  <si>
    <t>spolek Po súsedsku, Paskov</t>
  </si>
  <si>
    <t>Sportovní klub Frýdlant nad Ostravicí, Frýdlant nad Ostravicí</t>
  </si>
  <si>
    <t>Sportovní klub Kopřivnice, z.s., Kopřivnice</t>
  </si>
  <si>
    <t>Sportovní klub Rodina v pohybu Opava, z.s., Opava</t>
  </si>
  <si>
    <t>Sportovní klub ZŠ Vrchní Opava, z.s., Opava</t>
  </si>
  <si>
    <t>Stanislav Zámečník, Ostrava</t>
  </si>
  <si>
    <t>Stavovská unie studentů Ostrava, z.s., Ostrava Slezská Ostrava</t>
  </si>
  <si>
    <t>Střední odborná škola Třineckých železáren</t>
  </si>
  <si>
    <t>Stunt Project s.r.o., Klimkovice</t>
  </si>
  <si>
    <t>Svaz českých divadelních ochotníků, z.s., Praha 10</t>
  </si>
  <si>
    <t>Svaz neslyšících a nedoslýchavých osob v ČR, z.s., Základní organizace nedoslýchavých Ostrava-Poruba, p.s., Ostrava - Poruba</t>
  </si>
  <si>
    <t>Dotace - projekt Zubní centrum Svět úsměvů</t>
  </si>
  <si>
    <t>Szymon Kadłubiec, Třinec</t>
  </si>
  <si>
    <t>Šachová škola Bohumín, z. s. , Bohumín</t>
  </si>
  <si>
    <t>Školní sportovní klub IR PROGRES, Bílovec</t>
  </si>
  <si>
    <t>ŠOV Třanovice, o.p.s., Třanovice</t>
  </si>
  <si>
    <t>Dotace - studie dotvoření muzejního komplexu v Kopřivnici</t>
  </si>
  <si>
    <t>Dotace - projekt Rozšíření svozu bioodpadu ve statutárním městě Opava</t>
  </si>
  <si>
    <t>Tělocvičná jednota SOKOL Svinov, Ostrava-Svinov</t>
  </si>
  <si>
    <t>Tělovýchovná jednota Slavoj Český Těšín z.s., Český Těšín</t>
  </si>
  <si>
    <t>Dotace - projekt Psychoterapeutická podpora ohrožených osob</t>
  </si>
  <si>
    <t>Thi Thu Huyen Nguyen, Kardašova Řečice</t>
  </si>
  <si>
    <t>TICHÁNEK, z.s., Tichá</t>
  </si>
  <si>
    <t>TJ Jäkl Karviná, z.s., Karviná</t>
  </si>
  <si>
    <t>TK Elán Třinec, z.s., Třinec</t>
  </si>
  <si>
    <t>TK Flodur-Floduraček Havířov z.s., Havířov</t>
  </si>
  <si>
    <t>Tojstoráci, z.s., Lichnov</t>
  </si>
  <si>
    <t>TOMA FAIR TRADE s.r.o., Český Těšín</t>
  </si>
  <si>
    <t>Top Function s.r.o., Ostrava-Pustkovec</t>
  </si>
  <si>
    <t>Triatlon Team Opava z. s., Opava</t>
  </si>
  <si>
    <t>Turistická oblast Poodří, z. s., Fulnek</t>
  </si>
  <si>
    <t>TvaLaska s.r.o., Frýdek-Místek, Chlebovice</t>
  </si>
  <si>
    <t>Účetní kancelář Kawková, s.r.o., Ostrava Třebovice</t>
  </si>
  <si>
    <t>Unamisteel s.r.o., Čaková</t>
  </si>
  <si>
    <t>Dotace - projekt Zahrádkářská činnost - krajská výstava Život na zahradě 2022 a mezinárodní soutěž dětí</t>
  </si>
  <si>
    <t>Václav Novák, Těrlicko Hradiště</t>
  </si>
  <si>
    <t>Velká náruč, z.s., Horní Suchá</t>
  </si>
  <si>
    <t>VEMAT s.r.o., Brantice</t>
  </si>
  <si>
    <t>VerMi - Pivoňky s.r.o., Karviná</t>
  </si>
  <si>
    <t>Via Comperta s.r.o., Ostrava Třebovice</t>
  </si>
  <si>
    <t>Vietnamský spolek Moravskoslezského kraje a Ostravy, z.s., Ostrava-Kunčice</t>
  </si>
  <si>
    <t>VÍTKOVICE CYLINDERS a.s.Ostrava, Vítkovice</t>
  </si>
  <si>
    <t>VIZ - CENTRUM "spolek", Ostrava-Jih</t>
  </si>
  <si>
    <t>Vladimír Skórka s.r.o., Ostrava</t>
  </si>
  <si>
    <t>Dotace - projekt Expozice Opava železniční</t>
  </si>
  <si>
    <t>Vortex steel s.r.o., Studénka</t>
  </si>
  <si>
    <t>Voytech Vibration s.r.o., Frýdek-Místek</t>
  </si>
  <si>
    <t>VRK plus s.r.o., Ostrava-Jih</t>
  </si>
  <si>
    <t>Dotace - projekt Vybudování výzkumné infrastruktury - Centra energetických a environmentálních technologií - Explorer</t>
  </si>
  <si>
    <t>Dotace - konference Energetika a životní prostředí 2022</t>
  </si>
  <si>
    <t>Wedding Point s.r.o., Ostrava-Jih, Zábřeh</t>
  </si>
  <si>
    <t>XEVOS Solutions s.r.o., Ostrava</t>
  </si>
  <si>
    <t>Y-POINT IT &amp; solution s.r.o., Ostravice</t>
  </si>
  <si>
    <t>Zahradní OLLA s.r.o., Krnov</t>
  </si>
  <si>
    <t>Základní škola a Lesní mateřská škola Hnízdo – škola, která voní lesem</t>
  </si>
  <si>
    <t>Základní škola Lokahi</t>
  </si>
  <si>
    <t>ZaZa Galerie s.r.o., Ostrava</t>
  </si>
  <si>
    <t>Zdenek Ciemala, Světlá Hora</t>
  </si>
  <si>
    <t>Dotace - projekt Psychorehabilitační tábory pro děti a mladistvé s SMA a svalovými dystrofiemi v Centru Veronica Hostětin 2022</t>
  </si>
  <si>
    <t>Mateřská škola Barevný svět, Frýdek-Místek, Slezská 770, příspěvková organizace</t>
  </si>
  <si>
    <t>Mateřská škola Fulnek, příspěvková organizace</t>
  </si>
  <si>
    <t>Mateřská škola Paskov,příspěvková organizace</t>
  </si>
  <si>
    <t>SUMÁŘ ÚČETNÍCH VÝKAZŮ ZA ROK 2022</t>
  </si>
  <si>
    <t>ÚČETNÍ VÝKAZY ZA ROK 2022</t>
  </si>
  <si>
    <t>13 Přílohy</t>
  </si>
  <si>
    <t>13.1 Grafická část</t>
  </si>
  <si>
    <t>Rok 2022</t>
  </si>
  <si>
    <t>Zdůvodnění případného nečerpání poskytnutých dotací je uvedeno v přehledech výdajů za jednotlivá odvětví (tabulky č. 9–22 této přílohy).</t>
  </si>
  <si>
    <t>PŘEHLED VÝDAJŮ V ODVĚTVÍ DOPRAVY V ROCE 2022</t>
  </si>
  <si>
    <t>Schválený rozpočet 2022</t>
  </si>
  <si>
    <t>Upravený rozpočet 2022</t>
  </si>
  <si>
    <t>Skutečné čerpání 2022</t>
  </si>
  <si>
    <t xml:space="preserve">Rozdíl mezi schváleným a upraveným rozpočtem představuje navýšení dotace ze státního rozpočtu o kompenzaci nadinflační výše ceny za dopravní cestu ve výši 4,4 mil. Kč. Nevyčerpané finanční prostředky ve výši 4,3 mil. Kč byly zapojeny do rozpočtu roku 2023 na úhradu faktur za prosinec 2022. Zbývající prostředky ve výši 1,4 mil. Kč představují  úsporu zejména z titulu nižší kompenzace za tarif ODIS. </t>
  </si>
  <si>
    <t>Rozdíl mezi schváleným a upraveným rozpočtem představuje zapojení finančních prostředků na úhradu zálohových palivových příplatků v souvislosti s nárůstem cen pohonných hmot. Nedočerpání finančních prostředků bylo způsobeno nižším objemem fakturace oproti očekávání. Nevyčerpané finanční prostředky ve výši 82 mil. Kč byly zapojeny do rozpočtu roku 2023 na úhradu faktur za měsíc prosinec 2022. Zbývající prostředky představují úsporu.</t>
  </si>
  <si>
    <t xml:space="preserve">Nevyčerpané finanční prostředky byly vázány ve smlouvě o poskytnutí dotace statutárnímu městu Ostrava s účelovým určením na realizaci projektu „Cyklistické propojení Poruby s Vřesinou“. S ohledem na stanovené platební podmínky, kdy k vyplacení dotace dochází na základě předložení účetních dokladů, byly finanční prostředky ve výši 5,6 mil. Kč součástí účelových převodů roku 2023. Zbývající prostředky představují úsporu na dané akci. </t>
  </si>
  <si>
    <t>Studie na podporu dopravní infrastruktury</t>
  </si>
  <si>
    <t>Nevyčerpané finanční prostředky představují úsporu z důvodu odložení zpracování studie.</t>
  </si>
  <si>
    <t>Nevyčerpané finanční prostředky ve výši 975 tis. Kč byly smluvně vázány na zajištění právního a ekonomického poradenství a na samotnou administraci veřejných zakázek v oblasti dopravní obslužnosti, jakož i veřejné zakázky na propagaci MSK prostřednictvím letecké dopravy, a to vše s finančním plněním i v roce 2023. Dále finanční prostředky ve výši 1.429 tis. Kč byly smluvně vázány na koncepci železniční infrastruktury - drážní zmocněnec a zpracování znaleckého posudku v oblasti dopravy s termínem financování v roce 2023. V návaznosti na to byly finanční prostředky ve výši 2.404 tis. Kč zapojeny do rozpočtu roku 2023. Zbývající prostředky představují  úsporu.</t>
  </si>
  <si>
    <t>Na základě dodatku č. 4 ke smlouvě č. 00530/2014/KŘ kraj již nehradí provozovateli zálohy. Dojde-li však ke snížení roční částky prostředků přiznávaných ze SFDI provozovateli na zajištění provozování a provozuschopnosti dráhy, bude výše záloh opět sjednána. Čerpání odpovídá zúčtování za rok 2021.</t>
  </si>
  <si>
    <t>Nevyčerpané finanční prostředky ve výši 357 tis. Kč byly vázány ve smlouvě na zpracování analýzy k veřejné podpoře v letecké dopravě. Dále prostředky ve výši 312 tis. Kč byly smluvně vázány na objednávkách na poskytování konzultačních služeb souvisejících s výběrem developera pro realizaci jednotlivých investičních záměrů v oblasti hangárování, leteckého opravárenství, případně dalších leteckých služeb v areálu Letiště Leoše Janáčka Ostrava v Mošnově  a dále na poskytnutí právních služeb spojených se samotným procesem výběru developera. S ohledem na stanovené platební podmínky byly tyto prostředky zapojeny do rozpočtu roku 2023.  Zbylé finanční prostředky představují úsporu.</t>
  </si>
  <si>
    <t>Z důvodu nižšího zájmu o čerpání dotací na tento účel byl v průběhu roku 2022 snížen rozpočet na této akci. Prostředky byly použity na financování aktivit v odvětví regionálního rozvoje. Nevyčerpané finanční prostředky ve výši 1.120 tis. Kč byly účelově převedeny do rozpočtu kraje na rok 2023 na výplatu dotací  schválených zastupitelstvem kraje usnesením č. 10/1000 ze dne 15.12.2022. Zbylé nevyčerpané finanční prostředky ve výši 2.005 tis. Kč představují úsporu na akci.</t>
  </si>
  <si>
    <t>Nevyčerpané finanční prostředky představují úsporu při zabezpečení servisní a technické podpory informačního systému Geoportál dopravní infrastruktura.</t>
  </si>
  <si>
    <t>Prostředky vyčleněné na akci ve schváleném rozpočtu byly v průběhu roku využity k poskytnutí individuálních dotací.</t>
  </si>
  <si>
    <t>ID - Expozice Opava železniční (Vodárenská věž Opava o.p.s., Opava)</t>
  </si>
  <si>
    <t>ID - Výstavní panely Železniční zajímavosti (Klub plynárenské historie, zapsaný spolek, Hlučín)</t>
  </si>
  <si>
    <t>ID - Vlaky Slezského železničního spolku po OKR 2022 (SLEZSKÝ ŽELEZNIČNÍ SPOLEK, Těrlicko)</t>
  </si>
  <si>
    <t>ID - Infrastruktura lokality Nová Horka – etapa I (Město Studénka)</t>
  </si>
  <si>
    <t>Finanční prostředky ve výši 548,4 tis. Kč představují vrácenou část nevyčerpané dotace poskytnuté subjektu Město Studénka na základě usnesení zastupitelstva kraje č. 7/603 ze dne 16.3.2022. Tyto finanční prostředky představují úsporu na akci.</t>
  </si>
  <si>
    <t xml:space="preserve">Ostatní účelový příspěvek na provoz v odvětví dopravy - příspěvkové organizace kraje  </t>
  </si>
  <si>
    <t>Rekonstrukce a modernizace silnice II/478, III/47811 Ostrava, ul. Mitrovická</t>
  </si>
  <si>
    <t xml:space="preserve">Akce byla schválena usnesením zastupitelstva kraje č. 4/338 dne 17.6.2021. V roce 2022 byly realizovány anebo zahájeny VZ na výběr zhotovitele stavby, TDS a koordinátora BOZP. Samotná realizace stavby byla zahájena na jaře 2023. Z těchto důvodů byly nedočerpané finanční prostředky zapojeny do rozpočtu roku 2023. </t>
  </si>
  <si>
    <t>Akce byla schválena usnesením rady kraje č. 84/7426 dne 23.3.2020. V průběhu zpracování projektové dokumentace a jejího projednávání došlo k velkému zdržení při vyřizování územního rozhodnutí a stavebního povolení. V říjnu 2022 bylo vydáno stavební povolení. Dokumentace pro provádění stavby byla převzata v lednu 2023. Na začátku března 2023 bylo schváleno radou kraje zahájení zadávací řízení k veřejné zakázce na stavební práce a poté bude zahájena stavba. Z tohoto důvodu byly nedočerpané finanční prostředky zapojeny do rozpočtu roku 2023.</t>
  </si>
  <si>
    <t>Nevyčerpané finanční prostředky jsou úsporou vzniklou z důvodu nižších nákladů na realizaci akce.</t>
  </si>
  <si>
    <t xml:space="preserve">Akce byla schválena usnesením zastupitelstva kraje č. 6/475 dne 16.12.2021. Jedná se o novostavbu dvou mostů. S ohledem na skutečné místní poměry staveniště a nutnost zajištění obsluhy dotčeného území nebylo možno v roce 2022 dokončit plánovanou stavbu. V návaznosti na to byly nedočerpané prostředky zapojeny do rozpočtu roku 2023. </t>
  </si>
  <si>
    <t>Rekonstrukce mostu ev. č. 478-008 Polanka nad Odrou (Správa silnic Moravskoslezského kraje, příspěvková organizace, Ostrava)</t>
  </si>
  <si>
    <t>Finanční prostředky byly převedeny do zdrojů rozpočtu roku 2023 na danou akci rozpočtu.</t>
  </si>
  <si>
    <t>Polozátková zastávka ul. Gen. Fajtla Mošnov (Správa silnic Moravskoslezského kraje, příspěvková organizace, Ostrava)</t>
  </si>
  <si>
    <t xml:space="preserve">Akce byla schválena usnesením zastupitelstva kraje č. 6/475 dne 16.12.2021. Realizace akce nebyla v roce 2022 dokončena z důvodu zpoždění vydání stavebního povolení a následně nevhodných klimatických podmínek. V návaznosti na to byly finanční prostředky zapojeny do rozpočtu roku 2023. </t>
  </si>
  <si>
    <t>Opěrné zdi na silnici III/48312 Čeladná - Podolanky (Správa silnic Moravskoslezského kraje,  příspěvková organizace, Ostrava)</t>
  </si>
  <si>
    <t xml:space="preserve">Akce byla schválena usnesením rady kraje č. 41/2800 dne 28.3.2022. Z důvodu zpoždění v rámci vyhlášené veřejné zakázky a následně nevhodných klimatických podmínek nebyla akce dokončena v roce 2022. V návaznosti na to byly finanční prostředky zapojeny do rozpočtu roku 2023. </t>
  </si>
  <si>
    <t>Souvislá oprava silnice III/45820 Krnov, ul. Partyzánů (Správa silnic Moravskoslezského kraje,  příspěvková organizace, Ostrava)</t>
  </si>
  <si>
    <t xml:space="preserve">Akce byla schválena usnesením rady kraje č. 41/2800 dne 28.3.2022 a následně usnesením rady kraje č. 55/3885 z dne 24.10.2022 došlo k navýšení  rozpočtu o 12 mil. Kč. Součástí stavby byly i přeložky inženýrských sítí, kde došlo k časové prodlevě a bylo rozhodnuto, že v zimním období již není vhodné pokračovat ve stavbě. V návaznosti na to byly nedočerpané finanční prostředky zapojeny do rozpočtu roku 2023 k dofinancování stavby. </t>
  </si>
  <si>
    <t>Zpevnění svahu na ul. 26.dubna v k. ú. Stará Plesná, obec Ostrava (Správa silnic Moravskoslezského kraje,  příspěvková organizace, Ostrava)</t>
  </si>
  <si>
    <t xml:space="preserve">Akce byla schválena usnesením rady kraje č. 41/2800 dne 28.3.2022.  Jde o společnou akci se statutárním městem Ostrava, jež byl organizátorem veřejné zakázky, v rámci které došlo ke zpoždění. Z tohoto důvodu a následně nevhodných klimatických podmínek nebyla akce dokončena v roce 2022. V návaznosti na to byly finanční prostředky zapojeny do rozpočtu roku 2023. </t>
  </si>
  <si>
    <t>Silnice II/450 – rekonstrukce mostu ev. č. 450-005 mezi obcemi Rudná pod Pradědem a Podlesí (Správa silnic Moravskoslezského kraje,  příspěvková organizace, Ostrava)</t>
  </si>
  <si>
    <t xml:space="preserve">pokračující </t>
  </si>
  <si>
    <t xml:space="preserve">Akce byla schválena usnesením rady kraje č. 41/2800 dne 28.3.2022. S ohledem na zpoždění v realizaci a nevhodných klimatických podmínek nebyly provedeny práce na úpravě koryta a dokončovací práce. V návaznosti na to byly nedočerpané finanční prostředky zapojeny do rozpočtu roku 2023 k dofinancování stavby. </t>
  </si>
  <si>
    <t xml:space="preserve">Usnesením rady kraje č. 46/3249 ze dne 13.6.2022 došlo k úpravě rozpočtu kraje, a to zapojením poskytnuté dotace z rozpočtu Státního fondu dopravní infrastruktury na rok 2022 ve výši 215.752 tis.Kč účelově určených na financování souvislých oprav silnic II. a III. třídy. Nevyčerpané finanční prostředky byly usnesením rady kraje č. 61/4474 ze dne 6.2.2023 účelově zapojeny do rozpočtu roku 2023 na dofinancování oprav. </t>
  </si>
  <si>
    <t xml:space="preserve">Akce byla schválena usnesením zastupitelstva kraje č. 6/475 dne 16.12.2021. S ohledem na skutečnost, že projektovou přípravu zajišťovala obec Ludgeřovice, která nedodala včas projekt pro veřejnou zakázku, nebyla akce dokončena v roce 2022. V návaznosti na to byly finanční prostředky zapojeny do rozpočtu roku 2023. </t>
  </si>
  <si>
    <t>Akce byla schválena usnesením zastupitelstva kraje č. 14/1652 dne 12.12.2019. V roce 2022 bylo provedeno zaměření, průzkumy, zpracována dokumentace pro stavební řízení a požádáno o vydání stavebního povolení. Zároveň jsou podrobnosti dokumentace řešeny s Letištěm Ostrava a.s., a také s Řízením letového provozu ČR, s. p., Úřadem pro civilní letectví, Armádou ČR a dalšími dotčenými subjekty. V  roce 2023 se předpokládá vydání stavebního povolení, zpracování dokumentace pro provádění stavby a vyhlášení veřejné zakázky. Následně bude zahájena realizace stavby. Z tohoto důvodu byly nedočerpané finanční prostředky zapojeny do rozpočtu roku 2023.</t>
  </si>
  <si>
    <t>Rekonstrukce a modernizace silnice II/470 ul. Orlovská</t>
  </si>
  <si>
    <t xml:space="preserve">Zastupitelstvo kraje rozhodlo o profinancování a kofinancování projektu dne 13.6.2019 usnesením č. 12/1450. Vzhledem k větší časové náročnosti přípravy projektu a administraci výběrových řízení byly nevyčerpané finanční prostředky zapojeny do rozpočtu roku 2023. </t>
  </si>
  <si>
    <t>Zastupitelstvo kraje rozhodlo o profinancování a kofinancování projektu dne 13.12.2018 usnesením č. 10/1093 a o navýšení profinancování a kofinancování dne 13.6.2019 usnesením č. 12/1422. Realizace stavebních prací projektu je ukončena. Dle obchodních podmínek smlouvy o dílo spadla splatnost faktur za stavební práce v prosinci do roku 2023. Z uvedeného důvodu byly převedeny nevyčerpané finanční prostředky do rozpočtu roku 2023.</t>
  </si>
  <si>
    <t>Zastupitelstvo kraje rozhodlo o profinancování a kofinancování projektu dne 12.9.2019 usnesením č. 13/1561. Zastupitelstvo kraje zvýšilo profinancování a kofinancování projektu na základě usnesení č. 8/755 ze dne 16.6.2022. Vhledem k nutnosti opakovaně vyhlásit veřejnou zakázku na výběr zhotovitele stavby, došlo ke zpoždění v zahájení stavebních prací. Stavební práce dále probíhají v roce 2023. Dále byly v rámci projektu uzavřeny smlouvy na výkon technického dozoru a výkon autorského dozoru, ze kterých vyplývají závazky se splatností také v roce 2023. Z výše uvedených důvodů byly zapojeny nevyčerpané finanční prostředky do rozpočtu roku 2023.</t>
  </si>
  <si>
    <t>Projekt ukončen. Nevyčerpané finanční prostředky představují neúčelovou úsporu rozpočtu za rok 2022.</t>
  </si>
  <si>
    <t>Zastupitelstvo kraje rozhodlo o profinancování a kofinancování projektu dne 5.3.2020 usnesením č. 15/1821 a usnesením č. 16/1927 ze dne 4.6.2020 rozhodlo o jeho navýšení. V průběhu realizace díla se vyskytly vícepráce, které způsobily posun termínu ukončení stavebních prací na prosinec 2022. V souladu se smlouvou o dílo byly stavební faktury za měsíce listopad a prosinec splatné v roce 2023. Z uvedeného důvodu byly nevyčerpané finanční prostředky na stavební práce ve  zapojeny do rozpočtu roku 2023.</t>
  </si>
  <si>
    <t xml:space="preserve">Zastupitelstvo kraje rozhodlo profinancovat a kofinancovat projekt usn. č. 15/1821 ze dne 5.3.2020 a o navýšení profinancování a kofinancování usnesením č. 16/1927 ze dne 4.6.2020. V průběhu realizace stavby se vyskytly nepředvídatelné komplikace, které vedly k pozastavení výstavby některých objektů. Z uvedeného důvodu nebylo dosaženo původně plánované prostavěnosti a  byly zapojeny nevyčerpané finanční prostředky určené na stavební práce do rozpočtu roku 2023. </t>
  </si>
  <si>
    <t>Zastupitelstvo kraje rozhodlo o profinancování a kofinancování projektu  dne 16.12.2021 usnesením č. 6/517 a o navýšení profinancování a kofinancování usnesením č. 7/634 ze dne 16.3.2022.  Vzhledem k větší časové náročnosti přípravy projektu byly nevyčerpané prostředky zapojeny do rozpočtu roku 2023.</t>
  </si>
  <si>
    <t>Zastupitelstvo kraje rozhodlo o profinancování a kofinancování projektu  dne 16.6.2022 usnesením č. 8/749.  Dle aktuálního harmonogramu realizace projektu se předpokládá předložení projektu do výzvy IROP v průběhu roku 2023 a realizace stavebních prací v roce 2024. Z uvedeného důvodu byly zapojeny nevyčerpané finanční prostředky určené  na financování přípravy projektu do rozpočtu roku 2023.</t>
  </si>
  <si>
    <t>Zastupitelstvo kraje rozhodlo o profinancování a kofinancování projektu dne 16.6.2022 usnesením č. 8/749. V rámci projektu se zpracovává studie proveditelnosti a byla vyhlášena veřejná zakázka na výběr zhotovitele stavby. V souladu s aktuálním harmonogramem realizace projektu by mělo dojít  k ukončení VZ na výběr zhotovitele stavby v roce 2023. Úhrada výdajů za zpracování studie proveditelnosti a administraci VZ se předpokládá v roce 2023. Z uvedeného důvodu byly zapojeny nevyčerpané finanční prostředky určené na financování přípravy projektu do rozpočtu roku 2023.</t>
  </si>
  <si>
    <t>Zastupitelstvo kraje rozhodlo o profinancování a kofinancování projektu  dne 16.6.2022 usnesením č. 8/749.  Dle aktuálního harmonogramu realizace projektu se předpokládá předložení projektu do výzvy IROP v průběhu roku 2023 a zahájení stavebních prací ve 2. pololetí roku 2023. Úhrada výdajů za zpracování studie proveditelnosti a administraci VZ se předpokládá v roce 2023. Z uvedeného důvodu byly zapojeny nevyčerpané finanční prostředky určené  na financování přípravy projektu do rozpočtu roku 2023.</t>
  </si>
  <si>
    <t>Zastupitelstvo kraje rozhodlo o profinancování a kofinancování projektu  dne 16.6.2022 usnesením č. 8/749.  Dle aktuálního harmonogramu realizace projektu se předpokládá zahájení stavebních prací v roce 2023. Úhrada výdajů za zpracování studie proveditelnosti a administraci VZ se předpokládá v roce 2023. Z uvedeného důvodu byly zapojeny nevyčerpané finanční prostředky určené  na financování přípravy projektu do rozpočtu roku 2023.</t>
  </si>
  <si>
    <r>
      <t>Zastupitelstvo kraje rozhodlo o profinancování a kofinancování projektu dne 16.6.2022 usnesením č. 8/749. V rámci projektu se zpracovává studie proveditelnosti a byla vyhlášena veřejná zakázka na výběr zhotovitele stavby. V souladu s aktuálním harmonogramem realizace projektu došlo k předložení žádosti o dotaci do výzvy IROP koncem roku 2022 a k ukončení VZ na výběr zhotovitele stavby dojde v roce 2023. Úhrada výdajů za zpracování studie proveditelnosti a administraci VZ se předpokládá v roce 2023. Z uvedeného důvodu byly nevyčerpané finanční prostředky určené na financování přípravy projektu zap</t>
    </r>
    <r>
      <rPr>
        <sz val="8"/>
        <rFont val="Tahoma"/>
        <family val="2"/>
        <charset val="238"/>
      </rPr>
      <t>ojeny d</t>
    </r>
    <r>
      <rPr>
        <sz val="8"/>
        <color theme="1"/>
        <rFont val="Tahoma"/>
        <family val="2"/>
        <charset val="238"/>
      </rPr>
      <t>o rozpočtu roku 2023.</t>
    </r>
  </si>
  <si>
    <t>Zastupitelstvo kraje rozhodlo o profinancování a kofinancování projektu dne 16.6.2022 usnesením č. 8/749. V rámci projektu se zpracovává studie proveditelnosti a byla vyhlášena veřejná zakázka na výběr zhotovitele stavby. V souladu s aktuálním harmonogramem realizace projektu došlo k předložení žádosti o dotaci do výzvy IROP koncem roku 2022.  VZ na výběr zhotovitele stavby byla ukončena na konci března 2023 uzavřena smlouva s dodavatelem. Úhrada druhé části výdajů za zpracování studie proveditelnosti a administraci VZ se předpokládá v roce 2023. Z uvedeného důvodu byly nevyčerpané finanční prostředky určené na financování přípravy projektu  zapojeny do rozpočtu roku 2023.</t>
  </si>
  <si>
    <t xml:space="preserve">Akce byla schválena usnesením zastupitelstva kraje č. 6/475 dne 16.12.2021. S ohledem na termínové zajištění smluvních vztahů se správci inženýrských sítí a soukromými subjekty a z toho vyplývající prodlení a následné prodloužení lhůt ve stavebních řízeních nebyly veškeré finanční prostředky vyčerpány v roce 2022. V návaznosti na to byly finanční prostředky zapojeny do rozpočtu roku 2023. </t>
  </si>
  <si>
    <t>PŘEHLED VÝDAJŮ V ODVĚTVÍ CHYTRÉHO REGIONU V ROCE 2022</t>
  </si>
  <si>
    <t>S ohledem na to, že v roce 2022 nebyla aktualizována Státní energetická koncepce, na kterou navazuje Územní energetická koncepce, byly finanční prostředky převedeny do rozpočtové rezervy.</t>
  </si>
  <si>
    <t xml:space="preserve">Nevyčerpané finanční prostředky ve výši 284 tis. Kč byly smluvně vázány v objednávce na zajištění marketingové činnosti transformačních projektů na Karvinsku, ve výši 66 tis. Kč v objednávkách na pořízení propagačních předmětů a ve výši 484 tis. Kč na veřejné zakázce na pořízení dvou vodíkových kol. S ohledem na stanovené smluvní podmínky byly finanční prostředky součástí účelových převodů do roku 2023. Zbývající nevyčerpané prostředky představují úsporu. </t>
  </si>
  <si>
    <t>Rozvoj vodíkových technologií</t>
  </si>
  <si>
    <t>Úspora při zabezpečení rozvoje hostované spisové služby e-Spis LITE a zabezpečení technické podpory pro KDS.</t>
  </si>
  <si>
    <t>ID - Vybudování výzkumné infrastruktury - Centra energetických a environmentálních technologií - Explorer (Vysoká škola báňská - Technická univerzita Ostrava)</t>
  </si>
  <si>
    <t>Zastupitelstvo kraje usnesením č. 17/2047 ze dne 3.9.2020 rozhodlo o poskytnutí účelové investiční dotace v celkové maximální  výši 7.000 tis. Kč, s uznatelnými náklady do 30.9.2023. Zbývající finanční prostředky jsou vyčleněny v rozpočtu roku 2023.</t>
  </si>
  <si>
    <t>ID - EDEN SILESIA - vypracování odborné analytické studie (Slezská univerzita v Opavě)</t>
  </si>
  <si>
    <t>Nevyčerpané finanční prostředky ve výši 4.995 tis. Kč byly vázány ve smlouvě o poskytnutí dotace s termínem realizace do 20.11.2023. Dle smluvních podmínek dochází k průběžnému čerpání dotace, tyto finanční budou příjemci dotace poskytnuty až na základě předloženého závěrečného vyúčtování.  V návaznosti na to byly finanční prostředky součástí účelových převodů do roku 2023.</t>
  </si>
  <si>
    <t>ID - POHO Park Gabriela - předprojektová příprava (Moravskoslezské Investice a Development, a.s., Ostrava)</t>
  </si>
  <si>
    <t>Nevyčerpané finanční prostředky ve výši 500 tis. Kč byly vázány ve smlouvě o poskytnutí dotace s termínem realizace 31.12.2022. Dle smluvního ujednání byly příjemci dotace poskytnuty finanční prostředky až na základě předloženého závěrečného vyúčtování s termínem předložení v lednu 2023. V návaznosti na to byly finanční prostředky součástí účelových převodů do roku 2023.</t>
  </si>
  <si>
    <t>ID - E-TECH CENTRUM LIBROS (Libor Václavík - LIBROS, Ostrava)</t>
  </si>
  <si>
    <t>Nevyčerpané finanční prostředky ve výši 1.073 tis. Kč byly vázány ve smlouvě o poskytnutí dotace s termínem realizace do 31.12.2023. Dle smluvního ujednání budou příjemci dotace poskytnuty finanční prostředky na základě předloženého závěrečného vyúčtování. V návaznosti na to byly finanční prostředky součástí účelových převodů do roku 2023.</t>
  </si>
  <si>
    <t>ID - Elektrotechnická výstava Volty.cz (René Pajurek, Frýdek-Místek)</t>
  </si>
  <si>
    <t>ID - E-mobilita Ostrava 2022 (Černá louka, s.r.o., Ostrava)</t>
  </si>
  <si>
    <t>ID - Konference ChainCamp 2022 (Maku Maku s. r. o., Praha)</t>
  </si>
  <si>
    <t>ID - Konference Energetika a životní prostředí 2022 (Vysoká škola báňská - Technická univerzita Ostrava)</t>
  </si>
  <si>
    <t xml:space="preserve">Nevyčerpané finanční prostředky ve výši 1.868 tis. Kč byly účelově určeny na realizaci projektu "Realizace centrální softwarové vrstvy provozovaných systémů nemocnic v prostředí privátního Hospital cloudu MSK" ve výši 1.068 tis. Kč a dále na realizaci projektu "Studie potenciálu instalace fotovoltaiky v MSK" ve výši 800 tis. Kč. S ohledem na termíny realizací veřejných zakázek byly tyto finanční prostředky součástí účelových převodů do roku 2023. Zbývající nevyčerpané prostředky představují úsporu. </t>
  </si>
  <si>
    <t>Rozdíl mezi schváleným a upraveným rozpočtem byl použit na realizaci interaktivního workshopu pro střední školy se zaměřením na využití rozšířené reality v praxi, a to v rámci akce rozpočtu "Příspěvek na provoz v odvětví chytrého regionu - příspěvkové organizace kraje".</t>
  </si>
  <si>
    <t>Nevyčerpané finanční prostředky představují úsporu.</t>
  </si>
  <si>
    <t>Nevyčerpané finanční prostředky ve výši 2.435 tis. Kč byly účelově určeny příspěvkovým organizacím v odvětví chytrého regionu na realizaci projektu "Technické vybavení organizace"  ve výši 435 tis. Kč a dále na realizaci projektu  "SW systém ATHOS"  ve výši 2.000 tis. Kč. S ohledem  na termíny realizací veřejných zakázek byly tyto finanční prostředky součástí účelových převodů do roku 2023.</t>
  </si>
  <si>
    <t>Nevyčerpané finanční prostředky byly účelově určeny na realizaci projektu "Postupné budování VDS MSK" ve výši 7.948 tis. Kč. S ohledem na termíny realizací jednotlivých veřejných zakázek v rámci projektu byly tyto finanční prostředky součástí účelových převodů do roku 2023. Zbývající prostředky ve výši 200 tis. Kč představují úsporu, a to z důvodu realizace veřejné zakázky externím administrátorem.</t>
  </si>
  <si>
    <t>Zastupitelstvo kraje schválilo zahájení přípravy projektu, rozhodlo o profinancování a kofinancování a zahájení realizace projektu dne 25.9.2015 usnesením č. 16/1620. Zastupitelstvo kraje schválilo prodloužení realizace projektu, rozhodlo o profinancování a kofinancování a realizaci dodatečných aktivit projektu dne 17.6.2021 usnesením č. 4/302. Fyzická realizace projektu je ukončena, poskytovateli byla předložena Žádost o proplacení výdajů. Nevyčerpané prostředky budou  ještě využity na nepřímé náklady projektu a byly zapojeny do rozpočtu roku 2023.</t>
  </si>
  <si>
    <t>Příprava projektu ukončena usnesením ZK č. 10/992 ze dne 15.12.2022. Nevyčerpané finanční prostředky představují neúčelovou úsporu rozpočtu za rok 2022.</t>
  </si>
  <si>
    <t>Centrum veřejných energetiků (Moravskoslezské energetické centrum, příspěvková organizace, Ostrava)</t>
  </si>
  <si>
    <t>Zastupitelstvo kraje usnesením č. 10/968 ze dne 15.12.2022 rozhodlo o profinancování a kofinancování projektu "Centrum veřejných energetiků" předkládaného do Operačního programu Spravedlivá transformace, s realizací v letech 2022-2027, v celkové výši 200 mil. Kč. Vzhledem k časové použitelnosti uznatelných nákladů projektu byly nevyčerpané finanční prostředky součástí účelových převodů do roku 2023.</t>
  </si>
  <si>
    <t>PŘEHLED VÝDAJŮ V ODVĚTVÍ KRIZOVÉHO ŘÍZENÍ V ROCE 2022</t>
  </si>
  <si>
    <t xml:space="preserve">Zastupitelstvo kraje usnesením č. 2/34 ze 17.12.2020 rozhodlo poskytnout investiční dotaci statutárnímu městu Ostrava ve výši 3.000 tis. Kč na úhradu nákladů projektu Městečko bezpečí. S ohledem na časovou použitelnost dotace do 31.12.2023 byly nevyčerpané prostředky ve výši 3.000 tis. Kč účelově převedeny do rozpočtu roku 2023. </t>
  </si>
  <si>
    <t>Nevyčerpané prostředky ve výši 43,1 tis. Kč na úhradu pronájmu mobilních kontejnerů u vybraných nemocnic v MSK v souvislosti s koronavirovou nákazou byly převedeny do rozpočtu roku 2023. Nevyčerpané prostředky ve výši 10.321,44 tis. Kč představují úsporu na akci z důvodu ukončení koronavirových opatření.</t>
  </si>
  <si>
    <t xml:space="preserve">Nevyčerpané prostředky ve výši 5.238 tis. Kč na pořízení detektorů k analýze nebezpečných plynů a toxických látek a ve výši 2.087,3 tis. Kč na dodání nafukovacích plavidel pro přepravu a evakuaci osob, zvířat a majetku při provádění záchranných prací byly převedeny do rozpočtu roku 2023. Nevyčerpané prostředky ve výši 95,97 tis. Kč představují úsporu na akci vzniklou vysoutěžením nižších cen u dodavatelů v rámci veřejných zakázek. </t>
  </si>
  <si>
    <t>Nevyčerpané prostředky ve výši 4,8 tis. Kč na úhradu výdajů za informování formou sms v rámci Systému pro informování v rámci krizových situací byly převedeny do rozpočtu roku 2023. Nevyčerpané prostředky ve výši 188,63 tis. Kč představují úsporu na akci vzniklou neuskutečněním semináře k obrannému plánování, nižších výdajů za občerstvení, pronájmy prostor a techniky při zajištění odborné přípravy tajemníků bezpečnostních rad obcí s rozšířenou působností.</t>
  </si>
  <si>
    <t xml:space="preserve">Nevyčerpané finanční prostředky ve výši 8.719,2 tis. Kč na úhradu nákladů projektu "Pořízení techniky pro Hasičský záchranný sbor Moravskoslezského kraje" určených na pořízení cisternových automobilových stříkaček byly účelově převedeny do rozpočtu roku 2023.  </t>
  </si>
  <si>
    <t>Nevyčerpané finanční prostředky ve výši 20.640,9 tis. Kč na  úhradu uznatelných nákladů projektů na výstavbu a rekonstrukce požárních zbrojnic a na pořízení cisternových automobilových stříkaček byly účelově převedeny do rozpočtu roku 2023. Prostředky ve výši 13.981,23 tis. Kč představují úsporu na akci z důvodu nevyhlášení dotačního programu ze strany GŘ HZS na pořízení cisternových automobilových stříkaček.</t>
  </si>
  <si>
    <t>Nevyčerpané finanční prostředky ve výši 301,6 tis. Kč představují úsporu na akci vzniklou z důvodu nižšího počtu cvičení složek IZS MSK, jelikož se zástupci HZS MSK podíleli na zajišťování organizace v Krajském asistenčním centru pomoci Ukrajině.</t>
  </si>
  <si>
    <t>Zastupitelstvo kraje usnesením č. 7/593 ze dne 16.3.2022 rozhodlo poskytnout HZS MSK investiční dotaci ve výši 45.000 tis. Kč na výstavbu IVC Kopřivnice s časovou použitelností do 31.12.2023. Nevyčerpané finanční prostředky byly v plné výši účelově převedeny do rozpočtu roku 2023.</t>
  </si>
  <si>
    <t>Nevyčerpané finanční prostředky ve výši 7.337,1 tis. Kč  určené na úhradu výdajů v souvislosti s provozem  Krajského asistenčního centra pomoci Ukrajině a ubytovny na ul. Dr. Malého byly účelově převedeny do rozpočtu roku 2023. Zbývající prostředky ve výši 8.502,19 tis. Kč představují úsporu na akci vzniklou nižšími provozními výdaji v souvislosti s ukončením činnosti KACPU na Černé louce a přesunutím  KACPU do objektu ve vlastnictví kraje.</t>
  </si>
  <si>
    <t>Účelová rezerva na řešení krizových situací a odstraňování jejich následků zřízená dle zákona č. 240/2000 Sb., o krizovém řízení a o změně některých zákonů (krizový zákon) byla v roce 2022 použita na pokrytí výdajů v souvislosti se zabezpečením humanitární pomoci válkou trýzněným lidem Ukrajiny.</t>
  </si>
  <si>
    <t>Nevyčerpané finanční prostředky ve výši 200 tis. Kč představují úsporu na akci - Sportovní klub HZS MSK nepožádal o dotaci na podporu realizace sportovních soutěží.</t>
  </si>
  <si>
    <t>ID - Memoriál Jana Lewinského 4.6.2022 (SH ČMS - Sbor dobrovolných hasičů Jablunkov)</t>
  </si>
  <si>
    <t>ID - Rekonstrukce vozidel CAS 25L101 a povodňového speciálu PV3S (SH ČMS - Sbor dobrovolných hasičů Bohumín - Kopytov)</t>
  </si>
  <si>
    <t>ID - Pořízení krizového stanu (SH ČMS - Sbor dobrovolných hasičů Bohumín - Starý Bohumín)</t>
  </si>
  <si>
    <t>ID - Podpora SDH Jamnice 2022 (SH ČMS - Sbor dobrovolných hasičů Jamnice)</t>
  </si>
  <si>
    <t>ID - Oprava zázemí SDH Kajlovec (SH ČMS - Sbor dobrovolných hasičů Kajlovec)</t>
  </si>
  <si>
    <t>ID - Vybavení na činnost sportovního družstva SDH Hostašovice (SH ČMS - Sbor dobrovolných hasičů Hostašovice)</t>
  </si>
  <si>
    <t>ID - Zvýšení bezpečnosti a zlepšení akceschopnosti jednotky SDH Palkovice (SH ČMS - Sbor dobrovolných hasičů Palkovice)</t>
  </si>
  <si>
    <t>ID - Zlepšení pracovního prostředí pro hasiče SDH Staré Hamry (SH ČMS - Sbor dobrovolných hasičů Staré Hamry)</t>
  </si>
  <si>
    <t>ID - Lezecká stěna v sušící věži (SH ČMS - Sbor dobrovolných hasičů Fulnek)</t>
  </si>
  <si>
    <t>ID - Aktualizace projektové dokumentace pro provedení stavby „Revitalizace areálu bývalých kasáren Hranečník v souvislosti s odstraněním následků důlní činnosti - příprava území pro další využití - II. etapa" (Statutární město Ostrava)</t>
  </si>
  <si>
    <t>Zastupitelstvo kraje usnesením č. 9/847 ze dne 15.9.2022 rozhodlo poskytnout investiční účelovou dotaci statutárnímu městu Ostrava ve výši 1.300 tis. Kč na aktualizaci projektové dokumentace k uvedené akci s termínem použití do 31.12.2023. Nevyčerpané finanční prostředky ve výši 1.300 tis. Kč byly účelově převedeny do rozpočtu roku 2023.</t>
  </si>
  <si>
    <t>Akce byla schválena usnesením RK č. 49/3425 dne 18.7.2022. Projektová dokumentace je dokončena. Veřejné zakázky na zhotovitele a TDS budou vyhlášeny v roce 2023 a proběhne také samotná realizace. Z tohoto důvodu byly zapojeny finanční prostředky určené na autorský dozor projektanta, technický dozor stavebníka a na realizaci stavby ve výši 2.421,35 tis. Kč do rozpočtu roku 2023.</t>
  </si>
  <si>
    <t>Akce byla přeschválena usnesením zastupitelstva kraje č. 6/520 dne 14.12.2017. Projektová dokumentace na rekonstrukci osvětlení v press centru byla dokončena v dubnu 2021, zbývající smluvně vázané prostředky na autorský dozor při realizaci budou použity po ukončení rekonstrukce v roce 2023. Již dvakrát byla vyhlášena veřejná zakázka na výběr zhotovitele, ale nikdo se nepřihlásil, proto bude opět vyhlášena v roce 2023. Smlouva na výkon technického dozoru stavebníka je uzavřena. V návaznosti na výše uvedené byly zapojeny finanční prostředky ve výši 456,67 tis. Kč do rozpočtu kraje na rok 2023.</t>
  </si>
  <si>
    <t>Příprava projektu ukončena usnesením ZK č. 9/876 ze dne 15.9.2022.</t>
  </si>
  <si>
    <t>Modernizace technicko-výcvikové základny Hranečník</t>
  </si>
  <si>
    <t>Zastupitelstvo kraje rozhodlo dne 16.3.2022 usnsením č. 7/629 zahájit přípravu projektu "Městečko bezpečí". Z uzavřené smlouvy na zhotovení projektové dokumentace, výkon autorského dozoru a koordinátora BOZP na staveništi po celou dobu přípravy realizace interiérového vybavení vyplývají závazky, proto byly zapojeny nevyčerpané finanční prostředky ve výši 3.000 tis. Kč do rozpočtu roku 2023.</t>
  </si>
  <si>
    <t>PŘEHLED VÝDAJŮ V ODVĚTVÍ KULTURY V ROCE 2022</t>
  </si>
  <si>
    <t>Finanční prostředky ve výši 84,34 tis. Kč představují vrácenou část nevyčerpaných dotací subjekty Macierz Szkolna w Hawierzowie - Błędowicach a ASOCIACE ŘECKÝCH OBCÍ V ČESKÉ REPUBLICE. Tyto finanční prostředky představují úsporu na akci.</t>
  </si>
  <si>
    <t>Objem rozpočtu byl ovlivněn schválením závazku na dofinancování dotačního programu v roce 2023, kdy částka ve výši 19.686 tis. Kč byla převedena do zdrojů rozpočtu kraje na rok 2023 (usnesení zastupitelstva kraje č.  8/727 ze dne 16.6.2022). Nevyčerpané finanční prostředky byly vázány ve smlouvách o poskytnutí dotace 6 subjektům s účelovým určením na realizaci projektů (Obnova dopravníkového mostu - Velín koksovny, Obnova dřevěného kostela Nanebevstoupení Páně v Dolních Marklovicích, OBNOVA BAROKNÍHO KRAVAŘSKÉHO ZÁMKU - VÝMĚNA OKEN, Kamenný most, Dolní Moravice - stavební úpravy, Dílčí opravy Liskovy vily, Zámek Fulnek - rekonstrukce budovy Dolního zámku). S ohledem na stanovené platební podmínky s průběžným vyplácením či vyplácením po závěrečném vyúčtování byly finanční prostředky účelově převedeny do rozpočtu roku 2023.</t>
  </si>
  <si>
    <t>Usnesením zastupitelstva kraje č.  7/607 ze dne 16.3.2022 byla schválena dotace 6 subjektům v celkové výši 4.850 tis. Kč a současně z toho byla částka ve výši 1.325 tis. Kč převedena do zdrojů rozpočtu kraje na rok 2023. Usnesením rady kraje č. 49/3398 ze dne 18.7.2022 došlo z důvodu neprominutí zmeškání lhůty k doložení dokladů před podpisem smlouvy k neposkytnutí dotace ve výši 1.000 tis. Kč subjektu IS Produkce s. r. o. Celková výše dotace se snížila na 3.850 tis. Kč a převedená částka do zdrojů rozpočtu kraje na rok 2023 na 825 tis. Kč. Objem rozpočtu byl dále ovlivněn převodem finančních prostředků na akce rozpočtu v odvětví kultury v rámci finanční podpory příjemců dotací.  Nevyčerpané finanční prostředky byly vázány ve smlouvách o poskytnutí dotace 2 subjektům s účelovým určením na realizaci projektů (Alchymistka zakletá v čase, Liga mužské moudrosti). S ohledem na stanovené platební podmínky s vyplácením po závěrečném vyúčtování byly finanční prostředky účelově převedeny do rozpočtu roku 2023.</t>
  </si>
  <si>
    <t>Objem rozpočtu byl ovlivněn zejména převodem finančních prostředků do odvětví prezentace kraje a ediční plán na akci "Mediální publicita MSK" na základě usnesení rady kraje č. 35/2424  ze dne 7.2.2022 a na akce rozpočtu v odvětví kultury v rámci finanční podpory příjemců dotací. Nevyčerpané finanční prostředky ve výši 24,2 tis. Kč byly vázány na úhradu závazků vyplývající z objednávky, uzavřené se společnosti LOCAL TV PLUS, spol. s r.o.  Tyto finanční prostředky byly účelově zapojeny do rozpočtu roku 2023, zbývající prostředky představují úsporu.</t>
  </si>
  <si>
    <t xml:space="preserve">Finanční prostředky ve výši 50 tis. Kč účelově zapojeny do rozpočtu roku 2023 na realizaci ocenění - udělení titulu "Mistr tradiční rukodělné výroby MSK" (schváleno usn. rady kraje č. 57/4057  ze dne 28.11.2022), jež se konalo v lednu roku 2023. </t>
  </si>
  <si>
    <t xml:space="preserve">V průběhu roku nebyly vyplaceny odměny za archeologické nálezy. Finanční prostředky byly převedeny na akci rozpočtu v odvětví kultury v rámci finanční podpory příjemců dotací. </t>
  </si>
  <si>
    <t>Konzultační, poradenské a právní služby v odvětví kultury</t>
  </si>
  <si>
    <t>Objem rozpočtu byl ovlivněn zejména převodem finančních prostředků  na akce rozpočtu v odvětví kultury v rámci finanční podpory příjemců dotací. Nevyčerpané finanční prostředky ve výši 104,65 tis. Kč byly vázány na úhradu závazků vyplývající z objednávky uzavřené se společnosti MT Legal s.r.o., advokátní kancelář. Tyto finanční prostředky byly účelově zapojeny do rozpočtu roku 2023.</t>
  </si>
  <si>
    <t>Nevyčerpané finanční prostředky byly vázány ve smlouvách o poskytnutí dotace 3 subjektům s účelovým určením na realizaci projektů (Přestavba zvoničky v Krásné pod Lysou Horou, Rekonstrukce 3 historických domů na náměstí v Karviné, Karnola - udržitelná revitalizace a zatraktivnění národní kulturní památky). S ohledem na stanovené platební podmínky s průběžným vyplácením či vyplácením po závěrečném vyúčtování byly finanční prostředky účelově převedeny do rozpočtu roku 2023.</t>
  </si>
  <si>
    <t>Nevyčerpané finanční prostředky ve výši 970 tis. Kč představují úsporu na akci při zabezpečení rozvoje hostované spisové služby e-Spis LITE a technické podpory pro Jednotný evidenční systém sbírek.</t>
  </si>
  <si>
    <t>ID - projekt RADOST NA ZÁMKU (Ing. Marcela Rotter, Malá Morávka)</t>
  </si>
  <si>
    <t>ID - projekt 200 let Dolu Doubrava (Dům kultury města Orlové, příspěvková organizace)</t>
  </si>
  <si>
    <t>ID - projekt Instalace vzduchotechniky včetně chlazení v sále a na jevišti Domu PZKO v Jablunkově (Místní skupina Polského kulturně-osvětového svazu v Jablunkově, pobočný spolek)</t>
  </si>
  <si>
    <t>ID - projekt Studie dotvoření muzejního komplexu v Kopřivnici (TATRA TRUCKS a.s., Kopřivnice)</t>
  </si>
  <si>
    <t>ID - projekt Rekonstrukce bývalého Kina Vesmír za účelem dočasného působiště Janáčkovy filharmonie Ostrava (Janáčkova filharmonie Ostrava, příspěvková organizace)</t>
  </si>
  <si>
    <t>Nákup a ochrana knihovního fondu, nákup licencí k databázím a zajištění výpůjčních služeb k e-knihám, discovery systém (Moravskoslezská vědecká knihovna v Ostravě, příspěvková organizace)</t>
  </si>
  <si>
    <t>Finanční prostředky byly převedeny na zvýšení závazného ukazatele „příspěvek na provoz“ příspěvkové organizaci Muzeu Beskyd Frýdek-Místek.</t>
  </si>
  <si>
    <t>SR - Výdaje na činnost úřadu</t>
  </si>
  <si>
    <t>SR - Podpora standardizovaných veřejných služeb muzeí a galerií</t>
  </si>
  <si>
    <t>SR - Podpora výchovně vzdělávacích aktivit v muzejnictví</t>
  </si>
  <si>
    <t>Akce byla schválena usnesením rady kraje č. 97/8570 dne 12.10.2020. V roce 2022 započala realizace stavby. Z důvodu čerpání technologické přestávky byly práce v říjnu přerušeny a budou pokračovat na jaře roku 2023. Jejich dokončení se předpokládá v červnu 2023. Z tohoto důvodu byly zapojeny zbývající finanční prostředky ve výši 1.050,06 tis. Kč do rozpočtu roku 2023.</t>
  </si>
  <si>
    <t>Akce byla schválena usnesením rady kraje č. 15/951 dne 26.4.2021. V současnosti probíhá zpracování projektové dokumentace, její dokončení se předpokládá na jaře roku 2023. Z tohoto důvodu byly zapojeny finanční prostředky ve výši 1.432,56 tis. Kč do rozpočtu roku 2023.</t>
  </si>
  <si>
    <t>Akce byla schválena usnesením rady kraje č. 19/1097 dne 31.5.2021. Akce zahrnuje zčásti realizaci stavby, která je již dokončena. Druhou částí akce je zpracování projektových dokumentací různých zhotovitelů, které nyní probíhají. Z důvodu délky průběhu stavebních řízení byly zapojeny finanční prostředky ve výši 3.453,00 tis. Kč do rozpočtu roku 2023.</t>
  </si>
  <si>
    <t>Akce byla schválena usnesením zastupitelstva kraje č. 6/475 dne 16.12.2021. V závěru roku 2022 byly podány nabídky k veřejné zakázce a probíhají administrativní kroky vedoucí k výběru zhotovitele stavby. Realizace stavby bude zahájena na jaře 2023. Z tohoto důvodu byly zapojeny finanční prostředky ve výši 150 tis. Kč do rozpočtu roku 2023.</t>
  </si>
  <si>
    <t>Oprava havarijního stavu střechy Kotulovy dřevěnky (Muzeum Těšínska, příspěvková organizace)</t>
  </si>
  <si>
    <t>Akce byla schválena usnesením zastupitelstva kraje č. 6/475 dne 16.12.2021. V roce 2022 byl vysoutěžen zhotovitel díla, se kterým však již byl uzavřen dodatek z důvodu nepříznivých klimatických podmínek na posunutí dokončení díla do roku 2023. Z tohoto důvodu byly zapojeny finanční prostředky ve výši 1.000 tis. Kč do rozpočtu roku 2023.</t>
  </si>
  <si>
    <t>Akce byla schválena usnesením rady kraje č. 29/1964 dne 15.11.2021. Finanční prostředky jsou určeny na zajištění projektové dokumentace a realizaci akce. V současné době probíhá řízení na zajištění společného povolení stavby. V lednu 2023 byla dokončena projektová dokumentace, následně bude vyhlášena veřejná zakázka na zhotovitele stavby. Z uvedených důvodů byly zapojeny  finanční prostředky ve výši 10.088,95 tis. Kč do rozpočtu roku 2023.</t>
  </si>
  <si>
    <t>Zámek Bruntál - Revitalizace objektu, rekonstrukce elektroinstalace a zdravotechnických rozvodů (Muzeum v Bruntále, příspěvková organizace)</t>
  </si>
  <si>
    <t>Rada kraje usnesením č. 53/3764 ze dne 26.9.2022 schválila  finanční prostředky ve výši 1.500 tis. Kč příspěvkové organizaci Muzeum v Bruntále na zpracování studie - pasport NKP Zámku Bruntál. V roce 2022 bylo soutěženo zpracování studie pasportu v rámci veřejné zakázky, realizace pasportu byla stanovena do 15.6.2023.  Vzhledem k harmonogramu realizace projektu byly  finanční prostředky účelově převedeny do rozpočtu roku 2023.</t>
  </si>
  <si>
    <t>Usnesením rady kraje č. 46/3248 ze dne 13.6.2022 byly schváleny finanční prostředky ve výši 7.000 tis. Kč na projekt „Vytvoření aplikace k zatraktivnění turistických cílů“ pro příspěvkovou organizaci Muzeum Těšínska. V souvislosti s tím byla vystavena objednávka č. 1189/2022/KPP/O ve výši 100,4 tis. Kč na MT Legal na zabezpečení veřejné zakázky. Vzhledem k harmonogramu realizace projektu byly finanční prostředky ve výši 6.500 tis. Kč v roce 2022 na základě usnesení rady kraje č. 55/3881 ze dne 24.10.2022 převedeny do rozpočtové rezervy pro rok 2023 a staly se součástí rozpočtu roku 2023. Nevyčerpané finanční prostředky ve výši 541,5 tis. Kč byly účelově převedeny do rozpočtu roku 2023, částka 14,5 tis. Kč představuje úsporu na akci.</t>
  </si>
  <si>
    <t>Realizace projektu "Jednotný systém evidence sbírek muzeí a galerie MSK" byl schválen usnesením zastupitelstva kraje č. 10/1083 ze dne 13.12.2018. V roce 2021 byla uzavřena smlouva č. 04077/2021/KPP se společností Axiell, s.r.o.. Realizace projektu je plánována na období 2021-2025. V návaznosti na to byl usnesením zastupitelstva kraje č. 6/475 ze dne 16.12.2021 schválen závazek na léta 2023-2025 v celkové výši 2.485 tis. Kč. Nevyčerpané finančních prostředky ve výši 856 tis. Kč byly zapojeny do rozpočtu roku 2023.</t>
  </si>
  <si>
    <t xml:space="preserve">Akce byla schválena usnesením zastupitelstva kraje č. 10/1083 ze dne 13.12.2018. Projektová dokumentace byla zpracována v září 2021. V roce 2022 byla zpracována změna projektové dokumentace a bylo vyhlášeno výběrové řízení na zhotovitele stavby. Smlouva na technický dozor je uzavřena. Zahájení realizace je předpokládáno v roce 2023. Z tohoto důvodu byly zapojeny finanční prostředky určené na administraci veřejné zakázky, autorský dozor projektanta, technický dozor stavebníka a na realizaci stavby ve výši 475,42 tis. Kč do rozpočtu roku 2023. </t>
  </si>
  <si>
    <t>Nevyčerpané finanční prostředky představují neúčelovou úsporu rozpočtu z důvodu vysoutěžení nižších cen při veřejné zakázce na zhotovitele stavby.</t>
  </si>
  <si>
    <t>Akce byla schválena usnesením zastupitelstva kraje č.10/1083 ze dne 13.12.2018. V současné době probíhá v rámci akce výstavba návštěvnického centra. V souvislosti s nepříznivými klimatickými podmínkami na konci roku a také s následnou fakturací byly zapojeny finanční prostředky ve výši 3.866,03 tis. Kč do rozpočtu roku 2023. Rada kraje usnesením č. 56/3960 ze dne 7.11.2022 schválila finanční prostředky ve výši 1.682 tis. Kč příspěvkové organizaci Muzeum Beskyd Frýdek-Místek na vybavení návštěvnického centra Hradu Hukvaldy. Vzhledem k časové náročnosti realizace projektu se předpokládá čerpání finančních prostředků nejdříve v roce 2023. Vzhledem k harmonogramu realizace projektu byly  finanční prostředky účelově převedeny do rozpočtu roku 2023.</t>
  </si>
  <si>
    <t>Zastupitelstvo kraje rozhodlo o profinancování a kofinancovaní projektu usnesením č. 9/877 ze dne 15.9.2022. Na základě uvedeného byla akce předložena do Integrovaného regionálního operačního programu 2021-2027 a bude spolufinancována z evropských zdrojů.</t>
  </si>
  <si>
    <t>Zastupitelstvo kraje rozhodlo o profinancování a kofinancovaní projektu usnesením č. 10/991 ze dne 15.12.2022. Na základě uvedeného bude akce předložena do Integrovaného regionálního operačního programu 2021-2027 a bude spolufinancována z evropských zdrojů.</t>
  </si>
  <si>
    <t>Navýšení akce rozpočtu bylo ovlivněno schválením státních dotací z Ministerstva kultury a dále schválením závazných ukazatelů v rámci reprodukce majetku pro příspěvkové organizace v odvětví kultury. Vzhledem k časové náročnosti realizace veřejných zakázek byly finanční prostředky ve výši 8.213,73 tis. Kč účelově převedeny do rozpočtu roku 2023.</t>
  </si>
  <si>
    <t>SR - Program restaurování movitých kulturních památek</t>
  </si>
  <si>
    <t>SR - ISO II/C výkupy předmětů kulturní hodnoty mimořádného významu - investiční</t>
  </si>
  <si>
    <t>Realizace projektu byla ukončena usnesením zastupitelstva kraje č. 8/743 ze dne 16.6.2022 z důvodu nejistého splnění termínu realizace projektu (opětovné vyhlašování veřejných zakázek). Nevyčerpané finanční prostředky představují neúčelovou úsporu rozpočtu za rok 2022.</t>
  </si>
  <si>
    <t>NKP Zámek Bruntál - Revitalizace objektu „saly terreny"</t>
  </si>
  <si>
    <t>Zastupitelstvo kraje rozhodlo dne 15.9.2022 usnesením č. 9/886 profinancovat a kofinancovat projekt, zajistit jeho udržitelnost a zahájit realizaci. Jedná se o dlouhodobý projekt do roku 2027, proto byly zapojeny nevyčerpané finanční prostředky ve výši 3.794,18 tis. Kč do roku 2023.</t>
  </si>
  <si>
    <t>Zastupitelstvo kraje rozhodlo o zahájení přípravy projektu usnesením č. 5/411 ze dne 16.9.2021. V rámci projektových prací byl projektantem na základě průzkumu avizován problém se statickou únosností stavby s ohledem na realizaci projektových aktivit. Z této skutečnosti vyplynula nutnost provádění dodatečných sondáží za účelem prověřit realizovatelnost projektu a pozdržení ostatních projektových aktivit (další stupně projektové dokumentace pro realizaci exteriérů a interiérů). Z uvedeného důvodu byly zapojeny nevyčerpané finanční prostředky ve výši 1.294,57 tis. Kč do rozpočtu roku 2023.</t>
  </si>
  <si>
    <t>Zastupitelstvo kraje rozhodlo profinancovat a kofinancovat projekt  usnesením č. 9/877 ze dne 15.9.2022. Výzva pro předložení projektu do IROP byla vyhlášena až v říjnu 2022, a proto výdaje související s přípravou a realizací projektu budou hrazeny v průběhu roku 2023. Z uvedeného důvodu byly zapojeny nevyčerpané finanční prostředky  do rozpočtu roku 2023.</t>
  </si>
  <si>
    <t xml:space="preserve">Těšínské divadelní a kulturní centrum </t>
  </si>
  <si>
    <t>Zastupitelstvo kraje rozhodlo o profinancování a kofinancování projektu usnesením č. 7/635 ze dne 16.3.2022 a o jeho navýšení usnesením 8/743 ze dne 16.6.2022. V letošním roce byla zrušena veřejná zakázka na výběr zhotovitele projektové dokumentace a vznikl závazek na úhradu administrace nově vyhlášené veřejné zakázky splatný v roce 2023. Nevyčerpané výdaje ve výši 63,3 tis. Kč byly zapojeny do rozpočtu roku 2023, kde budou použity na úhradu výdajů spojených s administrací veřejné zakázky.</t>
  </si>
  <si>
    <t>Zastupitelstvo kraje rozhodlo o profinancování a kofinancování projektu usnesením č. 9/884 ze dne 15.9.2022. Projekt bude předložen do příslušné výzvy IROP v roce 2023. Nevyčerpané finanční prostředky projektu ve výši 100 tis. Kč byly zapojeny do rozpočtu 2023, kde budou použity na úhradu výdajů určených na přípravu projektu.</t>
  </si>
  <si>
    <t xml:space="preserve">Zastupitelstvo kraje rozhodlo o zahájení přípravy projektu  dne 15.9.2022 usnesením č. 9/880.  Vzhledem k větší časové náročnosti přípravy projektu byly nevyčerpané finanční prostředky ve výši 200 tis. Kč zapojeny do rozpočtu roku 2023. </t>
  </si>
  <si>
    <t>Zastupitelstvo kraje rozhodlo o zahájení přípravy dne 15.9.2022 usnesením č. 9/889.  Vzhledem k větší časové náročnosti přípravy projektu byly nevyčerpané finanční prostředky ve výši 200 tis. Kč zapojeny do rozpočtu roku 2023.</t>
  </si>
  <si>
    <t>Zastupitelstvo kraje rozhodlo o zahájení přípravy dne 15.12.2022 usnesením č. 10/989. Vzhledem k větší časové náročnosti přípravy projektu byly nevyčerpané finanční prostředky ve výši 100 tis. Kč zapojeny do rozpočtu roku 2023.</t>
  </si>
  <si>
    <t>Zastupitelstvo kraje rozhodlo o profinancování a kofinancování projektu usnesením č. 9/877 ze dne 15.9.2022. V rámci projektu byla hrazena část výdajů za zpracování projektové dokumentace. Projekt byl předložen do výzvy IROP v říjnu 2022. Nevyčerpané finanční prostředky byly zapojeny do rozpočtu roku 2023 z důvodu úhrady zbývajících nákladů za zpracování projektové dokumentace.</t>
  </si>
  <si>
    <t>Zámek Bruntál - revitalizace objektu</t>
  </si>
  <si>
    <t>Zastupitelstvo kraje rozhodlo profinancovat a kofinancovat projekt usnesením  č. 10/991 dne 15.12.2022.  Předpokládaný termín zahájení realizace stavby je září 2023. Z tohoto důvodu byly zapojeny finanční prostředky určené na administraci veřejné zakázky ve výši 169,4 tis. Kč do rozpočtu roku 2023.</t>
  </si>
  <si>
    <t>PŘEHLED VÝDAJŮ V ODVĚTVÍ PREZENTACE KRAJE A EDIČNÍHO PLÁNU V ROCE 2022</t>
  </si>
  <si>
    <t>Nevyčerpané finanční prostředky ve výši 128,56 tis. Kč představují úsporu na akci vzniklou z důvodu nevydání dvou publikací v rámci Edičního plánu na rok 2022.</t>
  </si>
  <si>
    <t>Nevyčerpané finanční prostředky ve výši 1.299 tis. Kč na realizaci veřejné zakázky na nákup prezentačních předmětů a 136,2 tis. Kč na prezentaci MSK prostřednictvím videospotů byly převedeny do rozpočtu roku 2023, zbývající prostředky ve výši 365,5 tis. Kč představují úsporu na akci z důvodu nižších výdajů při organizačním zajištění akcí, prezentujících MSK a při nákupech prezentačních předmětů.</t>
  </si>
  <si>
    <t>Nevyčerpané finanční prostředky ve výši 578,1 tis. Kč na zajištění prezentace na zpravodajských webových stránkách byly převedeny do rozpočtu roku 2023. Zbývající prostředky ve výši 2.000,8 tis. Kč představují úsporu na akci z důvodu přesunutí tvorby komunikační strategie na rok 2023 a z důvodu menšího počtu zadávaných inzercí v tištěných a elektronických médiích.</t>
  </si>
  <si>
    <t>Nevyčerpané finanční prostředky ve výši 1.817,78 tis. Kč na prezentaci MSK prostřednictvím rozhlasového a televizního vysílání byly převedeny do rozpočtu roku 2023, zbývající prostředky ve výši 1.980,11 tis. Kč představují úsporu na akci.</t>
  </si>
  <si>
    <t xml:space="preserve">Jednotný vizuální styl Moravskoslezského kraje </t>
  </si>
  <si>
    <t xml:space="preserve">Nevyčerpané finanční prostředky ve výši 243,21 tis. Kč na rozšíření stávajícího Manuálu jednotného vizuálního stylu MSK představují úsporu na akci.  </t>
  </si>
  <si>
    <t>Nevyčerpané finanční prostředky ve výši 484,9 tis. Kč představují úsporu na akci vzniklou neuskutečněním některých akcí, např. návštěva korejských studentů gastronomie a korejských fotbalistů z důvodu koronavirových opatření.</t>
  </si>
  <si>
    <t>Dar pro politické vězně na zdravotní pomůcky, vitamíny a léky (Sdružení osvobozených politických vězňů a pozůstalých, Praha)</t>
  </si>
  <si>
    <t>ID - projekt XXVIII. Setkání podnikatelů České, Polské a Slovenské republiky (Česko-polská obchodní komora, z.s., Ostrava)</t>
  </si>
  <si>
    <t>ID - projekt Setkání diplomatů v rámci coreper I vizit (obec Dolní Lomná)</t>
  </si>
  <si>
    <t>ID - projekt Pocta Českému čtyřlístku (Klub vojenské historie Otaslavice, z.s.)</t>
  </si>
  <si>
    <t>ID - zajištění provozu a technické vybavenosti pro účely krajské organizace Sdružení válečných veteránů ČR Moravskoslezského kraje ("Sdružení válečných veteránů ČR", Praha)</t>
  </si>
  <si>
    <t>PŘEHLED VÝDAJŮ V ODVĚTVÍ REGIONÁLNÍHO ROZVOJE V ROCE 2022</t>
  </si>
  <si>
    <t>Zastupitelstvo kraje rozhodlo usnesením č. 8/777 ze dne 16.6.2022 o poskytnutí dotací v rámci dotačního Programu na podporu přípravy projektové dokumentace na rok 2022. Nevyčerpané finanční prostředky ve výši 320 tis. Kč byly účelově převedeny do rozpočtu kraje na rok 2023. Nevyčerpané finanční prostředky ve výši 719,58 tis. Kč představují úsporu z nevyplacených druhých splátek dotací po předložení závěrečných vyúčtování z programů vyhlášených na předchozí období.</t>
  </si>
  <si>
    <t>Zastupitelstvo kraje rozhodlo usnesením č. 10/1012 ze dne 15.12.2022 o poskytnutí dotací v rámci dotačního programu Podpora vědy a výzkumu v Moravskoslezském kraji 2022. Vzhledem k tomu, že o poskytnutí dotací bylo rozhodnuto koncem roku 2022, byly nevyčerpané finanční prostředky ve výši 4.050 tis. Kč účelově převedeny do rozpočtu kraje na rok 2023. Zbylé nevyčerpané finanční prostředky ve výši 15 tis. Kč představují úsporu z nevyplacených dotací po předložení závěrečných vyúčtování v rámci programu vyhlášeného na předchozí období.</t>
  </si>
  <si>
    <t>Zastupitelstvo kraje rozhodlo usnesením č. 6/524 ze dne 16.12.2021 o poskytnutí dotací v rámci dotačního programu Podpora podnikání v Moravskoslezském kraji 2021 – II. výzva. Finanční prostředky určené na druhé splátky dotací ve výši 333,72 Kč byly účelově převedeny do rozpočtu kraje na rok 2023. Zbylé nevyčerpané finanční prostředky ve výši 158,16 tis. Kč představují úsporu z nevyplacených druhých splátek dotací v rámci programu vyhlášeného na předchozí období.</t>
  </si>
  <si>
    <t>Zastupitelstvo kraje rozhodlo usnesením č. 8/875 ze dne 14.6.2018 a č. 10/1125 ze dne 13.12.2018 o poskytnutí dotací v rámci dotačního Programu na podporu financování akcí s podporou EU. V souladu s uzavřenými dodatky smluv byly nevyčerpané finanční prostředky ve výši 3.149,5 tis. Kč převedeny do upraveného rozpočtu kraje na rok 2023. Zbylé nevyčerpané finanční prostředky ve výši 938,6 tis. Kč představují úsporu z nevyplacených druhých splátek dotací po předložení závěrečných vyúčtování v rámci programu.</t>
  </si>
  <si>
    <t>Nevyčerpané finanční prostředky ve výši 595,4 tis. Kč představují úsporu z nevyplacených druhých splátek dotací v rámci programu vyhlášeného na rok 2021.</t>
  </si>
  <si>
    <t>Usnesením rady kraje č. 34/2377 ze dne 23.1.2022 byly účelově zapojeny na dotačním programu finanční prostředky v souhrnném objemu 9.800 tis. Kč určené na výplatu druhých splátek dotací v rámci programu pro rok 2020 a na vyhlášený dotační program usnesením rady kraje č. 31/2103 ze dne 29.11.2021 pro rok 2022. Usnesením rady kraje č. 41/2800 ze dne 28.3.2022 byl navýšen vyhlášený program o 15.000 tis. Kč, a to z přebytku hospodaření 2021. Finanční prostředky ve výši 1.200 tis. Kč na úhradu druhých splátek dotací po předložení závěrečných vyúčtování byly účelově převedeny do rozpočtu kraje na rok 2023 v souladu s uzavřenými dodatky ke smlouvám. Nevyčerpané prostředky ve výši 97,94 tis. Kč představují úsporu z nevyplacených druhých splátek dotací po předložení závěrečných vyúčtování.</t>
  </si>
  <si>
    <t>Zastupitelstvo kraje rozhodlo usnesením č. 10/1014 ze dne 15.12.2022 o poskytnutí dotací v rámci dotačního programu Podpora provozu venkovských prodejen v Moravskoslezském kraji 2022. Dotace jsou příjemcům vypláceny až po realizaci projektu, tj. počátkem roku 2023. V návaznosti na uvedené byly finanční prostředky ve výši 5.420,2 tis. Kč účelově převedeny do rozpočtu kraje na rok 2023.</t>
  </si>
  <si>
    <t>V průběhu roku 2022 byly převedeny do rozpočtové rezervy finanční prostředky ve výši 42.500 tis. Kč s ohledem na poskytnutí schválené dotace v dalších letech. Nevyčerpané prostředky ve výši 3.441,98 tis. Kč byly převedeny do rozpočtu kraje na rok 2023 na realizaci aktivit v odvětví regionálního rozvoje v souladu s uzavřenými smlouvami a objednávkami. Nevyčerpané prostředky ve výši 1.289,09 tis. Kč představují úsporu z ukončených nebo nerealizovaných aktivit v rámci akce.</t>
  </si>
  <si>
    <t>Nevyčerpané finanční prostředky ve výši 1.525,77 tis. Kč byly převedeny do rozpočtu kraje na rok 2023 na realizaci aktivit v souladu s objednávkou č. 1123/2022/RRC/O. Nevyčerpané prostředky ve výši 86,88 tis. Kč představují úsporu z ukončených aktivit v rámci akce.</t>
  </si>
  <si>
    <t>Nevyčerpané finanční prostředky ve výši 516,32 tis. Kč představují úsporu z ukončených aktivit v rámci akce.</t>
  </si>
  <si>
    <t>Nečerpané finanční prostředky ve výši 13.947,03 tis. Kč představují úsporu v rámci akce.</t>
  </si>
  <si>
    <t>Pomoc Ukrajině v odvětví regionálního rozvoje</t>
  </si>
  <si>
    <t>Nevyčerpané finanční prostředky ve výši 260,16 tis. Kč představují úsporu na akci vzniklou nerealizací některých aktivit.</t>
  </si>
  <si>
    <t>Nevyčerpané finanční prostředky ve výši 302,90 tis. Kč byly účelově zapojeny do rozpočtu kraje na rok 2023 na úhradu závazků z uzavřených smluv na zajištění výkonu územně plánovací činnosti. Zbylé nevyčerpané prostředky ve výši 7.335,63 tis. Kč představují úsporu v rámci této akce z důvodu zrušení veřejné zakázky na investiční záměr výstavby dopravní a technické infrastruktury.</t>
  </si>
  <si>
    <t>ID - projekt REVÍRNÍ POHODOVÁ PADESÁTKA (MATINATA s.r.o., Frýdek-Místek)</t>
  </si>
  <si>
    <t>Zastupitelstvo kraje schválilo zahájení přípravy projektu, rozhodlo o profinancování kofinancování a zahájení realizace projektu usnesením č. 20/2088 ze dne 23.6.2016. Projekt byl ukončen k 31.8.2022. K finančnímu vypořádání dojde v roce 2023, proto byly nevyčerpané finanční prostředky zapojeny do rozpočtu kraje na rok 2023.</t>
  </si>
  <si>
    <t>Zastupitelstvo kraje schválilo kofinancování a profinancování projektu usnesením č. 2/65 ze dne 17.12.2020. Nevyčerpané finanční prostředky ve výši 151 tis. Kč byly zapojeny do rozpočtu kraje na rok 2023 z důvodu úhrady inzerce a mzdových nákladů za prosinec 2022 v lednu. Zbývající nevyčerpané finanční prostředky ve výši 169 tis. Kč představují úsporu na akci.</t>
  </si>
  <si>
    <t>Zastupitelstvo kraje schválilo kofinancování a profinancování projektu usnesením č. 6/521 ze dne dne 16.12.2021. Nevyčerpané finanční prostředky představují úsporu na akci z důvodu neuskutečnění některých plánovaných aktivit projektu.</t>
  </si>
  <si>
    <t>Jedná se o prostředky určené na přípravu projektů z evropských zdrojů a jsou uvolňovány postupně dle potřeby. Nevyčerpané finanční prostředky představují úsporu rozpočtu za rok 2022.</t>
  </si>
  <si>
    <t>PŘEHLED VÝDAJŮ V ODVĚTVÍ CESTOVNÍHO RUCHU V ROCE 2022</t>
  </si>
  <si>
    <t>Zastupitelstvo kraje rozhodlo usnesením č. 7/652 ze dne 16.3.2022 o poskytnutí dotací v rámci dotačního programu Podpora cestovního ruchu v Moravskoslezském kraji 2022. Usnesením zastupitelstva kraje č. 10/1002 ze dne 15.12.2022 bylo rozhodnuto o uzavření dodatků ke smlouvám. Nevyčerpané finanční prostředky na výplatu druhých splátek dotací ve výši 549,85 tis. Kč byly účelově převedeny do rozpočtu kraje na rok 2023. Nevyčerpané finanční prostředky ve výši 79,46 tis. Kč představují úsporu vzniklou plným nevyplacením druhých splátek dotací po předložení závěrečných vypořádání v rámci programu.</t>
  </si>
  <si>
    <t>Nevyčerpané finanční prostředky na výplatu druhých splátek dotací po předložení závěrečných vyúčtování, případně i prvních splátek dotací, v rámci programu vyhlášeného na rok:
- 2019+ ve výši 299,8 tis. Kč,
- 2021+ ve výši 202,8 tis. Kč,
- 2022+ ve výši 4.084,61 tis. Kč
byly účelově převedeny do rozpočtu kraje na rok 2023. 
Nevyčerpané finanční prostředky ve výši 46,24 tis. Kč představují úsporu vzniklou plným nevyplacením druhých splátek dotací po předložení závěrečných vypořádání v rámci programu.</t>
  </si>
  <si>
    <t xml:space="preserve">Zastupitelstvo kraje rozhodlo usnesením č. 14/1721 ze dne 12.12.2019 o poskytnutí dotací v rámci dotačního programu Podpora natáčení audiovizuálních děl v Moravskoslezském kraji 2019-2021. V roce 2021 a 2022 byly uzavřeny dodatky ke smlouvám s příjemci, a byly tak prodlouženy termíny realizace některých projektů. Nevyčerpané finanční prostředky na výplatu druhých splátek dotací ve výši 900 tis. Kč byly účelově převedeny do rozpočtu kraje na rok 2023.  </t>
  </si>
  <si>
    <t xml:space="preserve">Nevyčerpané finanční prostředky ve výši 4.920 tis. Kč určené na poskytnutí individuálních dotací schválených orgány kraje v roce 2022 byly účelově převedeny do rozpočtu kraje na rok 2023. </t>
  </si>
  <si>
    <t>Rada kraje rozhodla usnesením č. 58/4287 ze dne 12.12.2022 o vystavení objednávky č. 1388/2022/RRC/O na realizaci činností vyplývajících z Rámcové smlouvy o spolupráci při realizaci některých činností regionálního rozvoje Moravskoslezského kraje č. 07300/2017/RRC uzavřené mezi Moravskoslezským krajem a subjektem Moravian-Sileian Tourism, s.r.o. V návaznosti na termín realizace objednaných činností a následnou fakturaci byly finanční prostředky ve výši 3.000 tis. Kč účelově převedeny do rozpočtu kraje na rok 2023.</t>
  </si>
  <si>
    <t>Nevyčerpané finanční prostředky ve výši 2.178,07 tis. Kč byly účelově převedeny do rozpočtu kraje na rok 2023 na úhradu závazků z uzavřených smluv a objednávek. Zbylé nevyčerpané prostředky ve výši 1.116,35 tis. Kč představují úsporu v rámci této akce.</t>
  </si>
  <si>
    <t>ID - projekt Cyrilometodějská pouť na Hrčavě (Hrčávka, z.s., Hrčava)</t>
  </si>
  <si>
    <t>PŘEHLED VÝDAJŮ V ODVĚTVÍ SOCIÁLNÍCH VĚCÍ V ROCE 2022</t>
  </si>
  <si>
    <t>Zastupitelstvo kraje usnesením č. 9/926 ze dne 15.9.2022 rozhodlo o poskytnutí dotace organizaci Charita Jablunkov v rámci dotačního programu ve výši 275 tis. Kč. Dotace nebyla do konce roku 2022 vyplacena, finanční prostředky ve výši 275 tis. Kč  byly převedeny do rozpočtu kraje na rok 2023. Finanční prostředky ve výši 820 tis. Kč nebyly vyčerpány z důvodu neuzavření smlouvy o poskytnutí dotace ze strany žadatele/příjemce.</t>
  </si>
  <si>
    <t>Dotační program - Program podpory spolufinancování investičních projektů</t>
  </si>
  <si>
    <t>Finanční prostředky byly převedeny k posílení akce rozpočtu - Program na podporu financování běžných výdajů souvisejících s poskytováním sociálních služeb včetně realizace protidrogové politiky kraje na rok 2022.</t>
  </si>
  <si>
    <t>Finanční prostředky nebyly dočerpány zejména z důvodu vývoje aktuálních potřeb.</t>
  </si>
  <si>
    <t>Rada kraje navýšila dne 28.11.2022 objem prostředků na akci na úhradu posuzování zdravotního stavu žadatelů o pěstounskou péči a osvojení, zda z hlediska duševního, tělesného a smyslového nebrání dlouhodobé péči o děti. Objednávka nebyla v roce 2022 vystavena z důvodu jiného řešení v rámci korporace -  tato posouzení budou v roce 2023 provedena prostřednictvím příspěvkové organizace kraje. Nevyčerpané finanční prostředky představují úsporu.</t>
  </si>
  <si>
    <t>Zastupitelstvo kraje usnesením č. 10/1032 ze dne 15.12.2022 rozhodlo o poskytnutí dotace subjektu  ADRA, o.p.s., na „Regionální dobrovolnické centrum MSK“. Použitelnost dotace je do 30.11.2023; z tohoto důvodu byly nevyčerpané finanční prostředky ve výši 100 tis. Kč  zapojeny do rozpočtu na rok 2023. Zbývajících 100 tis. Kč nebylo dočerpáno zejména z důvodu aktuálních potřeb.</t>
  </si>
  <si>
    <t>Ostatní výdaje v odvětví sociálních věcí</t>
  </si>
  <si>
    <t xml:space="preserve">Na akci byly rozpočtovány prostředky pro případ nutnosti vrácení uložené pokuty napadené následně žalobou, o které nebylo ke konci roku 2022 rozhodnuto. Z tohoto důvodu byly nevyčerpané finanční prostředky převedeny do rozpočtu roku 2023. </t>
  </si>
  <si>
    <t>Zastupitelstvo kraje usnesením č. 6/545 ze dne 16.12.2021 rozhodlo o poskytnutí dotací obci Dívčí Hrad na projekt Výstavba zázemí pro poskytování sociálních služeb „Centrum HRAD“ ve výši 1 mil Kč s časovou použitelností do 30.6.2023, a obci Bolatice na projekt Domov sociálních služeb Sv. Kateřiny v Bolaticích ve výši 1,6 mil. Kč, s časovou použitelností do 31.12.2022. Vzhledem k časové použitelnosti dotací byly finanční prostředky ve výši 2,6 mil. Kč převedeny do rozpočtu na rok 2023. Zastupitelstvo kraje dále rozhodlo usnesením č. 10/1032 ze dne 15.12.2022 o poskytnutí dotace Slezské diakonii na projekt "Komunitní centrum pro duševní zdraví Třinec" ve výši 2 mil. Kč. Tyto finanční prostředky byly rovněž převedeny do rozpočtu na rok 2023.</t>
  </si>
  <si>
    <t>Rada kraje schválila usnesením č. 13/820 (v návaznosti na usnesení RK 72/6560 ze dne 21.10.2019, č. 91/7977 ze dne 22.6.2020, č. 92/8105 ze dne 20.7.2020) o změně termínu konání třetího ročníku benefiční akce "Spolu ruku v ruce" a s tím související dohody o změně závazku. V souvislosti s konáním benefiční akce „Spolu ruku v ruce“ byly finanční prostředky ve výši 1.176 tis. Kč určené na organizační zajištění akce (pronájem Trojhalí a organizační zajištění vč. kapely) převedeny do rozpočtu roku 2023, kdy bude akce konána.</t>
  </si>
  <si>
    <t>Nevyčerpané finanční prostředky ve výši 152,2 tis. Kč představují úsporu při zabezpečení servisní a technické podpory Krajské digitální knihovny a Hostované elektronické spisové služby.</t>
  </si>
  <si>
    <t>SR - Příspěvek na výkon sociální práce (s výjimkou sociálně-právní ochrany dětí)</t>
  </si>
  <si>
    <t>Jedná se o část nedočerpaných finančních prostředků z dotace poskytnuté Ministerstvem práce a sociálních věcí na výplatu příspěvku na výkon sociální práce (s výjimkou sociálně-právní ochrany dětí). Nedočerpané finanční prostředky ve výši 183,96 tis.Kč byly v rámci finančního vypořádání v roce 2023 vráceny do státního rozpočtu.</t>
  </si>
  <si>
    <t>SR - Dotační program MZ ČR pro financování sociální části center duševního zdraví a multidisciplinárního týmu pro cílové skupiny dětí, lidí s demencí, lidí s problematikou závislosti a lidí s nařízeným ochranným léčením – pro rok 2022</t>
  </si>
  <si>
    <t>ID - projekt Rekordy handicapovaných hrdinů (Rekordy handicapovaných hrdinů, z.s., Ostrava)</t>
  </si>
  <si>
    <t>ID - projekt Vyrovnávání příležitostí pro občany se zdravotním postižením prostřednictvím ochrany veřejného zájmu na úseku bezbariérové přístupnosti staveb (NIPI bezbariérové prostředí, o.p.s., Jihlava)</t>
  </si>
  <si>
    <t>ID - projekt Psychorehabilitační tábory pro děti a mladistvé s SMA a svalovými dystrofiemi v Centru Veronica Hostětín 2022 (ZO ČSOP VERONICA, Brno)</t>
  </si>
  <si>
    <t>ID - projekt Násilí v rodině... aneb co nás k násilí vede a kam nás dovede? (Sociální akademie BN, z.ú., Ostrava)</t>
  </si>
  <si>
    <t>Nevyčerpané finanční prostředky ve výši 5,3 tis. Kč představují úsporu v podobě vrácených finančních prostředků v závěru roku 2022.</t>
  </si>
  <si>
    <t>ID - projekt Dobroduše II (Na vlně změny, z. ú., Klimkovice)</t>
  </si>
  <si>
    <t>ID - projekt Psychoterapeutická podpora ohrožených osob (Terapeutická linka Sluchátko, z.ú., Praha)</t>
  </si>
  <si>
    <t>Rozpočtované prostředky nebyly využity z důvodu vyšších výnosů v důsledku navýšení příspěvku na péči. Finanční prostředky v plné výši byly převedeny do zdrojů rozpočtu na rok 2023.</t>
  </si>
  <si>
    <t>Na základě rozpočtově odpovědného přístupu k řízení příspěvkových organizací v odvětví sociálních věcí a rovněž díky podpoře příspěvkových organizací v rámci dotačního Programu na podporu poskytování sociálních služeb pro rok 2022 financovaného z kapitoly 313 – MPSV státního rozpočtu vč. dofinancování tohoto programu a programu Podpory služeb sociální prevence, nebylo nutné na dofinancování provozu příspěvkových organizací použít veškeré alokované finanční prostředky kraje. Finanční prostředky ve výši 112 mil. Kč  byly převedeny do zdrojů rozpočtu na rok 2023.</t>
  </si>
  <si>
    <t>Příspěvkové organizace kraje v odvětví sociálních věcí obdržely ve dvou výzvách v rámci dotačního řízení MPSV pro rok 2022 finanční prostředky ve výši 2.913.526 Kč na úhradu výdajů sociálních služeb souvisejících s pomocí osobám z území Ukrajiny. Finanční prostředky v rámci 2.výzvy ve výši 1.097.826 Kč byly ze strany MPSV schváleny v prosinci 2022 a rozpočtovány MSK. Chybou MPSV byly finanční prostředky ale zaslány přímo podpořeným organizacím, nikoliv prostřednictvím kraje.</t>
  </si>
  <si>
    <t xml:space="preserve">SR - Transfery na státní příspěvek zřizovatelům zařízení pro děti vyžadující okamžitou pomoc </t>
  </si>
  <si>
    <t>Jedná se o část nedočerpaných finančních prostředků z dotace poskytnuté Ministerstvem práce a sociálních věcí na výplatu státního příspěvku pro zřizovatele zařízení pro děti vyžadující okamžitou pomoc, rozpočtovanou pro příjemce příspěvku, jejichž zřizovatelem je Moravskoslezský kraj. Nedočerpané finanční prostředky byly v rámci finančního vypořádání v roce 2023 vráceny do státního rozpočtu.</t>
  </si>
  <si>
    <t>Demolice rodinného domu Karviná - Mizerov (Dětské centrum Pluto, příspěvková organizace, Havířov)</t>
  </si>
  <si>
    <t>Akce nebyla realizována. Volné finanční prostředky ve výši 1.500 tis. Kč převedeny na akci „Zajištění přípravy, realizace a havárie v rámci akcí reprodukce majetku kraje“.</t>
  </si>
  <si>
    <t xml:space="preserve">Na základě usnesení zastupitelstva kraje č. 3/210 ze dne 17.3.2021 byla uzavřena kupní smlouva č. 00530/2021/IM na nákup rodinného domu č. p. 1415 včetně pozemků v Opavě-Kylešovicích pro potřeby organizace Sírius, příspěvková organizace. Část kupní ceny ve výši 2.850 tis. Kč byla splatná v roce 2021 po nabytí účinnosti dodatku ke smlouvě a zbývající část kupní ceny ve výši 2.850 tis. Kč je splatná do 15 dnů po provedení vkladu vlastnického práva na kraj. Návrh na vklad vlastnického práva do katastru nemovitostí bude podán ke dni předání a převzetí rodinného domu, přičemž tento úkon nastal v lednu 2023, kdy již prodávající měli zajištěno nové bydlení. S ohledem na sjednané platební podmínky byly finanční prostředky ve výši 2.850 tis. Kč zapojeny do rozpočtu roku 2023. </t>
  </si>
  <si>
    <t>Akce byla schválena usnesením zastupitelstva kraje č. 6/475 dne 16.12.2021. Finanční prostředky jsou určeny na vypracování projektové dokumentace. Byla dokončena první část díla a byla podána žádost o vydání rozhodnutí o umístění stavby a žádost o vydání povolení odstranění staveb. Územní řízení stále probíhá. Předpokládaný termín dokončení kompletní projektové dokumentace je v dubnu 2023. Z tohoto důvodu byly zapojeny nevyčerpané finanční prostředky ve výši 960,95 tis. Kč do rozpočtu roku 2023.</t>
  </si>
  <si>
    <t>Sanace budovy SO-01 (Náš svět, příspěvková organizace, Pržno)</t>
  </si>
  <si>
    <t>Akce byla schválena usnesením zastupitelstva kraje č. 6/475 dne 16.12.2021. V rámci akce byla zpracována kompletní projetová dokumentace a byla vyhlášena soutěž na zhotovitele stavby. Z důvodu, že se do vyhlášené soutěže na zhotovitele nepřihlásil žádný zájemce, byla veřejná zakázka v říjnu 2022 vyhlášena opakovaně a byl vysoutěžen zhotovitel. Realizace stavby byla zahájena v lednu 2023 a dokončena bude do konce dubna 2023. Z tohoto důvodu byly zapojeny finanční prostředky ve výši 500 tis. Kč do rozpočtu roku 2023.</t>
  </si>
  <si>
    <t>Oprava střechy a fasády ul. Rybářská (Domov Bílá Opava, příspěvková organizace)</t>
  </si>
  <si>
    <t>Akce byla schválena usnesením zastupitelstva kraje č. 6/475 ze dne 16.12.2021. Finanční prostředky určené na projektovou dokumentaci budou uhrazeny z vlastních zdrojů příspěvkové organizace. Z tohoto důvodu byla úspora na akci přesunuta na akci Zvýšení požární ochrany (Domov Na zámku, příspěvková organizace, Kyjovice).</t>
  </si>
  <si>
    <t>Humanizace Domova Odry - půdní vestavba (Domov Odry, příspěvková organizace)</t>
  </si>
  <si>
    <t>Akce byla schválena usnesením zastupitelstva kraje č. 6/475 dne 16.12.2021. V rámci akce byla vypracována projektová dokumentace a byl vysoutěžen zhotovitel stavby. Stavba byla zahájena v srpnu 2022. V průběhu stavby vznikla potřeba víceprací, které mají významný vliv na cenu díla a dobu realizace, a proto byla navýšena dotace na akci a prodloužen termín realizace stavby do června 2023. Z tohoto důvodu byly zapojeny finanční prostředky ve výši 2.900 tis. Kč do rozpočtu roku 2023.</t>
  </si>
  <si>
    <t>Stavební úpravy Domova u Včelínu (Náš svět, příspěvková organizace, Pržno)</t>
  </si>
  <si>
    <t>Akce byla schválena usnesením zastupitelstva kraje č. 6/475 ze dne 16.12.2021. Z důvodu převedení akce na příspěvkovou organizaci, která ji bude realizovat z vlastních zdrojů, byly uvolněné finanční prostředky přesunuty na akci Nákup pozemků a ostatních nemovitostí.</t>
  </si>
  <si>
    <t>Rekonstrukce a výstavba objektů ve Skotnici (Domov NaNovo, příspěvková organizace, Studénka)</t>
  </si>
  <si>
    <t>Usnesením zastupitelstva kraje č. 9/871 ze dne 15.9.2022 byla zahájena příprava projektu „Rekonstrukce a výstavba objektů ve Skotnici“ financovatelného z Národního plánu obnovy s předpokládanými náklady 60 mil. Kč, akce bude spolufinancována z evropských finančních zdrojů.</t>
  </si>
  <si>
    <t>Rekonstrukce objektu Na Pomezí (Sírius, příspěvková organizace, Opava)</t>
  </si>
  <si>
    <t>Akce byla schválena usnesením zastupitelstva kraje č. 6/475 dne 16.12.2021. V průběhu zpracovávání první části díla projektové dokumentace byla práce na projektové dokumentaci přerušena do doby dořešení majetkoprávních vztahů s majitelem sousedního pozemku a stavebně technického stavu objektu. Z tohoto důvodu byly zapojeny finanční prostředky ve výši 500 tis. Kč do rozpočtu roku 2023.</t>
  </si>
  <si>
    <t>Využití nemovitostí na ul. Dr. Malého 15 v Ostravě (Fontána, příspěvková organizace, Hlučín)</t>
  </si>
  <si>
    <t>Akce byla schválena usnesením zastupitelstva kraje č. 6/475 ze dne 16.12.2021. Z důvodu možného získání dotace z evropských finančních zdrojů byly finanční prostředky přesunuty na akci Rozvoj služeb v Ostravě – ul. Dr. Malého.</t>
  </si>
  <si>
    <t>Novostavba Dětského centra (Dětské centrum Pluto, příspěvková organizace, Havířov)</t>
  </si>
  <si>
    <t>Akce byla schválena usnesením zastupitelstva kraje č. 6/475 dne 16.12.2021. V průběhu  provádění projekčních prací se vyskytly problémy ve vedení inženýrských sítí a práce musely být pozastaveny. Následně byl uzavřen dodatek ke smlouvě na zhotovení projektové dokumentace, který upravil termíny odevzdání jednotlivých částí projektových dokumentací. Z tohoto důvodu byly zapojeny finanční prostředky ve výši 3.000 tis. Kč do rozpočtu roku 2023.</t>
  </si>
  <si>
    <t>Domov se zvláštním režimem Ostrava-Poruba (Fontána, příspěvková organizace, Hlučín)</t>
  </si>
  <si>
    <t>Akce byla schválena usnesením zastupitelstva kraje č. 6/475 ze dne 16.12.2021.  Z důvodu možného získání dotace z evropských finančních zdrojů byly finanční prostředky přesunuty na financování přípravy projektu Transformace Zámku Dolní Životice, který tento projekt zahrnuje.</t>
  </si>
  <si>
    <t>Akce byla schválena usnesením rady kraje č. 45/3152 dne 30.5.2022 s časovou použitelností do 31.12.2023. Z tohoto důvodu byly zapojeny finanční prostředky ve výši 3.433,45 tis. Kč do rozpočtu roku 2023.</t>
  </si>
  <si>
    <t>Požárně bezpečnostní řešení objektu Domova Odry (Domov Odry, příspěvková organizace)</t>
  </si>
  <si>
    <t xml:space="preserve">Akce byla schválena usnesením rady kraje č. 54/3847 dne 10.10.2022. Na akci byla schválena časová použitelnost finančních prostředků do 31.12.2023. Z tohoto důvodu byly zapojeny finanční prostředky ve výši 15.700 tis. Kč do rozpočtu roku 2023. </t>
  </si>
  <si>
    <t>Provedení sanace 1.PP objektů správní budovy a pavilonu E (Domov Březiny, příspěvková organizace, Petřvald)</t>
  </si>
  <si>
    <t xml:space="preserve">Akce byla schválena usnesením rady kraje č. 58/4297 dne 12.12.2022. Na akci byla schválena časová použitelnost finančních prostředků do 31.12.2023. Z tohoto důvodu byly zapojeny finanční prostředky ve výši 8.063 tis. Kč do rozpočtu roku 2023. </t>
  </si>
  <si>
    <t>Revitalizace suterénu pavilonu E (Domov Březiny, příspěvková organizace, Petřvald)</t>
  </si>
  <si>
    <t xml:space="preserve">Akce byla schválena usnesením rady kraje č. 58/4297 dne 12.12.2022. Na akci byla schválena časová použitelnost finančních prostředků do 31.12.2023. Z tohoto důvodu byly zapojeny finanční prostředky ve výši 4.000 tis. Kč do rozpočtu roku 2023. </t>
  </si>
  <si>
    <t>Zastupitelstvo kraje schválilo usnesením 6/475 ze dne 16.12.2021 finanční prostředky na  nákup automobilů pro příspěvkové organizace v odvětví sociálních věcí. Rada kraje schválila dne 28.11.2022 poskytnutí investičního příspěvku do fondu investic příspěvkovým organizacím Centrum psychologické pomoci, Domov Hortenzie, Domov NaNovo a Domov Bílá Opava. Příspěvkové organizace vybraly dodavatele vozidla, termín dodání vozidel se však předpokládá v roce 2023. Z tohoto důvodu byly nevyčerpané finanční prostředky převedeny do rozpočtu roku 2023.</t>
  </si>
  <si>
    <t>Akce byla schválena usnesením zastupitelstva kraje č. 6/520 ze dne 14.12.2017. V současné době probíhají stavební práce, které z důvodu klimatických podmínek mají zpoždění. Dále je uzavřena smlouva na inženýrskou činnost, jejíž výše úhrady je odvislá od výše prostavěnosti. Z tohoto důvodu byly zapojeny nevyčerpané finanční prostředky do rozpočtu roku 2023.</t>
  </si>
  <si>
    <t>Akce byla schválena usnesením zastupitelstva kraje č. 6/520 dne 14.12.2017. V listopadu 2022 byla uzavřena smlouva o dílo na stavební práce a bylo předáno staveniště. Úhrada výdajů na stavební práce se předpokládá v lednu 2023. Z tohoto důvodu byly zapojeny nevyčerpané finanční prostředky ve výši 12.362,95 tis. Kč do rozpočtu roku 2023.</t>
  </si>
  <si>
    <t>Výstavba administrativní budovy (Fontána, příspěvková organizace, Hlučín)</t>
  </si>
  <si>
    <t>Akce byla schválena usnesením zastupitelstva kraje 14/1652 dne 12.12.2019. V současné době probíhá zpracování projektové dokumentace pro realizaci stavby. V 1. polovině roku 2023 bude projektová dokumentace dokončena a budou upřesněny náklady pro realizaci stavební části akce. Následně bude vyhlášena veřejná zakázka na zhotovitele. Z tohoto důvodu byly zapojeny nevyčerpané finanční prostředky ve výši 3.300 tis. Kč do rozpočtu roku 2023.</t>
  </si>
  <si>
    <t>Zastupitelstvo kraje rozhodlo profinancovat a kofinancovat projekt  usnesením č. 21/2254 ze dne 22.9.2016. Usnesením č. 8/852 ze dne 14.6.2018, ve znění usnesení č. 2/84 ze dne 17.12.2022 rozhodlo zastupitelstvo kraje o zvýšení profinancování a kofinancování. Průtahy v procesu schvalování žádosti o dotaci poskytovatelem vedly ke zpoždění v harmonogramu realizace projektu. V současné době probíhají stavební práce, které by měly být dokončeny v březnu 2023. Dále vznikly závazky vyplývající ze smluv na výkon inženýrské činnosti a autorského dozoru. Úhrada těchto výdajů se předpokládá v roce 2023. Z tohoto důvodu byly zapojeny nevyčerpané finanční prostředky ve výši 8.331,90 tis. Kč do rozpočtu roku 2023.</t>
  </si>
  <si>
    <t xml:space="preserve">Zastupitelstvo kraje rozhodlo profinancovat a kofinancovat projekt  usnesením č. 21/2254 ze dne 22.9.2016. Usnesením č. 8/852 ze dne 14.6.2018, ve znění usnesení č. 2/84 ze dne 17.12.2020 rozhodlo zastupitelstvo kraje o zvýšení profinancování a kofinancování.  V současné době probíhají stavební práce, které z důvodu nedostatku materiálu a personálu mají prodlení. Dále je uzavřena smlouva na inženýrskou činnost, jejíž výše úhrady je odvislá od výše prostavěnosti. Z těchto důvodů byly zapojeny nevyčerpané finanční prostředky ve výši 4.482,35 tis. Kč do roku 2023. </t>
  </si>
  <si>
    <t xml:space="preserve">Zastupitelstvo kraje rozhodlo profinancovat a kofinancovat projekt  usnesením č. 9/974 ze dne 13.9.2018. Usnesením č. 17/2060 ze dne 3.9.2020, ve znění usnesení č. 8/755 ze dne 16.6.2022 rozhodlo zastupitelstvo kraje o zvýšení profinancování a kofinancování. V současné době probíhají stavební práce, během realizace se vyskytlo mnoho změn ve stavebních pracech z důvodu chyb v projektové dokumentaci (dodatek č. 1 - 4 k SoD). Dále je uzavřena smlouva na inženýrskou činnost, jejíž výše úhrady je odvislá od výše prostavěnosti. V současné době je vyhlášena VZ na gastro vybavení, jejíž výše úhrady se očekává na začátku roku 2023. Z uvedených důvodů byly zapojeny nevyčerpané finanční prostředky ve výši 37.498,61 tis. Kč do roku 2023. </t>
  </si>
  <si>
    <t>Zastupitelstvo kraje rozhodlo o profinancování a kofinancování projektu dne 14.6.2018 usnesením č. 8/839 a o změně výše profinancování a kofinancování rozhodlo zastupitelstvo kraje usnesením č. 10/1127 z 13.12.2018 a usnesením 4/303 z 17.6.2021. Vzhledem k větší časové náročnosti přípravy projektu a následně zjištěné finanční nerentabilnosti a nehospodárnosti projektu (chybně zpracovaná projektová dokumentace, vysoké náklady na rekonstrukci i následný provoz chráněného bydlení) zastupitelstvo kraje rozhodlo o ukončení realizace projektu dne 16.9.2021 usnesením č. 5/431. Finanční vypořádání s dodavateli za dosud poskytnuté služby bylo provedeno. Nevyčerpané finanční prostředky představují neúčelovou úsporu rozpočtu za rok 2022.</t>
  </si>
  <si>
    <t xml:space="preserve">Zastupitelstvo kraje rozhodlo profinancovat a kofinancovat projekt  usnesením č. 9/974 ze dne 13.9.2018. Usnesením č. 8/755 ze dne 16.6.2022 rozhodlo zastupitelstvo kraje o zvýšení profinancování a kofinancování. Projekt navazuje na projekt Rekonstrukce a výstavba Domova Březiny, u kterého se během realizace vyskytlo mnoho změn ve stavebních pracech z důvodu chyb v projektové dokumentaci (dodatek č. 1 - 3 k SoD). Dále je uzavřena smlouva na inženýrskou činnost, jejíž výše úhrady je odvislá od výše prostavěnosti. Z uvedených důvodů je předpoklad úhrady závazků v roce 2023 a byly zapojeny nevyčerpané finanční prostředky ve výši 13.565,50 tis. Kč do roku 2023. </t>
  </si>
  <si>
    <t>Zastupitelstvo kraje rozhodlo o profinancování a kofinancování projektu dne 12.9.2019 usnesením č. 13/1596. Fyzická realizace projektu byla ukončena k 30.11.2022, faktury obdržené v průběhu prosince budou splatné i v roce 2023. Zároveň bude nutné po vypořádání závěrečné žádosti o platbu vrátit přeplatek zálohy, proto byly zbývající finanční prostředky zapojeny do rozpočtu roku 2023.</t>
  </si>
  <si>
    <t>Zastupitelstvo kraje rozhodlo profinancovat a kofinancovat projekt usnesením č. 8/771 ze dne 16.6.2022 a usnesením č. 9/887 ze dne 15.9.2022 (prodloužení doby financování). Realizace projektu bude zahájena v roce 2023, prostředky ve výši 200 tis. jsou určeny na přípravu projektu, proto byly zapojeny do rozpočtu roku 2023.</t>
  </si>
  <si>
    <t>Zastupitelstvo kraje rozhodlo profinancovat a kofinancovat projekt usnesením č. 9/875 ze dne 15.9.2022. Projekt bude realizován v roce 2023, prostředky ve výši 1.210 tis. jsou určeny na přípravu projektu, proto byly zapojeny do rozpočtu roku 2023.</t>
  </si>
  <si>
    <t>Zastupitelstvo kraje rozhodlo zahájit přípravu projektu usnesením č. 4/307 ze dne 17.6.2021. Projekt bude realizován v roce 2023, prostředky ve výši 200 tis. jsou určeny na přípravu projektu, proto byly zapojeny do rozpočtu roku 2023.</t>
  </si>
  <si>
    <t>Zastupitelstvo kraje rozhodlo o profinancování a kofinancování projektu dne 15.9.2022 usnesením č. 9/887. Realizace projektu byla započata v říjnu 2022. V listopadu kraj obdržel zálohu dotace ve výši 5.015,84 tis. Kč. Z této částky byly uhrazeny převážně mzdy; zbývající část finančních prostředků byla převedena do rozpočtu roku 2023.</t>
  </si>
  <si>
    <t>Zastupitelstvo kraje rozhodlo o profinancování a kofinancování projektu dne 15.9.2022 usnesením č. 9/875. Realizace projektu bude započata v roce 2023, proto byly finanční prostředky ve výši 550 tis. Kč zapojeny do rozpočtu roku 2023.</t>
  </si>
  <si>
    <t>Zastupitelstvo kraje rozhodlo o profinancování a kofinancování projektu dne 15.9.2022 usnesením č. 9/887. Realizace projektu byla započata v říjnu 2022 a následně byla přijata záloha dotace ve výši 4.954,91 tis. Kč. Z této částky byly převážně uhrazeny mzdy a zbývající část finančních prostředků byla převedena do rozpočtu roku 2023.</t>
  </si>
  <si>
    <t>Zastupitelstvo kraje rozhodlo o profinancování a kofinancování a o zahájení přípravy projektu dne 15.9.2022 usnesením č. 9/878. Prostředky ve výši 200 tis. Kč jsou určeny na přípravu projektu, proto byly zapojeny nevyčerpané finanční prostředky do rozpočtu roku 2023.</t>
  </si>
  <si>
    <t xml:space="preserve">Zastupitelstvo kraje rozhodlo profinancovat a kofinancovat projekt usnesením č. 7/633 ze dne 16.3.2022. Záloha obdržená v roce 2022 je určená i pro financování projektu v roce 2023, proto byly zbývající finanční prostředky zapojeny do rozpočtu roku 2023. </t>
  </si>
  <si>
    <t>Zastupitelstvo kraje rozhodlo o přípravě projektu  dne 16.6.2022 usnesením č. 8/771. Finanční prostředky určené na přípravu projektu  budou čerpány v roce 2023. Z tohoto důvodu byly nevyčerpané prostředky ve výši 632,12 tis. Kč zapojeny do rozpočtu roku 2023.</t>
  </si>
  <si>
    <t>Zastupitelstvo kraje rozhodlo o přípravě projektu  dne 16.6.2022 usnesením č. 8/752. Finanční prostředky určené na přípravu projektu  budou čerpány v roce 2023. Z tohoto důvodu byly nevyčerpané prostředky ve výši 3.450 tis. Kč zapojeny do rozpočtu roku 2023.</t>
  </si>
  <si>
    <t>Zastupitelstvo kraje rozhodlo o zahájení přípravy projektu dne 15.9.2022 usnesením č. 9/871. Rada kraje dne 29.8.2022 rozhodla usnesením č. 51/3626 o poskytnutí účelové investiční dotace na úhradu projektové dokumentace. Z tohoto důvodu byly nevyčerpané finanční prostředky ve výši 3.630,0 tis. Kč zapojeny do rozpočtu roku 2023.</t>
  </si>
  <si>
    <t>Zastupitelstvo kraje rozhodlo dne 15.9.2022 usnesením č. 9/879 o přípravě projektu "Gastro vybavení Domova Březiny v Petřvaldě", profinancování a kofinancování projektu a udržitelnosti. Realizace projektu bude v roce 2023, proto byly zapojeny nevyčerpané finanční prostředky do rozpočtu roku 2023.</t>
  </si>
  <si>
    <t>Zastupitelstvo kraje rozhodlo o zahájení přípravy a profinancovaní a kofinancovaní projektu usnesením č. 9/871 ze dne 15.9.2022. Předpokládá se, že projekt bude v roce 2023 předložen do výzvy Národního plánu obnovy. Realizace projektu je plánována v letech 2024–2025. Přípravu projektové dokumentace zajišťuje příslušná příspěvková organizace a závazný ukazatel na úhradu těchto výdajů  byl schválen zastupitelstvem kraje na základě usnesení č. 6/475 ze dne 16.12.2021 v rámci schváleného rozpočtu na rok 2022. Nevyčerpané výdaje ve výši 2.822,13 tis. Kč byly převedeny do rozpočtu 2023, budou použity na úhradu zbylých výdajů za projektovou dokumentaci a výdajů určených na přípravu projektu.</t>
  </si>
  <si>
    <t>Zastupitelstvo kraje rozhodlo o zahájení přípravy projektu dne 15.9.2022 usnesením č. 9/871. V rámci projektu se připravuje vyhlášení veřejné zakázky na zhotovení projektové dokumentace, výkon inženýrské činnosti, autorského dozoru a koordinátora BOZP při přípravě stavby. Z tohoto důvodu byly nevyčerpané finanční prostředky ve výši 114,95 tis. Kč zapojeny do rozpočtu roku 2023.</t>
  </si>
  <si>
    <t>PŘEHLED VÝDAJŮ V ODVĚTVÍ ŠKOLSTVÍ V ROCE 2022</t>
  </si>
  <si>
    <t>Nevyčerpané finanční prostředky ve výši 589,5 tis. Kč představují úsporu při zabezpečení servisní a technické podpory Hostované elektronické spisové služby.</t>
  </si>
  <si>
    <t>Rozdíl mezi schváleným a upraveným rozpočtem je z důvodu nevyužití služeb psychologů při konkurzech; u příležitosti Dne učitelů bylo oceněno méně pedagogů; na poradách nebyla hrazena veškerá strava ředitelům škol. Uspořené finanční prostředky byly v průběhu roku 2022  převedeny na jiné akce v odvětví školství.</t>
  </si>
  <si>
    <t>Zastupitelstvo kraje usnesením č. 10/1050 ze dne 15.12.2022 rozhodlo poskytnout dotaci příjemci Středisko volného času, Ostrava – Moravská Ostrava, příspěvková organizace IČO 75080559 ve výši 664 tis. Kč na úhradu nákladů spojených s realizací projektu „Podpora okresních a krajských kol soutěží a přehlídek v zájmovém vzdělávání 2023“. Nečerpané finanční prostředky ve výši 664 tis. Kč byly zapojeny do rozpočtu roku 2023.</t>
  </si>
  <si>
    <t>Rozdíl mezi schváleným a upraveným rozpočtem je z důvodu neuskutečnění některých plánovaných soutěží (zejména mezinárodních), které byly s ohledem na situaci po COVID-19 zrušeny. Uspořené finanční prostředky byly v průběhu roku 2022  převedeny na jiné akce v odvětví školství. Část finančních prostředků byla poskytnuta na realizaci projektů, jejichž obsah věcně odpovídal náplni jiné akce, na kterou byly proto finanční prostředky přesunuty. Rada kraje usnesením č. 58/4321 ze dne 12.12.2022 rozhodla poskytnout dotaci fyzické osobě ve výši 120 tis. Kč na úhradu nákladů spojených s realizací projektu "Start na Mozarteu“. Nečerpané finanční prostředky ve výši 120 tis. Kč byly zapojeny do rozpočtu roku 2023.</t>
  </si>
  <si>
    <t>Nevyčerpané finanční prostředky ve výši 904 tis. Kč byly zapojeny do rozpočtu roku 2023 za účelem krytí vystavených objednávek a uzavřené kupní smlouvy na zajištění sportovního oblečení pro účastníky Her X. zimní olympiády dětí a mládeže ČR 2023 v Královéhradeckém kraji.</t>
  </si>
  <si>
    <t>Nevyčerpané finanční prostředky ve výši 1.835 tis. Kč byly zapojeny do rozpočtu roku 2023 za účelem úhrady výdajů na činnosti spojené s propagační kampaní s názvem "Řemeslo má respekt".</t>
  </si>
  <si>
    <t xml:space="preserve">Z důvodu prodloužení doby přípravy projektu a následného posunutí termínu realizace stavby multifunkční sportovní haly nedošlo k proplacení finančních prostředků, které byly vyčleněny ve schváleném rozpočtu. Zastupitelstvo kraje proto usnesením č.9/928 ze dne 15.9.2022 rozhodlo uzavřít dodatek č. 1 k memorandu a nevyčerpané finanční prostředky byly převedeny do rozpočtové rezervy.   </t>
  </si>
  <si>
    <t>Zastupitelstvo kraje usnesením č. 10/1052 ze dne 15.12.2022 rozhodlo poskytnout dotaci z rozpočtu kraje na rok 2023 příjemci Moravskoslezská krajská organizace ČUS, IČO 70926379, ve výši 35.500 tis. Kč na realizaci projektu "Podpora sportu v Moravskoslezském kraji v r. 2023 - určeno pro TJ, SK, handicapované sportovce v klubech, sportovní příspěvkové organizace měst a obcí, pro krajské svazy a jejich agendu v SCS a na činnost SCS u MS KO ČUS". Nevyčerpané finanční prostředky ve výši 500 tis. Kč byly zapojeny do rozpočtu roku 2023 za účelem dokrytí schválené dotace.</t>
  </si>
  <si>
    <t>ID - Cyklistický závod horských kol kolem Slezské Harty (Mikroregion Slezská Harta)</t>
  </si>
  <si>
    <t>ID - projekt MICHALRUN (Hana Dolasová, Ostrava)</t>
  </si>
  <si>
    <t>ID - Interiér MŠ (Mateřská škola Rohov, příspěvková organizace)</t>
  </si>
  <si>
    <t>ID - Oprava střechy ZŠ a MŠ Košařiska (Obec Košařiska)</t>
  </si>
  <si>
    <t>ID - Základní škola s polským jazykem vyučovacím v Bukovci – dodávky vybavení – pořízení AV a IT techniky (Obec Bukovec)</t>
  </si>
  <si>
    <t>Rozdíl mezi schváleným a upraveným rozpočtem je z důvodu přesunu finančních prostředků na akci reprodukce majetku kraje "Modernizace ICT, implementace standardu konektivity a metodická podpora v oblasti ICT - příspěvkové organizace MSK".</t>
  </si>
  <si>
    <t>Rozdíl mezi schváleným a upraveným rozpočtem je z důvodu nečerpání finančních prostředků s ohledem na mezinárodní situaci a opatření COVID-19. Finanční prostředky byly převedeny na jiné akce realizované příspěvkovými organizacemi v odvětví školství - 1.677 tis. Kč na posílení výdajů na stravování v dětských domovech, 1.228 tis. Kč na akce reprodukce majetku kraje, 2 tis. Kč na posílení krytí odpisů.</t>
  </si>
  <si>
    <t>SR - Program podpory vzdělávání národnostních menšin</t>
  </si>
  <si>
    <t>SR - Přímé náklady na vzdělávání - sportovní gymnázia</t>
  </si>
  <si>
    <t>Zastupitelstvo kraje usnesením č. 7/690 ze dne 16.3.2022 a usnesením č. 8/818 ze dne 16.6.2022 rozhodlo poskytnout návratné finanční výpomoci organizacím v odvětví školství k zajištění profinancování schválených projektů v rámci výzvy č. 21 Integrovaného regionálního operačního programu. Příspěvkovým organizacím je vypláceno až na základě předložených faktur, proto nečerpané finanční prostředky ve výši 6.576 tis. Kč byly zapojeny do rozpočtu roku 2023. Finanční prostředky ve výši 4.751 tis. Kč zůstaly na akci  nepřiděleny žádnému konečnému příjemci.</t>
  </si>
  <si>
    <t xml:space="preserve">Akce byla schválena usnesením rady kraje č. 76/6930 dne 9.12.2019. S ohledem na přepracování projektových dokumentací (sloučení několika staveb do jedné) došlo ke zdlouhavému procesu na stavebním úřadě. V současné době se čeká stále na stavební povolení a vyřizují se připomínky a úpravy na základě pokynů úřadu. Termín pro dodání potřebných dokumentů byl 31.12.2022. Jakmile bude stavební povolení vydáno, bude vyhlášena veřejná zakázka v podlimitním režimu. Z tohoto důvodu byly zapojeny finanční prostředky  ve výši 5.175,11 tis. Kč do rozpočtu na rok 2023.  </t>
  </si>
  <si>
    <t xml:space="preserve">Akce byla schválena usnesením zastupitelstva kraje č. 4/338 dne 17.6.2021.  Ke snížení rozpočtu došlo z důvodu posunutí předpokládaného termínu přípravy akce. V roce 2022 bylo dokončeno zpracování projektové dokumentace (8/2022), realizace je plánována na rok 2023. Z tohoto důvodu byly zapojeny finanční prostředky určené na úhradu administrace veřejné zakázky a na výkon autorského dozoru při realizaci stavby ve výši 118,82 tis. Kč do rozpočtu na rok 2023.  </t>
  </si>
  <si>
    <t xml:space="preserve">Akce byla schválena usnesením rady kraje č. 91/7916 dne 22.6.2020. V průběhu administrace veřejné zakázky došlo ke zdržení s ohledem na skutečnost, že vítězem veřejné zakázky na zhotovitele stavby je zahraniční dodavatel. Smlouva o dílo byla podepsaná v listopadu 2022, kdy bylo předáno staveniště s termínem dokončení v létě 2023. S ohledem na následnou fakturaci a platební podmínky vyplývající ze smlouvy byly zapojeny finanční prostředky ve výši 14.086,43 tis. Kč do rozpočtu roku 2023. </t>
  </si>
  <si>
    <t xml:space="preserve">Akce byla schválena usnesením rady kraje č. 91/7916 dne 22.6.2020. V roce 2022  byla zpracována projektová dokumentace, realizace je plánována v roce 2023. Z tohoto důvodu byly zapojeny finanční prostředky ve výši 5.337,54 tis. Kč do rozpočtu roku 2023.  </t>
  </si>
  <si>
    <t>Akce byla schválena usnesením rady kraje č. 96/8447 ze dne 21.9.2020. Realizace akce byla zahájena v říjnu 2022, dokončení se předpokládá v dubnu 2023.  Proto byly zapojeny zbývající prostředky ve výši 9.113,18 tis. Kč do rozpočtu roku 2023.</t>
  </si>
  <si>
    <t xml:space="preserve">Akce byla schválena usnesením rady kraje č 98/8645 dne 26.10.2020. Realizace poslední etapy byla ukončena v lednu 2023 a následně vyfakturována. Proto byly zapojeny finanční prostředky ve výši 574,9 tis. Kč do rozpočtu roku 2023.  </t>
  </si>
  <si>
    <t>Akce byla schválena usnesením zastupitelstva kraje č. 2/21 dne 17.12.2020. Realizace akce byla odsunuta z důvodu odkladu související stavby města Český Těšín (ukončené v listopadu 2022) na rok 2023. Na základě toho byl snížen i rozpočet na rok 2022. Počátkem února 2023 byla vyhlášena veřejná zakázka na výběr zhotovitele stavby. Zahájení předmětné stavby MSK se předpokládá v létě 2023. Z tohoto důvodu byly zapojeny finanční prostředky určené na úhradu administrace veřejné zakázky ve výši 125,82 tis. Kč do rozpočtu roku 2023.</t>
  </si>
  <si>
    <t>Akce byla schválena usnesením zastupitelstva kraje č. 2/21 dne 17.12.2020. V rámci akce bylo zahájeno zpracování projektové dokumentace. V současné době probíhá přepracování dokumentace pro vydání územního rozhodnutí. Z tohoto důvodu byly zapojeny finanční prostředky ve výši 1.423,5 tis. Kč do rozpočtu roku 2023.</t>
  </si>
  <si>
    <t>Akce byla schválena usnesením zastupitelstva kraje č. 2/21 dne 17.12.2020. V současné době probíhají práce na projektové dokumentaci. Předpoklad dokončení projektové dokumentace je duben 2023. Z tohoto důvodu byly zapojeny finanční prostředky ve výši 2.500 tis. Kč do rozpočtu roku 2023.</t>
  </si>
  <si>
    <t>Akce byla schválena usnesením zastupitelstva kraje č. 2/21 dne 17.12.2020. V roce 2022 byla dokončena projektová dokumentace. Finanční prostředky jsou určeny na úhradu pozastávek, které vyplývají ze smlouvy na zhotovení projektové dokumentace. Z tohoto důvodu byly zapojeny finanční prostředky ve výši 24,65 tis. Kč do rozpočtu roku 2023.</t>
  </si>
  <si>
    <t>Akce byla schválena usnesením zastupitelstva kraje č. 2/21 dne 17.12.2020. S ohledem na termíny plnění (předpoklad zahájení II. etapy v červnu 2023) a navazující platby vyplývající z ustanovení uzavřené smlouvy byly zapojeny finanční prostředky ve výši 790,22 tis. Kč do rozpočtu roku 2023.</t>
  </si>
  <si>
    <t xml:space="preserve">Akce byla schválena usnesením zastupitelstva kraje č. 2/21 dne 17.12.2020. Realizace stavby byla zahájena v září 2022 s termínem dokončení v srpnu 2023. Proto byly zapojeny finanční prostředky ve výši 13.458,75 tis. Kč do rozpočtu roku 2023. </t>
  </si>
  <si>
    <t>Novostavba školních dílen (Střední škola, Bohumín, příspěvková organizace)</t>
  </si>
  <si>
    <t>Akce byla schválena usnesením zastupitelstva kraje č. 2/21 ze dne 17.12.2020.  Finanční prostředky jsou určeny na zhotovení studie. Příspěvková organizace vyhlásí zadávací řízení až po ujasnění koncepčních záležitostí odvětvovým odborem. Z tohoto důvodu byly zapojeny finanční prostředky ve výši 200 tis. Kč do rozpočtu roku 2023.</t>
  </si>
  <si>
    <t>Akce byla schválena usnesením zastupitelstva kraje č. 2/21 dne 17.12.2020. Na akci byla schválena časová použitelnost finančních prostředků do 31.12.2023. Z tohoto důvodu byly zapojeny finanční prostředky ve výši 1.000 tis. Kč do rozpočtu roku 2023.</t>
  </si>
  <si>
    <t>Akce byla schválena usnesením zastupitelstva kraje č. 2/21 dne 17.12.2020. V září 2022 byla podána žádost o stavební povolení, které by mělo být vydáno v roce2023. Z tohoto důvodu byly zapojeny finanční prostředky ve výši 781,69 tis. Kč do rozpočtu roku 2023.</t>
  </si>
  <si>
    <t>Akce byla schválena usnesením zastupitelstva kraje č. 2/21 dne 17.12.2020. Akce je v realizaci s termínem dokončení v květnu 2023. Proto byly zapojeny  finanční prostředky ve výši 12.093,72 tis. Kč do rozpočtu roku 2023.</t>
  </si>
  <si>
    <t>Akce byla schválena usnesením zastupitelstva kraje č. 2/21 dne 17.12.2020. V současnosti probíhá zpracování projektové dokumentace, je podána žádost o společné povolení. S ohledem na délku stavebního řízení byl zapojen zůstatek finančních prostředků ve výši 1.417,41 tis. Kč do rozpočtu roku 2023.</t>
  </si>
  <si>
    <t>Rozdíl mezi schváleným a upraveným rozpočtem je z důvodu přehodnocení výdajů v průběhu realizace této akce. Nečerpané finanční prostředky byly zapojeny do rozpočtu roku 2023.</t>
  </si>
  <si>
    <t>Akce byla schválena usnesením rady kraje č. 13/815 dne 29.3.2021. V současné době je zpracována projektová dokumentace, schválená realizace akce proběhne v roce 2023. Částka 41,10 tis. Kč je určena na výkon autorského dozoru při realizaci, proto byly finanční prostředky zapojeny do rozpočtu roku 2023.</t>
  </si>
  <si>
    <t xml:space="preserve">Snížení rozpočtu z důvodu posunu realizace akce na základě zjištění rozsáhlejších závad  při zpracování projektové dokumentace. </t>
  </si>
  <si>
    <t>Rozšíření a modernizace prostor školy (Základní škola a Mateřská škola Motýlek, Kopřivnice, Smetanova 1122, příspěvkové organizace)</t>
  </si>
  <si>
    <t>Akce byla schválena usnesením zastupitelstva kraje č. 10/1088 ze dne 13.12.2018. Ke snížení rozpočtu došlo z důvodu posunutí předpokládaného termínu realizace stavby.  V roce 2022 probíhala veřejná zakázka na zhotovitele díla. V březnu 2023 byla podepsána smlouva o dílo se zhotovitelem a připravuje se zahájení stavby. Z těchto důvodů byly zapojeny finanční prostředky ve výši 272,60 tis. Kč do rozpočtu roku 2023.</t>
  </si>
  <si>
    <t>Novostavba školních dílen (Střední škola technická, Opava, Kolofíkovo nábřeží 51, příspěvková organizace)</t>
  </si>
  <si>
    <t>Akce ukončena. Realizována v rámci projektů EU.</t>
  </si>
  <si>
    <t>Rozšíření dílen pro dřevoobory  na ul. Janská (Střední odborné učiliště stavební, Opava, příspěvková organizace)</t>
  </si>
  <si>
    <t>Výstavba zemědělské haly při škole na ulici Frýdecká (Albrechtova střední škola, Český Těšín, příspěvková organizace)</t>
  </si>
  <si>
    <t>Rekonstrukce posklizňové linky a výstavba sila (Školní statek, Opava, příspěvková organizace)</t>
  </si>
  <si>
    <t>Rekonstrukce prostor školní kuchyně (Gymnázium Cihelní, Frýdek-Místek, příspěvková organizace)</t>
  </si>
  <si>
    <t>Akce byla schválena usnesením zastupitelstva kraje č. 6/475 dne 16.12.2021. V rámci akce byla zhotovena studie, na jejímž základě byly připraveny zadávací podmínky pro výběr zhotovitele projektové dokumentace. Předpoklad dokončení projektové dokumentace je v březnu 2023, proto byly zapojeny finanční prostředky ve výši 1.700 tis. Kč do rozpočtu roku 2023.</t>
  </si>
  <si>
    <t xml:space="preserve">Akce byla schválena usnesením zastupitelstva kraje č. 6/475 dne 16.12.2021. V roce 2022 opakovaně proběhlo zadávací řízení na výběr zhotovitele stavby a byla zahájena realizace 1. etapy stavby. S ohledem na termíny plnění ze smlouvy byly zapojeny finanční prostředky ve výši  8.426,88 tis. Kč do rozpočtu roku 2023. </t>
  </si>
  <si>
    <t xml:space="preserve">Akce byla schválena usnesením zastupitelstva kraje č. 6/475 dne 16.12.2021. Předmětem akce je oprava střech 11 objektů s rozdělením do 3 etap v letech 2022-2024. V současné době je zpracována kompletní projektová dokumentace pro 1. etapu, je vysoutěžen zhotovitel stavby pro 1. etapu. V říjnu 2022 byla stavba 1. etapy zahájena s termínem dokončení do konce března 2023. Z tohoto důvodu byly zapojeny nevyčerpané finanční prostředky ve výši 7.189,8 tis. Kč do rozpočtu roku 2023. </t>
  </si>
  <si>
    <t>Akce byla schválena usnesením zastupitelstva kraje č. 6/475 dne 16.12.2021. S ohledem na možnosti rozpočtu kraje musí být tato akce etapizována. V roce 2022 byla zpracována kompletní projektová dokumentace na opravu rozvodů vody v celém areálu školy. Dokumentace byla předána škole v srpnu 2022. S ohledem na provoz školy je možné samotnou realizaci stavebních prací provádět především přes letní prázdniny. Z tohoto důvodů byly zapojeny finanční prostředky ve výši 4.795,31 tis. Kč do rozpočtu roku 2023.</t>
  </si>
  <si>
    <t xml:space="preserve">Akce byla schválena usnesením zastupitelstva kraje č. 6/475 dne 16.12.2021. V rámci akce byla zpracována kompletní projektová dokumentace, která upřesnila potřebné finanční prostředky pro realizaci stavby, a proto byla navýšena dotace na stavební část akce. Zhotovitel bude vysoutěžen v 1. polovině roku 2023. Vzhledem ke specifickým výukovým potřebám speciální základní školy bude stavební část akce realizována v období letních prázdnin 2023. Z tohoto důvodu byly zapojeny nevyčerpané finanční prostředky ve výši 4.841 tis. Kč do rozpočtu roku 2023. </t>
  </si>
  <si>
    <t>Akce byla schválena usnesením zastupitelstva kraje č. 6/475 dne 16.12.2021. V roce 2022 proběhlo opakovaně zadávací řízení na výběr zhotovitele projektové dokumentace. Do konce roku 2022 byla dokončena projektová dokumentace a v současné době probíhá zadávací řízení na výběr zhotovitele stavby. Z tohoto důvodu byly zapojeny finanční prostředky ve výši 7.825 tis. Kč do rozpočtu roku 2023.</t>
  </si>
  <si>
    <t xml:space="preserve">Akce byla schválena usnesením zastupitelstva kraje č. 6/475 dne 16.12.2021. V rámci akce byla zpracována 1. část projektové dokumentace z níž vyplynula skutečnost, že konstrukce střechy nevyhovuje ze statického hlediska, a proto bude nutná kompletní rekonstrukce střešní konstrukce. Z důvodu významné změny rozsahu díla byla stávající smlouva ukončena; v současné době se řeší koncepční záležitosti základní umělecké školy, která upřesní další postup. Proto byly nevyčerpané finanční prostředky ve výši 3.969,75 tis. Kč zapojeny do rozpočtu roku 2023. </t>
  </si>
  <si>
    <t>Akce byla schválena usnesením zastupitelstva kraje č. 6/475 dne 16.12.2021. Finanční protředky jsou určeny na zpracování všech stupňů projektové dokumentace a získání veškerých povolení pro realizaci stavby. K dnešnímu dni byla profinancována první dílčí část  - zaměření a průzkumy. S ohledem na ternímy předání dalších dílčích částí projektové dokumentace a délky splatnosti faktur byly zapojeny nevyčerpané finanční prostředky ve výši 439,07 tis. Kč do rozpočtu roku 2023.</t>
  </si>
  <si>
    <t xml:space="preserve">Akce byla schválena usnesením zastupitelstva kraje č. 6/475 dne 16.12.2021. Ke snížení rozpočtu došlo z důvodu posunutí předpokládaného termínu realizace stavby. Finanční prostředky jsou určeny na zpracování  projektové dokumentace a administraci veřejné zakázky v podlimitním režimu. Projektová dokumentace byla předána v září 2022 a stavební povolení je vydáno. V současné době probíhá veřejná zakázka. Proto byly zapojeny finanční prostředky ve výši 120,81 tis. Kč do rozpočtu roku 2023. </t>
  </si>
  <si>
    <t xml:space="preserve">Akce byla schválena usnesením zastupitelstva kraje č. 6/475 dne 16.12.2021. V roce 2022 byla zpracována projektová dokumentace a proběhlo zadávací řízení na výběr zhotovitele díla. Realizace díla v současné době ještě probíhá. S ohledem na následnou fakturaci a platební podmínky vyplývající ze smlouvy o dílo byly finanční prostředky ve výši 702,23 tis. Kč zapojeny do rozpočtu roku 2023. </t>
  </si>
  <si>
    <t>Akce byla schválena usnesením zastupitelstva kraje č. 6/475 dne 16.12.2021. Ke zpoždění zahájení stavebních prací došlo díky zdlouhavému schválení dotčených orgánů k záborům komunikací. Realizace byla zahájena v listopadu 2022 s termínem dokončení v březnu 2023. Z tohoto důvodu byly zapojeny  finanční prostředky ve výši 1.044,16  tis. Kč do rozpočtu roku 2023.</t>
  </si>
  <si>
    <t>Akce byla schválena usnesení zastupitelstva kraje č. 6/475 dne 16.12.2021. K dnešnímu dni byl profinancován administrátor veřejné zakázky a první dílčí část z projektové dokumentace - zaměření a dokumentace stávajícího stavu. Termín předání další dílčí částí projektové dokumentace bylo v lednu 2023. Proto byly nevyčerpané finanční prostředky ve výši 2.271,61 tis. Kč zapojeny do rozpočtu roku 2023.</t>
  </si>
  <si>
    <t xml:space="preserve">Akce byla schválena usnesením zastupitelstva kraje č. 6/475 dne 16.12.2021. Na akci byla schválena časová použitelnost finančních prostředků do 30.6.2023. Z tohoto důvodu byly zapojeny finanční prostředky ve výši 4.233,78 tis. Kč do rozpočtu roku 2023. </t>
  </si>
  <si>
    <t>Akce byla schválena usnesením zastupitelstva kraje č. 6/475 dne 16.12.2021. Stavební část akce byla zahájena v červenci 2022. Vzhledem k nepředvídatelným okolnostem vznikla potřeba víceprací, které měly podstatný vliv na termín realizace stavby a následně byla stavba vzhledem ke klimatickým podmínkám přerušena. Stavba by měla být dokončena  do konce dubna 2023. Z tohoto důvodu byly zapojeny nevyčerpané finanční prostředky ve výši 1.752,33 tis. Kč do rozpočtu roku 2023.</t>
  </si>
  <si>
    <t>Akce byla schválena usnesením zastupitelstva kraje č. 6/475 dne 16.12.2021. Stavební část akce byla dokončena, ale úplné zprovoznění nově instalovaných gastrotechnologií bude možné až po provedení technického opatření v hlavní rozvodně, které souvisí se zajištěním potřebného rezervovaného příkonu, který musí provést spol. ČEZ, a.s. Po navýšení potřebného příkonu budou technologie plně zprovozněny a akce dokončena. Pravděpodobný termín úplného zprovoznění je v 1. čtvrtletí 2023. Z tohoto důvodu byly zapojeny nevyčerpané finanční prostředky ve výši 1.348,62 tis. Kč do rozpočtu roku 2023.</t>
  </si>
  <si>
    <t>Zateplení spojovacího koridoru (Střední škola techniky a služeb, Karviná, příspěvková organizace)</t>
  </si>
  <si>
    <t>Akce ukončena. Nevyčerpané finanční prostředky představují neúčelovou úsporu rozpočtu za rok 2022.</t>
  </si>
  <si>
    <t>Akce byla schválena usnesením rady kraje č. 42/2866 dne 11.4.2022. V rámci akce byla vypracována kompletní projektová dokumentace, byl vysoutěžen zhotovitel stavby a v říjnu 2022 byla zahájena stavba s termínem dokončení v lednu 2023. Z tohoto důvodu byly zapojeny nevyčerpané finanční prostředky ve výši 3.149,91 tis. Kč do rozpočtu roku 2023. Rozdíl je způsoben zokrouhlením rozpočtu.</t>
  </si>
  <si>
    <t>Akce byla schválena usnesením rady kraje č. 42/2866 dne 11.4.2022. V roce 2022 byla zpracována projektová dokumentace a vysoutěžen zhotovitel díla. V současné době je dokončena první etapa. S ohledem na platební podmínky byly zapojeny finanční prostředky ve výši 962,07 tis. Kč do rozpočtu roku 2023.</t>
  </si>
  <si>
    <t>Výměna zateplení podlahy na půdě budovy (Dětský domov a Školní jídelna, Melč 4, příspěvková organizace)</t>
  </si>
  <si>
    <t xml:space="preserve">Akce byla schválena usnesením rady kraje č. 42/2866 dne 11.4.2022. Stavba byla předána  v červenci 2022 s termínem dokončení v prosinci 2022. Realizace stavby je ukončena a kolaudační řízení proběhlo v lednu 2023. Poté došlo ke konečné fakturaci. S ohledem na tuto skutečnost byly zapojeny finanční prostředky ve výši 844,79 tis. Kč do rozpočtu roku 2023. </t>
  </si>
  <si>
    <t xml:space="preserve">Úprava parkovacích ploch (Střední škola, Základní škola a Mateřská škola, Karviná, příspěvková organizace) </t>
  </si>
  <si>
    <t>Akce byla schválena usnesením zastupitelstva kraje č. 8/794 dne 16.6.2022. Finanční prostředky jsou určeny na zpracování kompletní projektové dokumentace. V současné době byla vypracována a profinancována I. a II. část díla a probíhá zpracování III. části díla. Termín dokončení kompletní projektové dokumentace byl v lednu 2023. Z tohoto důvodu byly zapojeny nevyčerpané finanční prostředky ve výši 139,85 tis. Kč do rozpočtu roku 2023.</t>
  </si>
  <si>
    <t>Rekonstrukce auly Střední průmyslové školy (Střední průmyslová škola, Obchodní akademie a Jazyková škola s právem státní jazykové zkoušky, Frýdek-Místek, příspěvková organizace</t>
  </si>
  <si>
    <t>Akce byla schválena usnesením zastupitelstva kraje č. 8/794 dne 16.6.2022. V roce 2022 bylo provedeno zadávací řízení na výběr zhotovitele projektové dokumentace, která byla dokončena na konci roku 2022. Zbývající finanční prostředky jsou určeny na úhradu výkonu autorského dozoru. Z tohoto důvodu byly zapojeny finanční prostředky ve výši 61,2 tis. Kč do rozpočtu roku 2023.</t>
  </si>
  <si>
    <t>Stavební úpravy tělocvičny (Mendelovo gymnázium, Opava, příspěvková organizace)</t>
  </si>
  <si>
    <t>Akce byla schválena usnesením zastupitelstva kraje č. 8/794 dne 16.6.2022. Finanční prostředky jsou určeny na zpracování všech stupňů projektové dokumentace a získání veškerých povolení pro realizaci stavby. Předpoklad jejího dokončení byl v únoru 2023, ale z důvodu změny rozsahu projektové dokumentace a zajištění dalších finančních prostředků na dofinancování se posunula realizace  akce. Z tohoto důvodu byly zapojeny nevyčerpané finanční prostředky ve výši 500 tis. Kč do rozpočtu roku 2023.</t>
  </si>
  <si>
    <t>Akce byla schválena usnesením zastupitelstva kraje č. 8/794 dne 16.6.2022. V roce 2022 byl vybrán zhotovitel studie, která byla na konci roku 2022 dokončena. Zbývající finanční prostředky jsou určeny na projektovou přípravu. Z tohoto důvodu byly zapojeny finanční prostředky ve výši 351,12 tis. Kč do rozpočtu roku 2023.</t>
  </si>
  <si>
    <t>Revitalizace Slezského gymnázia (Slezské gymnázium, Opava, příspěvková organizace)</t>
  </si>
  <si>
    <t>Akce byla schválena usnesením zastupitelstva kraje č. 8/794 dne 16.6.2022. Finanční prostředky jsou určeny na zpracování všech stupňů projektové dokumentace a získání veškerých povolení pro realizaci stavby. K dnešnímu dni byla profinancována první dílčí část  - zaměření a průzkumy. S ohledem na termíny předání dalších dílčích částí projektové dokumentace a délky splatnosti faktur byly zapojeny nevyčerpané finanční prostředky ve výši 963,30 tis. Kč do rozpočtu roku 2023.</t>
  </si>
  <si>
    <t>Výstavba sportovního plaveckého bazénu při Sportovním gymnáziu Dany a Emila Zátopkových v Ostravě</t>
  </si>
  <si>
    <t>Zastupitelstvo kraje rozhodlo o zahájení přípravy projektu dne 16.6.2022 usnesením č. 8/751. V současné době probíhají přípravné práce na veřejnou zakázku na projektovou dokumentaci. Prostředky ve výši 18.000 tis. Kč jsou určeny na přípravu projektu, proto byly tyto nevyčerpané finanční prostředky zapojeny do rozpočtu roku 2023.</t>
  </si>
  <si>
    <t>Akce byla schválena usnesením zastupitelstva kraje č. 9/852 dne 15.9.2022 s časovou použitelností do 30.6.2023. Z tohoto důvodu byly zapojeny finanční prostředky ve výši 800 tis. Kč do rozpočtu roku 2023.</t>
  </si>
  <si>
    <t>Fotovoltaický systém pro Střední školu řemesel, Frýdek-Místek</t>
  </si>
  <si>
    <t>Akce byla schválena usnesením zastupitelstva kraje č. 9/852 dne 15.9.2022 s časovou použitelností do 30.6.2023. Z tohoto důvodu byly zapojeny finanční prostředky ve výši 766,33 tis. Kč do rozpočtu roku 2023.</t>
  </si>
  <si>
    <t>Havárie kanalizace (Střední průmyslová škola, Ostrava–Vítkovice, příspěvková organizace)</t>
  </si>
  <si>
    <t>Akce byla schválena usnesením rady kraje č. 52/3721 dne 12.9.2022. Smlouva o dílo je již uzavřena s termínem plnění prosinec 2022 až květen 2023. V rámci akce je povinna příspěvková organizace přednostně použít vlastní finanční prostředky ve výši 500 tis. Kč.  S ohledem na termín realizace a splatnost faktur byly zapojeny finanční protředky ve výši 4.300 tis. Kč do rozpočtu roku 2023.</t>
  </si>
  <si>
    <t>Stavební úpravy tělocvičny (Střední škola, Havířov-Prostřední Suchá, příspěvková organizace)</t>
  </si>
  <si>
    <t>Akce byla schválena usnesením rady kraje č. 54/3839 dne 10.10.2022 s časovou použitelností finančních prostředků do 30.6.2023. Z tohoto důvodu byly zapojeny finanční prostředky ve výši 2.000 tis. Kč do rozpočtu roku 2023.</t>
  </si>
  <si>
    <t>Akce byla schválena usnesením rady kraje č. 56/3983 dne 7.11.2022. Fakturu za provedení technického dozoru a koordinátora bezpečnosti a ochrany zdraví při práci nebylo s ohledem k termínu dokončení stavby možno vyfakturovat a proplatit v roce 2022. Z tohoto důvodu byly zapojeny finanční prostředky ve výši 30,95 tis. Kč do rozpočtu roku 2023.</t>
  </si>
  <si>
    <t>Oprava střešní krytiny, oplechování atiky a střešních svodů (Základní škola, Ostrava-Zábřeh, Kpt.Vajdy 1a, příspěvková organizace)</t>
  </si>
  <si>
    <t>Akce byla schválena usnesením rady kraje č. 56/3983 dne 7.11.2022 s časovou použitelností finančních prostředků do 30.6.2023. V roce 2022 bylo provedeno výběrové řízení na zhovitele realizace díla. Práce vzhledem ke klimatickým podmínkám byly započaty až začátkem roku 2023. Z tohoto důvodu byly zapojeny finanční prostředky ve výši 800 tis. Kč do rozpočtu roku 2023.</t>
  </si>
  <si>
    <t>Nabíjecí stanice pro elektromobily (Střední škola polytechnická, Havířov-Šumbark, příspěvková organizace)</t>
  </si>
  <si>
    <t>Akce byla schválena usnesením rady kraje č. 57/4209 dne 28.11.2022 s časovou použitelností do 31.12.2023. Z tohoto důvodu byly zapojeny finanční prostředky ve výši 990 tis.Kč do rozpočtu roku 2023.</t>
  </si>
  <si>
    <t>Vybudování workoutového hřiště (Střední škola technických oborů, Havířov-Šumbark, Lidická 1a/ 600, příspěvková organizace)</t>
  </si>
  <si>
    <t>Akce byla schválena usnesením rady kraje č. 57/4209 dne 28.11.2022 s časovou použitelností do 31.12.2023. Z tohoto důvodu byly zapojeny finanční prostředky ve výši 1.000 tis.Kč do rozpočtu roku 2023.</t>
  </si>
  <si>
    <t>Oprava povrchu venkovního hřiště a běžecké dráhy (Gymnázium, Nový Jičín, příspěvková organizace)</t>
  </si>
  <si>
    <t xml:space="preserve">Akce byla schválena usnesením rady kraje č. 57/4209 dne 28.11.2022. Na akci byla schválena časová použitelnost finančních prostředků do 31.12.2023. Z tohoto důvodu byly zapojeny finanční prostředky ve výši 1.000 tis. Kč do rozpočtu roku 2023. </t>
  </si>
  <si>
    <t>Vybudování hřiště (Střední škola prof. Zdeňka Matějčka, Ostrava-Poruba, příspěvková organizace)</t>
  </si>
  <si>
    <t>Akce byla schválena usnesením rady kraje č. 58/4293 dne 12.12.2022 s časovou použitelností do 31.12.2023. Z tohoto důvodů byly zapojeny finanční prostředky ve výši 500 tis. Kč do rozpočtu roku 2023.</t>
  </si>
  <si>
    <t xml:space="preserve">Akce byla schválena usnesením rady kraje č. 51/4544 dne 27.11.2018. V současné době probíhají práce na zhotovení projektové dokumentace (práce na dokumentaci pro stavební řízení). Předpoklad dokončení projektové dokumentace je v červnu 2023. Z výše uvedených důvodů byly zapojeny finanční prostředky ve výši 2.119,38 tis. Kč do rozpočtu roku 2023. </t>
  </si>
  <si>
    <t>Akce byla schválena usnesením zastupitelstva kraje č. 2/28 ze dne 22.12.2016. Ke snížení rozpočtu došlo z důvodu posunutí  termínu převzetí projektové dokumentace. V únoru 2022 byla podepsána smlouva se zpracovatelem projektové dokumentace. V srpnu 2022 proběhla přejímka 1. části díla (oznámení EIA, dokumentace pro vydání rozhodnutí o umístění stavby nebo zařízení a dokumentace bouracích prací), tato však nebyla převzata a proto nyní probíhá odstraňování nedodělků této části PD (doplňovány jsou doklady závislé na stanoviscích dotčených orgánů a správců sítí potřebných pro územní řízení stavby). V lednu 2023 bylo vydáno souhlasné závazné stanovisko k posouzení vlivů provedení záměru na životní prostředí (EIA). Náklady stavby jsou nyní odhadovány ve výši 510 mil. Kč. Předpoklad dokončení projekční přípravy je přelom roku 2023/2024. Z tohoto důvodu byly zapojeny finanční prostředky ve výši 2.173,49 tis. Kč do rozpočtu roku 2023.</t>
  </si>
  <si>
    <t>Akce byla schválena usnesením rady kraje č. 16/1352 dne 27.6.2017. V současné době probíhá realizace stavby s předpokladem ukončení v červenci 2023. Zároveň probíhá příprava a realizace veřejné zakázky na dodávku interiérového a gastro vybavení. Z výše uvedených důvodů byly zapojeny finanční prostředky ve výši 11.703,97 tis. Kč do rozpočtu roku 2023.</t>
  </si>
  <si>
    <t>Akce byla schválena usnesením rady kraje č. 47/4168 dne 25.9.2018. V současné době probíhá realizace stavby s předpokladem ukončení v září 2023. Z výše uvedených důvodů byly zapojeny finanční prostředky ve výši 20.234,48 tis. Kč do rozpočtu roku 2023.</t>
  </si>
  <si>
    <t>Akce byla schválena usnesením rady kraje č. 47/4169 dne 25.9.2018. Pro realizaci stavby je nutné zajistit zhotovení všech nezbytných stupňů projektové dokumentace. V současné době je řešeno územní rozhodnutí - souhlas s umístěním stavby, které získalo zpoždění z důvodů připomínek dotčených orgánů. Samotná realizace stavby může být zahájena po zhotovení projektové dokumentace a zajištění všech potřebných rozhodnutí/povolení. Z tohoto důvodu byly zapojeny dosud nečerpané finanční prostředky ve výši 3.063,97 tis. Kč do rozpočtu roku 2023.</t>
  </si>
  <si>
    <t>Akce byla schválena usnesením zastupitelstva kraje č. 10/1083 dne 13.12.2018. Ke snížení rozpočtu došlo z důvodu prodloužení zpracování projektové dokumentace. V roce 2021 byla zpracována projektová dokumentace, která byla na základě požadavku odboru školství, mládeže a sportu upravena. Přepracovaná projektová dokumentace byla předložena v září 2022. V roce 2023 se předpokládá uvolnění pozastávek za projektovou dokumentaci a vyhlášení veřejné zakázky na výběr zhotovitele a následně realizace stavby. Z tohoto důvodu byly zapojeny nevyčerpané finanční prostředky do roku 2023.</t>
  </si>
  <si>
    <t>Akce byla schválena usnesení zastupitelstva kraje č. 10/1083 ze dne 13.12.2018. Ke snížení rozpočtu došlo z důvodu posunutí předpokládaného termínu přípravy akce. Dne 11.1.2023 byla uzavřena smlouva na zpracování dokumentace pro provádění stavby a dokumentace skutečného provedení stavby metodou BIM. Následně bude možné uhradit náklady na administraci veřejné zakázky. V roce 2023 se předpokládá vyhlášení VZ na zhotovitele stavby a technický dozor stavebníka. Z tohoto důvodu byly zapojeny finanční prostředky ve výši 258,82 tis. Kč do rozpočtu roku 2023.</t>
  </si>
  <si>
    <t>Akce byla schválena usnesením rady kraje č. 51/4544 dne 27.11.2018. V současné době probíhají práce na zhotovení projektové dokumentace (práce na dokumentaci změna stavby před dokončením). Předpoklad dokončení projektové dokumentace je březen 2023. Z výše uvedených důvodů byly zapojeny finanční prostředky ve výši 387,72 tis. Kč do rozpočtu roku 2023.</t>
  </si>
  <si>
    <t xml:space="preserve">Akce byla schválena usnesením zastupitelstva kraje č. 11/1233 dne 13.3.2019 (stavba) a radou kraje č. 91/7903 dne 22.6.2020 (technologie). Stavba část Lískovecká byla dokončena a převzata v prosinci 2021 (při fakturaci byla uplatněna pozastávka). Část Na Hrázi byla po přerušení stavby (z důvodu návaznosti na technologii) opět zahájena v září 2022 a byla dokončena na konci roku 2022 (při fakturaci bude uplatněna pozastávka) a 2.1.2023 bylo zahájeno přejímací řízení. U technologické části, kterou zajišťuje příspěvková organizace, probíhají veřejné zakázky, z větší části již byly dílčí části zasmluvněny, pro některé části bylo nutné veřejné zakázky opakovat. Z tohoto důvodu byly zapojeny finanční prostředky ve výši 101.919,85 tis. Kč do rozpočtu roku 2023. </t>
  </si>
  <si>
    <t>Akce byla schválena usnesením rady kraje č. 61/5448 dne 30.4.2019. V roce 2022 byla převzata projektová dokumentace pro územní řízení a v prosinci 2022 bylo územní rozhodnutí vydáno. Předpoklad dokončení projekční přípravy stavby je v červnu 2023. Z tohoto důvodu byly zapojeny finanční prostředky ve výši 1.989,02 tis. Kč do rozpočtu roku 2023.</t>
  </si>
  <si>
    <t>Akce byla schválena usnesením zastupitelstva kraje 14/1652 dne 12.12.2019. V současnosti je zpracována projektová dokumentace, realizace akce se předpokládá v roce 2024. Zůstatek finančních prostředků je určen na výkon autorského dozoru při realizaci, proto byly zapojeny finanční prostředky ve výši 73,73 tis. Kč do rozpočtu roku 2023.</t>
  </si>
  <si>
    <t>Akce byla schválena usnesením zastupitelstva kraje 14/1652 dne 12.12.2019. Realizace stavby je ukončena, následovat bude řešení havarijního stavu lapolu včetně projektové přípravy. Dokončení prací se předpokládá v květnu 2023, proto byly zapojeny finanční prostředky ve výši 957,14 tis. Kč do rozpočtu roku 2023.</t>
  </si>
  <si>
    <t>Akce byla schválena usnesením zastupitelstva kraje č. 14/1652 ze dne 12.12.2019. Stavební část je hotová. Na konci roku 2022 proběhly z části sadové úpravy. Součástí těchto úprav bude také založení a osetí trávníku a výsadba částí rostlin. Poté může dojít ke konečné faktutraci. Z tohoto důvodu byly zapojeny  finanční prostředky ve výši 138,66 tis. Kč do rozpočtu roku 2023.</t>
  </si>
  <si>
    <t>Zastupitelstvo kraje rozhodlo o profinancování a kofinancování projektu dne 16.9.2021 usnesením č. 5/410 a o navýšení profinancování a kofinancování usnesením č. 9/901 dne 15.9.2022. Ke snížení rozpočtu došlo z důvodu posunutí předpokládaného termínu realizace akce.  V rámci projektu byla zpracována projektová dokumentace a vyhlášena veřejná zakázka na výběr zhotovitele stavby. Úhrada závazku za zajištění administrace veřejné zakázky bude provedena po ukončení VZ v roce 2023. Z uvedeného důvodu byly zapojeny nevyčerpané finanční prostředky do rozpočtu roku 2023.</t>
  </si>
  <si>
    <t>Rada kraje usnesením č. 56/3999 ze dne 7.11.2022 schválila účelové prostředky ve výši 5.463 tis. Kč na pořízení vybavení interiéru budovy ZUŠ, Nám. Míru č. 151/13, Krnov pro Základní uměleckou školu, Krnov, Hlavní náměstí 9, příspěvková organizace. Rada kraje usnesením č. 58/4327 ze dne 12.12.2022 schválila účelové prostředky ve výši 1.200 tis. Kč na vybavení vnitřních prostor školní družiny pro Základní školu, Ostrava-Poruba, Čkalovova 942, příspěvková organizace. Nečerpané finanční prostředky v celkové výši 6.663 tis. Kč byly zapojeny do rozpočtu roku 2023.</t>
  </si>
  <si>
    <t xml:space="preserve">Profinancování a kofinancování projektu a náklady na udržitelnost byly schváleny zastupitelstvem kraje dne 22.9.2016 usnesením č. 21/2254. Projekt dosud nebyl předložen do výzvy, protože zatím žádná výzva podporující jeho cíle nebyla vyhlášena. Projektová dokumentace byla dokončena, z uzavřené smlouvy na zpracování projektové dokumentace vyplývá závazek z titulu výkonu autorského dozoru, který bude hrazen v následujících letech. Z těchto důvodů byly nevyčerpané finanční prostředky zapojeny do rozpočtu roku 2023. </t>
  </si>
  <si>
    <t>Zastupitelstvo kraje rozhodlo o profinancování a kofinancování projektu dne 25.9.2015 usnesením č. 16/1634. Projekt byl ukončen a finačně vypořádán. Nevyčerpané finanční prostředky představují neúčelovou úsporu rozpočtu za rok 2022.</t>
  </si>
  <si>
    <t xml:space="preserve">Zastupitelstvo kraje rozhodlo o profinancování a kofinancování projektu dne 13.9.2018 usnesením č. 9/1004, o navýšení profinancování a kofinancování projektu dne 13.12.2018 usnesením č. 10/1130 a dále o jeho prodloužení usnesením č. 9/872 ze dne 15.9.2022. Vzhledem k náročnosti administrace výběrových řízení v rámci projektu a posunu harmonogramu realizace projektu byly nevyčerpané finanční prostředky ve výši 13.287,38 tis. Kč zapojeny do rozpočtu roku 2023. </t>
  </si>
  <si>
    <t>Zahájení přípravy projektu bylo schváleno zastupitelstvem kraje dne 13.12.2018 usnesením č. 10/1088. Rada kraje dne 24.1.2022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byly zapojeny nevyčerpané finanční prostředky ve výši 86,23 tis. Kč do rozpočtu roku 2023.</t>
  </si>
  <si>
    <t>Zahájení přípravy projektu bylo schváleno zastupitelstvem kraje dne 13.12.2018 usnesením č. 10/1088. Rada kraje dne 24.1.2022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byly zapojeny nevyčerpané finanční prostředky ve výši 36,30 tis. Kč do rozpočtu roku 2023.</t>
  </si>
  <si>
    <t>Zahájení přípravy projektu bylo schváleno zastupitelstvem kraje dne 13.12.2018 usnesením č. 10/1088. Rada kraje dne 24.1.2022 rozhodla usnesením č. 34/2377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2023. Z tohoto důvodu byly zapojeny nevyčerpané finanční prostředky ve výši 384,11 tis. Kč do rozpočtu roku 2023.</t>
  </si>
  <si>
    <t>Zastupitelstvo kraje rozhodlo profinancovat a kofinancovat projekt  usnesením č. 14/1687 ze dne 12.12.2019. Zastupitelstvo kraje usnesením č. 9/901 ze dne 15.9.2022 zvýšilo profinancování a kofinancování projektu. Ke snížení rozpočtu došlo z důvodu průtahů v rámci veřejné  zakázky na výběr zhotovitele stavby. Smlouva o dílo na realizaci stavebních prací  byla uzavřena až v roce 2023. Nevyčerpané finanční prostředky byly zapojeny do rozpočtu roku 2023.</t>
  </si>
  <si>
    <t>Zastupitelstvo kraje rozhodlo profinancovat a kofinancovat projekt  usnesením č. 14/1687 ze dne 12.12.2019. Stavební práce byly ukončeny v prosinci 2022. Závazky vyplývající se smluv na výkon inženýrské činnosti a autorského dozoru byly uhrazeny v únoru 2023. Z tohoto důvodu byly zapojeny nevyčerpané finanční prostředky do rozpočtu roku 2023.</t>
  </si>
  <si>
    <t>Zastupitelstvo kraje rozhodlo profinancovat a kofinancovat projekt  usnesením č. 14/1687 ze dne 12.12.2019.  Usnesením č. 5/412 ze dne 16.9.2021 rozhodlo zastupitelstvo kraje o zvýšení profinancování a kofinancování. Rada kraje dne 24.1.2022 rozhodla usnesením č. 34/2377 o poskytnutí účelové investiční dotace na úhradu projektové dokumentace. Z uzavřené smlouvy na zpracování projektové dokumentace vyplývají závazky, a to z titulu inženýrské činnosti a výkonu autorského dozoru, které budou hrazeny v roce 2023. V současné době probíhají stavební práce, které by měly být uhrazeny na jaře 2023. Dále vznikly závazky vyplývající ze smluv na výkon inženýrské činnosti a autorského dozoru. Z tohoto důvodu byly zapojeny nevyčerpané finanční prostředky  ve výši 5.999,56 tis. Kč do rozpočtu roku 2023.</t>
  </si>
  <si>
    <t>Zastupitelstvo kraje rozhodlo profinancovat a kofinancovat projekt  usnesením č. 14/1687 ze dne 12.12.2019.  V současné době probíhají stavební práce, které by měly být dokončeny na jaře 2023. Dále vznikly závazky vyplývající ze smluv na výkon inženýrské činnosti a autorského dozoru. Úhrada těchto výdajů proběhne v roce 2023. Z tohoto důvodu byly zapojeny nevyčerpané finanční prostředky  ve výši 5.893,62 tis. Kč do rozpočtu roku 2023.</t>
  </si>
  <si>
    <t>Zastupitelstvo kraje rozhodlo profinancovat a kofinancovat projekt  usnesením č. 14/1687 ze dne 12.12.2019.  V současné době probíhají stavební práce, které by měly být ukončeny na jaře 2023. Dále vznikly závazky vyplývající ze smluv na výkon inženýrské činnosti a autorského dozoru. Úhrada těchto výdajů proběhne v roce 2023. Z tohoto důvodu byly zapojeny nevyčerpané finanční prostředky  ve výši 7.905,25 tis. Kč do rozpočtu roku 2023.</t>
  </si>
  <si>
    <t>Zastupitelstvo kraje rozhodlo profinancovat a kofinancovat projekt  usnesením č. 14/1687 ze dne 12.12.2019. Usnesením č. 5/412 ze dne 16.9.2021 rozhodlo zastupitelstvo kraje o zvýšení profinancování a kofinancování. Vzhledem k průtahům v rámci veřejné  zakázky na výběr zhotovitele stavby došlo k pozdějšímu zahájení stavebních prací , což vedlo ke snížení rozpočtu roku 2022.  Převážná část stavebních výdajů bude hrazena až v roce 2023. Z uvedeného důvodu byly nevyčerpané finanční prostředky zapojeny do rozpočtu roku 2023.</t>
  </si>
  <si>
    <t>Zastupitelstvo kraje rozhodlo profinancovat a kofinancovat projekt  usnesením č. 14/1687 ze dne 12.12.2019. V současné době probíhají stavební práce. Dále vznikly závazky vyplývající ze smluv na výkon inženýrské činnosti a autorského dozoru. Úhrada těchto výdajů se předpokládá v únoru 2023. Z tohoto důvodu byly zapojeny nevyčerpané finanční prostředky  ve výši 12.922,10 tis. Kč do rozpočtu roku 2023.</t>
  </si>
  <si>
    <t>Zastupitelstvo kraje rozhodlo o profinancování a kofinancování projektu dne 3.9.2020 usnesením č. 17/2088. Nevyužité finanční prostředky z přijatých zálohových plateb jsou určeny k financování projektu také v roce 2023. Vzhledem k tomu byly finanční prostředky ve výši 57.722,64 tis. Kč zapojeny do rozpočtu roku 2023.</t>
  </si>
  <si>
    <t>Zastupitelstvo kraje rozhodlo o profinancování a kofinancování projektu  dne 17.12.2020 usnesením č. 2/54.  Vzhledem k větší časové náročnosti přípravy projektu a změnám v harmonogramu projektu,  byly nevyčerpané finanční prostředky ve výši 6.094,66 tis. Kč zapojeny do rozpočtu roku 2023.</t>
  </si>
  <si>
    <t>Energeticky úsporná opatření - Mendelova SŠ</t>
  </si>
  <si>
    <t>Rozpočtované prostředky byly v průběhu roku 2022 přesunuty na realizaci akce Energeticky úsporná opatření (Mendelova střední škola, Nový Jičín, příspěvková organizace) v rámci reprodukce majetku kraje.</t>
  </si>
  <si>
    <t xml:space="preserve">Zastupitelstvo kraje rozhodlo o profinancování a kofinancování projektu dne 5.3.2020 usnesením č. 15/1841. Dotační prostředky ze zálohových plateb v rámci roku 2022 jsou určeny k financování projektu i v roce 2023. Z tohoto důvodu byly zbývající finanční prostředky ve výši 396,78 tis. Kč zapojeny do rozpočtu roku 2023. </t>
  </si>
  <si>
    <t>Zastupitelstvo kraje rozhodlo o profinancování a kofinancování projektu  dne 17.12.2020 usnesením č. 2/54.  Vzhledem k větší časové náročnosti přípravy projektu byly nevyčerpané finnanční prostředky ve výši 1.128,68 tis. Kč zapojeny do rozpočtu roku 2023.</t>
  </si>
  <si>
    <t>Zastupitelstvo kraje rozhodlo profinancovat a kofinancovat projekt  usnesením č. 2/78 ze dne 17.12.2020. Usnesením č. 3/186 ze dne 17.3.2021 rozhodlo zastupitelstvo kraje o zvýšení profinancování a kofinancování.  Rada kraje dne 24.1.2022 rozhodla usnesením č. 34/2377 o poskytnutí účelové investiční dotace ze které byly hrazeny výdaje na zpracování projektové dokumentace a tyto výdaje byly částečně v roce 2022 také uhrazeny. V rámci projektu se budou v roce 2023 hradit výdaje za zpracování veřejné zakázky, na které budou nevyčerpané prostředky ve výši 128,13 tis. Kč použity.</t>
  </si>
  <si>
    <t xml:space="preserve">Zastupitelstvo kraje rozhodlo profinancovat a kofinancovat projekt  usnesením č. 2/78 ze dne 17.12.2020. Usnesením č. 3/186 ze dne 17.3.2021 rozhodlo zastupitelstvo kraje o zvýšení profinancování a kofinancování.  Rada kraje dne 24.1.2022 rozhodla usnesením č. 34/2377 o poskytnutí účelové investiční dotace na úhradu projektové dokumentace. Z uzavřené smlouvy na zpracování projektové dokumentace vyplývají závazky, a to z titulu inženýrské činnosti, koordinátora BOZP a uvolnění pozastávky na PD, které budou hrazeny v roce 2023. Z tohoto důvodu byly zapojeny nevyčerpané finanční prostředky  ve výši 67,26 tis. Kč do rozpočtu roku 2023. </t>
  </si>
  <si>
    <t xml:space="preserve">Zastupitelstvo kraje rozhodlo profinancovat a kofinancovat projekt  usnesením č. 2/78 ze dne 17.12.2020. Usnesením č. 3/186 ze dne 17.3.2021 rozhodlo zastupitelstvo kraje o zvýšení profinancování a kofinancování.  Rada kraje dne 24.1.2022 rozhodla usnesením č. 34/2377 o poskytnutí účelové investiční dotace na úhradu projektové dokumentace. Z uzavřené smlouvy na zpracování projektové dokumentace vyplývají závazky, a to z titulu inženýrské činnosti a výkonu koordinátora BOZP, které budou hrazeny v roce 2023. Z tohoto důvodu byly zapojeny nevyčerpané finanční prostředky  ve výši 170,43 tis. Kč do rozpočtu roku 2023. </t>
  </si>
  <si>
    <t>Zastupitelstvo kraje rozhodlo profinancovat a kofinancovat projekt usnesením č. 3/187 ze dne 17.3.2021. Projekt je realizován od 1.12.2021. Vzhledem k obdržené dotaci ve výši 1 748,57 Kč v závěru roku došlo k navýšení finančních prostředků. Do rozpočtu  roku 2023 byly zapojeny finanční prostředky ve výši 3 049,14 Kč.</t>
  </si>
  <si>
    <t xml:space="preserve">Zastupitelstvo kraje rozhodlo profinancovat a kofinancovat projekt usnesením č. 3/190 ze dne 17.3.2021 a usnesením č. 8/748 ze dne 16.6.2022 došlo k prodloužení financování projektu. Finanční prostředky obdržené v roce 2022 jsou určeny k financování projektu i v roce 2023, proto byly zapojeny zbývající část rozpočtu do roku 2023. </t>
  </si>
  <si>
    <t>Zastupitelstvo kraje rozhodlo profinancovat a kofinancovat projekt usnesením č. 4/312 ze dne 17.6.2021. Realizace projektu byla započata v únoru 2022; finanční prostředky obdržené v roce 2022 budou použity na realizaci i v roce 2023, proto byly zbývající prostředky ve výši 229,76 tis. Kč zapojeny do rozpočtu roku 2023.</t>
  </si>
  <si>
    <t>Zastupitelstvo kraje rozhodlo profinancovat a kofinancovat projekt usn. č. 9/892 ze dne 15.9.2022. V rámci projektu bylo vydáno rozhodnutí o poskytnutí finančních prostředků na předprojektovou přípravu. V roce 2022 byly hrazeny výdaje za studii proveditelnosti a CBA. Část výdajů za předprojektovou přípravu (např. průzkumy, posudky) bude hrazena po ukončení veřejné zakázky na výběr zhotovitele projektové dokumentace v roce 2023. Rada kraje dne 24.10.2022 rozhodla usnesením č. 55/3897 o poskytnutí příspěvku na provoz příspěvkové organizaci KVIC, Nový Jičín s účelovým určením na výdaje spojené s realizací projektu „TPA – Inovační centrum pro transformaci vzdělávání“. Příspěvková organizace odložila žádost o proplacení provozního příspěvku do roku 2023, až budou zřejmé podmínky operačního programu pro uplatnění způsobilých výdajů projektu. Z uvedeného důvodu byly zapojeny nevyčerpané finanční prostředky do rozpočtu roku 2023.</t>
  </si>
  <si>
    <t>Zastupitelstvo kraje rozhodlo o zahájení přípravy projektu dne 16.12.2021 usnesením č. 6/515. Rada kraje dne 10.1.2022 rozhodla usnesením č. 33/2304 o poskytnutí účelové investiční dotace na úhradu projektové dokumentace. Z tohoto důvodu byly nevyčerpané finanční prostředky ve výši 1.543,83 tis. Kč zapojeny do rozpočtu roku 2023.</t>
  </si>
  <si>
    <t>Zastupitelstvo kraje rozhodlo o zahájení přípravy projektu dne 16.12.2021 usnesením č. 6/515. Rada kraje dne 10.1.2022 rozhodla usnesením č. 33/2304 o poskytnutí účelové investiční dotace na úhradu projektové dokumentace. Z tohoto důvodu byly nevyčerpané prostředky ve výši 959,76 tis. Kč zapojeny do rozpočtu roku 2023.</t>
  </si>
  <si>
    <t>Zastupitelstvo kraje rozhodlo o zahájení přípravy projektu dne 16.12.2021 usnesením č. 6/515. Rada kraje dne 10.1.2022 rozhodla usnesením č. 33/2304 o poskytnutí účelové investiční dotace na úhradu projektové dokumentace. O zvýšení účelové investiční dotace rozhodla RK usnesením 46/3260 ze dne 13.6.2022. Z tohoto důvodu byly nevyčerpané finanční prostředky ve výši 3.231,01 tis. Kč zapojeny do rozpočtu roku 2023.</t>
  </si>
  <si>
    <t>Zastupitelstvo kraje rozhodlo o zahájení přípravy a profinancovaní a kofinancovaní projektu usnesením č. 6/515 ze dne 16.12.2021. Přípravu projektové dokumentace zajišťuje příslušná příspěvkové organizace. Rada kraje dne 10.1.2022 rozhodla usnesením č. 33/2304 o poskytnutí účelové investiční dotace  a o jejím navýšení usn. č. 44/2997 ze  dne 9.5.2022 na úhradu projektové dokumentace. Nevyčerpané výdaje ve výši 1.670,02 tis. Kč byly zapojeny do roku 2023, kde budou použity na úhradu výdajů za projektovou dokumentaci.</t>
  </si>
  <si>
    <t>Zastupitelstvo kraje rozhodlo o profinancování a kofinancování projektu dne 15.9.2022 usnesením č. 9/874. V rámci projektu se zpracovává projektová dokumentace. Rada kraje dne 7.2.2022 rozhodla usnesením č. 35/2442 o poskytnutí účelové investiční dotace příspěvkové organizaci na úhradu projektové dokumentace. Na základě rozhodnutí stavebního úřadu došlo ke změně ve způsobu povolení stavby, což si vyžádalo uzavření dodatku ke smlouvě na zhotovení projektové dokumentace. Ke zpracování studie proveditelnosti a vyhlášení veřejné zakázky na výběr zhotovitele stavby bude přistoupeno po dokončení PD, tedy v roce 2023. Z uvedeného důvodu byly zapojeny nevyčerpané finanční prostředky určené na přípravu projektu ve výši 1.957,74 tis. Kč do rozpočtu  roku 2023.</t>
  </si>
  <si>
    <t>Zastupitelstvo kraje rozhodlo o profinancování a kofinancování projektu  dne 16.6.2022 usnesením č. 8/747.  Vzhledem k větší časové náročnosti přípravy projektu byly nevyčerpané finanční prostředky ve výši 200 tis. Kč zapojeny do rozpočtu roku 2023.</t>
  </si>
  <si>
    <t>PŘEHLED VÝDAJŮ V ODVĚTVÍ ÚZEMNÍHO PLÁNOVÁNÍ A STAVEBNÍHO ŘÁDU V ROCE 2022</t>
  </si>
  <si>
    <t>Nevyčerpané finanční prostředky ve výši 85 tis. Kč na zajištění expertních posudků, oponentních studií, právních služeb, znaleckých posudků představují úsporu na akci.</t>
  </si>
  <si>
    <t>Nevyčerpané finanční prostředky ve výši 176,26 tis. Kč na nákup vícetisků, kopií apod., na právní služby MT Legal na zajištění veřejných zakázek a znalecké posudky pro účel vyvlastnění představují úsporu na akci.</t>
  </si>
  <si>
    <t>Nevyčerpané finanční prostředky ve výši 121 tis. Kč na provedení územní studie Zadržení vody v krajině na území MSK a 713,39 tis. Kč na provedení územní studie Vyhodnocení území MSK z hlediska existujících limitů umístění větrných a fotovoltaických elektráren byly převedeny do rozpočtu roku 2023.</t>
  </si>
  <si>
    <t>Nevyčerpané finanční prostředky ve výši 768,9 tis. Kč na pořízení aktualizací Zásad územního rozvoje MSK byly převedeny do rozpočtu roku 2023, zbývající prostředky ve výši 1.780,6 tis. Kč představují úsporu na akci vzniklou při výběru dodavatele jednotlivých aktualizací Zásad územního rozvoje MSK.</t>
  </si>
  <si>
    <t>Zastupitelstvo kraje rozhodlo o profinancování a kofinancování projektu, zahájení realizace projektu a zajištění doby udržitelnosti dne 17.12.2020 usnesením č. 2/55.  Vzhledem k větší časové náročnosti přípravy projektu a přípravy veřejných zakázek došlo k posunu harmonogramu projektu a nevyčerpané finanční prostředky ve výši 15.481,86 tis. Kč byly zapojeny do rozpočtu roku 2023.</t>
  </si>
  <si>
    <t>PŘEHLED VÝDAJŮ V ODVĚTVÍ ZDRAVOTNICTVÍ V ROCE 2022</t>
  </si>
  <si>
    <t>Nemocnice Nový Jičín</t>
  </si>
  <si>
    <t>Finanční prostředky na akci jsou zapojenými příjmy z exekuce závazku z roku 1997 související se zrušenou Nemocnicí s poliklinikou v Novém Jičíně, příspěvková organizace, které nebyly řešeny v rámci Smlouvy o nájmu podniku ev. č. 02262/2011/ZDR. Finanční prostředky byly převedeny do rozpočtu roku 2023.</t>
  </si>
  <si>
    <t>Akce byla schválena zastupitelstvem kraje usnesením č. 6/475 ze dne 16.12.2021. Na základě uzavřené smlouvy č. 08439/2020/ZDR proběhla fakturace za měsíc prosinec 2022 v lednu 2023. Z toho důvodu byl zůstatek finančních prostředků ve výši 1.204,99 tis. Kč převeden do rozpočtu roku 2023.</t>
  </si>
  <si>
    <t>Zastupitelstvo kraje usnesením č. 7/623 ze dne  16.3.2022  schválilo finanční prostředky ve výši 8.500 tis. Kč pro Městskou nemocnici Ostrava, příspěvková organizace. Uzavřena smlouva o poskytnutí dotace č. 01471/2022/ZDR na realizaci projektu "Vybudování nové protialkoholní záchytné stanice v areálu MěN Ostrava". S ohledem na časovou použitelnost finančních prostředků do 31.12.2023 byly finanční prostředky ve výši 8.500 tis. Kč převedeny do rozpočtu roku 2023.</t>
  </si>
  <si>
    <t>Akce byla schválena zastupitelstvem kraje usnesením č. 6/475 ze dne 16.12.2021. Čerpání finančních prostředků probíhalo na základě požadavků na zpracování znaleckých posudků. Četnost znaleckých posudků pro potřeby odvolacího řízení nelze dopředu stanovit či odhadnout, proto došlo k nedočerpání finančních prostředků této akce.</t>
  </si>
  <si>
    <t>Akce schválena zastupitelstvem kraje č. 6/475 ze dne 16.12.2021. Finanční prostředky ve výši 210 tis. Kč určené na úhradu osobních výdajů souvisejících s uzavřenými dohodami o provedení práce na zajištění poradenských a konzultačních služeb byly z důvodu fakturace za měsíc prosinec převedeny do rozpočtu roku 2023.  Zbylé finanční prostředky představují úsporu na akci.</t>
  </si>
  <si>
    <t>Akce byla schválena zastupitelstvem kraje usnesením č. 6/475 ze dne 16.12.2021. K nedočerpání ve výši 130,09 tis. Kč došlo z důvodu nižších požadavků na čerpání.</t>
  </si>
  <si>
    <t>Akce byla schválena zastupitelstvem kraje usnesením č. 6/475 ze dne 16.12.2021. Na zajištění služby jsou uzavřeny smlouvy s Městskou nemocnicí Ostrava, p. o. (dospělí, dorost a děti) a se společností AJNA dental clinic, s.r.o. (zubní). Úhrada za měsíc prosinec 2022 proběhla v lednu 2023, z toho důvodu byly finanční prostředky ve výši 659,71 tis. Kč převedeny do rozpočtu roku 2023.</t>
  </si>
  <si>
    <t>Nevyčerpané finanční prostředky ve výši 125 tis. Kč určené na výplatu za provedenou práci na základě uzavřených dohod o provedení práce a dohod o pracovní činnosti představují úsporu na akci.</t>
  </si>
  <si>
    <t xml:space="preserve">Kybernetická bezpečnost </t>
  </si>
  <si>
    <t xml:space="preserve">Zastupitelstvo kraje usnesením č. 8/738 ze dne 16.6.2022 schválilo závazek kraje ve výši 42.000 tis. Kč ročně k zajištění kybernetické bezpečnosti nemocnic zřizovaných a založených Moravskoslezským krajem, na období 2023-2026. Finanční prostředky jsou určeny na úhradu bezpečnostních technologií v jednotlivých zdravotnických zařízeních. V rámci akce byly realizovány veřejné zakázky Monitoring síťového provozu a Řešení správy privilegovaného přístupu PIM/PAM ve vybraných organizacích MSK včetně poskytování technické podpory a dále Řešení kybernetické bezpečnosti v nemocnicích MSK, která je realizovaná pro příspěvkovou organizaci Moravskoslezské datové centrum. Součástí jsou finanční prostředky na zajištění administrace zakázek. S ohledem na realizaci zakázek byly nevyčerpané finanční prostředky převedeny do rozpočtu roku 2023. </t>
  </si>
  <si>
    <t>Telemedpointy v Moravskoslezském kraji</t>
  </si>
  <si>
    <t>Akce byla schválena radou kraje usnesením č. 51/3586 ze dne 29.8.2022. Finanční prostředky jsou určeny k zajištění financování veřejné zakázky na poskytování telemedicínských služeb v Moravskoslezském kraji a vytvoření telemedicínského systému v pěti vybraných obcích kraje, ve kterých je zhoršená dostupnost zdravotní péče. Součástí jsou finanční prostředky na administraci zakázky. S ohledem na realizaci zakázky byly finanční prostředky ve výši 8.273,47 tis. Kč převedeny do rozpočtu roku 2023.</t>
  </si>
  <si>
    <t>Nevyčerpané finanční prostředky ve výši 392 tis. Kč na úhradu servisní a technické podpory Identitní brány MSK byly převedeny do rozpočtu roku 2023, zbývající prostředky představují úsporu při zabezpečování servisní a technické podpory pro Hostovanou elektronickou spisovou službu, Krajskou digitální spisovnu a podpory pro autentizaci Portálu pacienta.</t>
  </si>
  <si>
    <t>Finanční prostředky byly v průběhu roku přesunuty do odvětví krizového řízení na akci Integrované výjezdové centrum Kopřivnice.</t>
  </si>
  <si>
    <t>ID - Specializovaná paliativní (hospicová) péče v hospici CITADELA (Diakonie Valašské Meziříčí)</t>
  </si>
  <si>
    <t>ID - Zvýšení úrovně citlivosti metody časného záchytu nádoru pomocí signálních psů díky nově zrekonstruované části budovy (České centrum signálních zvířat, z. s., Nový Jičín)</t>
  </si>
  <si>
    <t>ID - Dobrovolnictví a Centrum života v roce 2022 (Nadační fond Pavla Novotného, Chlebičov)</t>
  </si>
  <si>
    <t>ID - Nově vzniklá ordinace praktického lékaře pro děti a dorost- Štěpánkovice (KidsMedicals, s.r.o., Ostrava)</t>
  </si>
  <si>
    <t>ID - Pořízení dvou zubařských křesel (AJNA dental clinic s.r.o., Ostrava)</t>
  </si>
  <si>
    <t>ID - Výukový systém pro školení a prezentace poskytování první pomoci a výcvik dobrovolných záchranářů Českého červeného kříže v Ostravě (Oblastní spolek Českého červeného kříže Ostrava)</t>
  </si>
  <si>
    <t xml:space="preserve">Nevyčerpané finanční prostředky ve výši 249 tis. Kč byly v souladu se smlouvou č. 05871/2022/ZDR účelově převedeny do rozpočtu kraje na rok 2023. </t>
  </si>
  <si>
    <t>ID - Zubní centrum Svět úsměvů (Svět úsměvů s.r.o., Háj ve Slezsku)</t>
  </si>
  <si>
    <t>Nevyčerpané finanční prostředky ve výši 300 tis. Kč byly v souladu se smlouvou č. 05877/2022/ZDR účelově převedeny do rozpočtu kraje na rok 2023.</t>
  </si>
  <si>
    <t>ID - projekt Ozdravný a edukační pobyt (Golf Club Lipiny, spolek, Karviná)</t>
  </si>
  <si>
    <t xml:space="preserve">Nevyčerpané finanční prostředky ve výši 30 tis. Kč byly účelově převedeny do rozpočtu kraje na rok 2023 na výplatu druhé splátky dotace po předložení závěrečného vyúčtování. </t>
  </si>
  <si>
    <t>Finanční prostředky ve výši 56.700 tis. Kč byly převedeny v průběhu roku 2022 na akce reprodukce majetku kraje v odvětví zdravotnictví.</t>
  </si>
  <si>
    <t>Akce kraje byla schválena zastupitelstvem kraje usnesením č. 6/475 ze dne 16.12.2021. Finanční prostředky na zajištění stabilizace zdravotnických pracovníků ve zdravotnických zařízeních zřizovaných MSK byly určeny na úhradu stipendií pro studenty lékařských fakult a středních zdravotnických škol a na zajištění financování celoživotního vzdělávání všeobecných sester. Z důvodu nižších požadavků došlo k nedočerpání finančních prostředků ve výši 1.189,02 tis. Kč.</t>
  </si>
  <si>
    <t xml:space="preserve">Akce kraje byla schválena zastupitelstvem kraje usnesením č. 6/475 ze dne 16.12.2021. Rada kraje usnesením č. 40/2706 ze dne 14.3.2022 schválila finanční prostředky nemocnicím zřizovaným Moravskoslezským kraje na rozvoj telemedicínských služeb. Slezská nemocnice v Opavě, p. o., vrátila v závěru roku 2022 nečerpané finanční prostředky ve výši 600 tis. Kč zpět do rozpočtu kraje.    </t>
  </si>
  <si>
    <t>Rada kraje usnesením č. 82/7374 ze dne 2.3.2020 vzala na vědomí informaci o průběhu financování akce z rozpočtu kraje v letech 2019-2023. Celkové výdaje na akci jsou ve výši 46.249 tis. Kč. Finanční prostředky jsou rozděleny k financování v letech dle jednotlivých zakázek a jsou čerpány průběžně. Z důvodu realizace akce v uvedených letech byly finanční prostředky ve výši 16.288,63 tis. Kč převedeny do rozpočtu roku 2023.</t>
  </si>
  <si>
    <t>Vzhledem k uzavření smlouvy s dodavatelem až ke konci roku 2022 a vzhledem k vysoutěžené ceně tyto finanční prostředky představují úsporu. Finanční prostředky ve výši 29.834 tis. Kč byly přesunuty na akci ze stejným účelem do výdajů na samosprávné a jiné činnosti zajišťované prostřednictvím krajského úřadu.</t>
  </si>
  <si>
    <t xml:space="preserve">Krajský tým psychosociální intervenční služby (Zdravotnická záchranná služba Moravskoslezského kraje, příspěvková organizace, Ostrava) </t>
  </si>
  <si>
    <t>SR  - Transfery pro poskytovatele služby péče o dítě v dětské skupině</t>
  </si>
  <si>
    <t xml:space="preserve">Radou kraje byly do rozpočtu kraje zapojeny finanční prostředky poskytnuté formou dotace ze státního rozpočtu kapitoly Ministerstva zdravotnictví na rezidenční místa. Finanční prostředky ve výši 350 tis. Kč nebyly dočerpány z důvodu ukončení rezidenčního místa. Změnové rozhodnutí o ukončení bylo kraji doručeno v závěru roku, kdy již nebyla možnost provést úpravu rozpočtu, z toho důvodu jsou finanční prostředky na akci nedočerpány. </t>
  </si>
  <si>
    <t>SR - Dotační program pro poskytovatele zdravotnické záchranné služby s cílem zajištění provozu jednotného informačního systému v letecké záchranné službě v České republice</t>
  </si>
  <si>
    <t xml:space="preserve">Zastupitelstvo kraje usnesením č. 5/401 ze dne 16.9.2021 rozhodlo poskytnout návratnou finanční výpomoc pro zajištění předfinancování projektu Revitalizace parků Nemocnice s poliklinikou Karviná-Ráj - Karviná a projektu  Revitalizace parků Nemocnice s poliklinikou Karviná-Ráj - Orlová (60 % z celkových způsobilých výdajů projektů). Splatnost NFV do 30.06.2024. Realizace projektů probíhá v letech 2022-2023, z toho důvodu byly finanční prostředky v celkové výši 1.567,25 tis. Kč převedeny do rozpočtu roku 2023.
Z důvodu ukončení čerpání návratné finanční výpomoci na předfinancování projektu Modernizace a rekonstrukce pavilonu psychiatrie Nemocnice s poliklinikou Havířov, došlo k nedočerpání finančních prostředků na akci ve výši 447,55 tis. Kč. </t>
  </si>
  <si>
    <t xml:space="preserve">Rada kraje usnesením č. 49/3408 ze dne 18.7.2022 schválila Nemocnici Karviná - Ráj, p. o., finanční prostředky ve výši 2.180 tis. Kč na kamerový systém a automatické dveře pro urgentní příjem. Veřejná zakázka je rozdělena na 3 části (dveře, software, kamery), část zakázky na kamery bude opětovně vyhlášena z důvodu nesplnění požadavků uchazeče. S ohledem na termín dodání a fakturaci byly finanční prostředky ve výši 1.215,65 tis. Kč převedeny do rozpočtu 2023. </t>
  </si>
  <si>
    <t>Akce byla schválena usnesením zastupitelstva kraje č. 5/405 dne 16.9.2021. V současné době se zpracovává projektová dokumentace, která má být dokončena v červnu 2023. Z tohoto důvodu byly zapojeny finanční prostředky ve výši 8.692,75 tis. Kč do rozpočtu roku 2023.</t>
  </si>
  <si>
    <t>Nevyčerpané finanční prostředky ve výši 3.248,10 tis. Kč na dodávku systému Identitní brány MSK byly převedeny do rozpočtu roku 2023.</t>
  </si>
  <si>
    <t>Akce byla schválena usnesením rady kraje č. 41/2797 dne 28.3.2022. V roce 2022 byl vybrán zhotovitel díla a v září byla zahájena realizace. Termín dokončení dle smlouvy o dílo byl v polovině prosince. V rámci akce se však vyskytly nepředvídané vícepráce, které měly vliv i na termín dokončení díla (leden 2023). Z tohoto důvodu byly zapojeny finanční prostředky ve výši 1.031,25 tis. Kč do rozpočtu roku 2023.</t>
  </si>
  <si>
    <t>Oprava balkónů na budovách B a C (Nemocnice ve Frýdku - Místku, příspěvková organizace)</t>
  </si>
  <si>
    <t>Akce byla schválena usnesením zastupitelstva kraje č. 6/475 ze dne 16.12.2021. Z důvodu převedení akce na příspěvkovou organizaci, která ji bude realizovat z vlastních zdrojů, byly volné finanční prostředky přesunuty na akce reprodukce majetku kraje v odvětví zdravotnictví.</t>
  </si>
  <si>
    <t>Oprava balkonu dětského oddělení - Karviná (Nemocnice Karviná-Ráj, příspěvková organizace)</t>
  </si>
  <si>
    <t>Oprava balkonu oddělení klinické biochemie - Karviná (Nemocnice Karviná-Ráj, příspěvková organizace)</t>
  </si>
  <si>
    <t>Akce byla schválena usnesením zastupitelstva kraje č. 6/475 ze dne 16.12.2021. Finanční prostředky byly přesunuty na akci Demolice balkonu oddělení klinické biochemie (Nemocnice Karviná-Ráj, příspěvková organizace).</t>
  </si>
  <si>
    <t>Rekonstrukce nákladního výtahu pro centrální sterilizaci (Nemocnice Karviná-Ráj, příspěvková organizace)</t>
  </si>
  <si>
    <t>Rekonstrukce kanalizace - Karviná (Nemocnice Karviná-Ráj, příspěvková organizace)</t>
  </si>
  <si>
    <t>Akce byla schválena usnesením zastupitelstva kraje č. 6/475 dne 16.12.2021. Finanční prostředky jsou určeny na zpracování projektové dokumentace. Fakturace proběhne v roce 2023. Z tohoto důvodu byla částka ve výši 3.325,76 tis. Kč zapojena do rozpočtu roku 2023.</t>
  </si>
  <si>
    <t>Rekonstrukce boxu zemřelých - Orlová (Nemocnice Karviná-Ráj, příspěvková organizace)</t>
  </si>
  <si>
    <t>Akce byla schválena usnesením zastupitelstva kraje č. 6/475 ze dne 16.12.2021. Z důvodu ukončení akce byly finanční prostředky v průběhu roku 2022 přesunuty na akci Zřízení LDN pro pacienty se zvýšeným hygienickým režimem a přesun očního centra a Pořízení zdravotnických přístrojů a zdravotnické techniky  (Nemocnice Karviná-Ráj, příspěvková organizace).</t>
  </si>
  <si>
    <t>Rekonstrukce střechy Český Těšín (Zdravotnická záchranná služba Moravskoslezského kraje, příspěvková organizace, Ostrava)</t>
  </si>
  <si>
    <t>Rekonstrukce elektrorozvodů výjezdového stanoviště Havířov (Zdravotnická záchranná služba Moravskoslezského kraje, příspěvková organizace, Ostrava)</t>
  </si>
  <si>
    <t>Akce byla schválena usnesením zastupitelstva kraje č. 6/475 dne 16.12.2021. Stavební práce probíhají s termínem dokončení realizace v únoru 2023. Proto byly zapojeny finanční prostředky ve výši 2.084,86 tis. Kč do rozpočtu roku 2023.</t>
  </si>
  <si>
    <t>Rekonstrukce střechy výjezdového stanoviště Frýdek-Místek (Zdravotnická záchranná služba Moravskoslezského kraje, příspěvková organizace, Ostrava)</t>
  </si>
  <si>
    <t>Rekonstrukce střešního pláště výjezdového stanoviště Opava (Zdravotnická záchranná služba Moravskoslezského kraje, příspěvková organizace, Ostrava)</t>
  </si>
  <si>
    <t>Rekonstrukce střech výjezdového stanoviště Bruntál (Zdravotnická záchranná služba Moravskoslezského kraje, příspěvková organizace, Ostrava)</t>
  </si>
  <si>
    <t>Rekonstrukce lůžkového oddělení rehabilitace (Nemocnice Karviná-Ráj, příspěvková organizace)</t>
  </si>
  <si>
    <t>Akce byla schválena usnesením zastupitelstva kraje č. 6/475 ze dne 16.12.2021. Nemocnice přehodnotila záměr realizace akce z důvodu dořešení strategie a zjištění možnosti získání státní dotace a finanční prostředky byly přesunuty do rezervy na financování akce Zřízení LDN pro pacienty se zvýšeným hygienickým režimem a přesun očního centra (Nemocnice Karviná – Ráj, příspěvková organizace).</t>
  </si>
  <si>
    <r>
      <t>Akce byla schválena usnesením zastupitelstva kraje č. 6/475 dne 16.12.2021. V září 2022 byla zahájena externím administrátorem veřejná zakázka v podlimitním režimu na stavební prác</t>
    </r>
    <r>
      <rPr>
        <sz val="8"/>
        <rFont val="Tahoma"/>
        <family val="2"/>
        <charset val="238"/>
      </rPr>
      <t>e. V prosinci 2022 probíhalo hodnocení nabídek. V lednu 2023 došlo k uzavření smlouvy o dílo. Z tohoto důvodu byly z</t>
    </r>
    <r>
      <rPr>
        <sz val="8"/>
        <rFont val="Tahoma"/>
        <family val="2"/>
      </rPr>
      <t xml:space="preserve">apojeny finanční prostředky ve výši 9.485,75 tis. Kč do rozpočtu roku 2023. </t>
    </r>
  </si>
  <si>
    <t>Rekonstrukce operačních sálů č. 6 a 7 (Nemocnice Třinec, příspěvková organizace)</t>
  </si>
  <si>
    <t>Akce byla schválena usnesením zastupitelstva kraje č. 6/475 dne 16.12.2021. V roce 2022 proběhlo zadávací řízení na výběr zhotovitele projektové dokumentace. S ohledem na termíny plnění ve smlouvě a platební podmínky byly zapojeny finanční prostředky ve výši 1.000 tis. Kč do rozpočtu roku 2023.</t>
  </si>
  <si>
    <t>Rekonstrukce vestibulu - Karviná (Nemocnice Karviná-Ráj, příspěvková organizace)</t>
  </si>
  <si>
    <t>Akce byla schválena usnesením zastupitelstva kraje č. 6/475 dne 16.12.2021. Dotace je určena na zpracování projektové dokumentace, její dokončení se předpokládá na jaře 2023. Proto byly zapojeny finanční prostředky ve výši 309,38 tis. Kč do rozpočtu roku 2023.</t>
  </si>
  <si>
    <t>Rekonstrukce centrálních operačních sálů - Karviná (Nemocnice Karviná-Ráj, příspěvková organizace)</t>
  </si>
  <si>
    <r>
      <t>Akce byla schválena usnesením zastupitelstva kraje č. 6/475 dne 16.12.2021.</t>
    </r>
    <r>
      <rPr>
        <sz val="8"/>
        <rFont val="Tahoma"/>
        <family val="2"/>
        <charset val="238"/>
      </rPr>
      <t xml:space="preserve"> V prosinci 2022 probíhalo hodnocení doručených nabídek. V lednu 2023 byla uzavřena smlouva o dílo se zhotovitelem. </t>
    </r>
    <r>
      <rPr>
        <sz val="8"/>
        <rFont val="Tahoma"/>
        <family val="2"/>
      </rPr>
      <t xml:space="preserve">Z tohoto důvodu byly zapojeny finanční prostředky ve výši 7.640,28 tis. Kč do rozpočtu roku 2023. </t>
    </r>
  </si>
  <si>
    <t xml:space="preserve">Akce byla schválena usnesením zastupitelstva kraje č. 6/475 dne 16.12.2021. V prosinci 2022 bylo předáno staveniště. V souvislosti s tímto byly zapojeny finanční prostředky ve výši 7.387 tis. Kč do rozpočtu roku 2023. </t>
  </si>
  <si>
    <r>
      <t>Akce by</t>
    </r>
    <r>
      <rPr>
        <sz val="8"/>
        <rFont val="Tahoma"/>
        <family val="2"/>
        <charset val="238"/>
      </rPr>
      <t xml:space="preserve">la schválena usnesením zastupitelstva kraje č. 6/475 dne 16.12.2021. V současnosti probíhá hodnocení a posouzení doručených nabídek. V březnu 2023 se předpokládá uzavření smlouvy o dílo.  </t>
    </r>
    <r>
      <rPr>
        <sz val="8"/>
        <rFont val="Tahoma"/>
        <family val="2"/>
      </rPr>
      <t xml:space="preserve">Z tohoto důvodu byly zapojeny finanční prostředky ve výši 8.320,92 tis. Kč do rozpočtu roku 2023. </t>
    </r>
  </si>
  <si>
    <t>Akce byla schválena usnesením zastupitelstva kraje č. 6/475 dne 16.12.2021. V prosinci 2022 bylo předáno staveniště. V souvislosti s tímto byly zapojeny finanční prostředky ve výši 19.345,55 tis. Kč do rozpočtu roku 2023.</t>
  </si>
  <si>
    <t>Budova J - klinika praktického lékařství (Nemocnice ve Frýdku - Místku, příspěvková organizace)</t>
  </si>
  <si>
    <t>Akce byla schválena usnesením zastupitelstva kraje č. 6/475 ze dne 16.12.2021. Z důvodu nerealizace akce byly finanční prostředky v průběhu roku 2022 přesunuty na dokrytí jiných akcí reprodukce majetku kraje v odvětví zdravotnictví.</t>
  </si>
  <si>
    <t>Magnetická rezonance (Nemocnice Karviná-Ráj, příspěvková organizace)</t>
  </si>
  <si>
    <t xml:space="preserve">Akce byla schválena usnesením zastupitelstva kraje č. 6/475 dne 16.12.2021. V roce 2022 byla zajištěna studie, projektová dokumentace, objednán přístroj a vybrán zhotovitel stavebních úprav. V roce 2023 bude po stavebních úpravách přístroj instalován, dokončení akce se předpokládá v květnu 2023. Z těchto důvodů byly zapojeny finanční prostředky ve výši 2.242,83 tis. Kč do rozpočtu roku 2023. </t>
  </si>
  <si>
    <t>Akce byla schválena usnesením zastupitelstva kraje č. 6/475 dne 16.12.2021. V roce 2022 byla dokončena projektová dokumentace ve stupni pro výběr zhotovitele a vysoutěžen zhotovitel stavby. Realizace akce již probíhá, ale s ohledem na termíny plnění ve smlouvě o dílo byly zapojeny finanční prostředky ve výši 25.422,6 tis. Kč do rozpočtu roku 2023.</t>
  </si>
  <si>
    <t>Doplnění náhradního zdroje elektro - Karviná (Nemocnice Karviná-Ráj, příspěvková organizace)</t>
  </si>
  <si>
    <t>Akce byla schválena usnesením zastupitelstva kraje č. 6/475 dne 16.12.2021. V současnosti probíhá realizace akce, předpoklad jejího dokončení je v březnu 2023. Proto byly zapojeny nevyčerpané finanční prostředky ve výši 7.865,20 tis. Kč do rozpočtu roku 2023.</t>
  </si>
  <si>
    <t>Rekonstrukce stravovacího provozu - Karviná (Nemocnice Karviná-Ráj, příspěvková organizace)</t>
  </si>
  <si>
    <t>Akce byla schválena usnesením zastupitelstva kraje č. 6/475 dne 16.12.2021. V roce 2022 proběhlo zadávací řízení na výběr zhotovitele stavby a byla zahájena realizace. S ohledem na termíny plnění ve smlouvě a platební podmínky byly zapojeny finanční prostředky ve výši 6.782,89 tis. Kč do rozpočtu roku 2023.</t>
  </si>
  <si>
    <t>Rekonstrukce opěrné zdi na ČOV - Karviná (Nemocnice Karviná-Ráj, příspěvková organizace)</t>
  </si>
  <si>
    <t>Akce byla schválena usnesením zastupitelstva kraje č. 6/475 ze dne 16.12.2021. Z důvodu ukončení akce byly finanční prostředky v průběhu roku 2022 přesunuty na akci Zřízení LDN pro pacienty se zvýšeným hygienickým režimem a přesun očního centra (Nemocnice Karviná – Ráj, příspěvková organizace).</t>
  </si>
  <si>
    <t xml:space="preserve">Akce byla schválena usnesením zastupitelstva kraje č. 6/475 dne 16.12.2021. V roce 2022 byla zpracována projektová dokumentace. Práce na zpracování projektové dokumentace procházely projekčními úpravami v návaznosti na změny v nemocnici a došlo k větší etapizaci. Koncem roku 2022 proběhlo zadávací řízení na výběr zhotovitele stavby. Z tohoto důvodu byly zapojeny finanční prostředky ve výši 6.752,85 tis. Kč do rozpočtu roku 2023. </t>
  </si>
  <si>
    <t>Zastupitelstvo kraje schválilo zahájení přípravy projektu usnesením č. 5/438 z 16.9.2021. V rámci akce byla zpracována studie a také byla vysoutěžena a zhotovena projektová dokumentace na rekonstrukci komunikace, která bude součástí modernizace. V současné době se připravuje zadávací řízení na výběr zhotovitele projektové dokumentace na modernizaci, která má být zpracována metodou BIM. Z tohoto důvodu byly zapojeny finanční prostředky ve výši 12.335,77 tis. Kč do rozpočtu roku 2023.</t>
  </si>
  <si>
    <t xml:space="preserve">Akce byla schválena radou kraje usnesením č. 44/2987 ze dne 9.5.2022 ve výši 7.500 tis. Kč na nákup potřebného vybavení a drobné stavební úpravy (výmalba, výměna podlahové krytiny) s použitelností do 30.6.2023. Finanční prostředky byly průběžně čerpány, další fakturace se předpokládá v 1. pololetí 2023, z toho důvodu byly finanční prostředky ve výši 2.772,85 tis. Kč převedeny do rozpočtu roku 2023.  </t>
  </si>
  <si>
    <t>Město Albrechtice - rozvod medicinálních plynů pro COVID-pacienty (Sdružené zdravotnické zařízení Krnov, příspěvková organizace)</t>
  </si>
  <si>
    <r>
      <t>Akce byla schválena usnesením rady kraje č. 44/2987 dne 9.5.2022. V radě kraje dne 10.10.2022 bylo schváleno vyhlášení veřejné zakázky externím administrátorem</t>
    </r>
    <r>
      <rPr>
        <sz val="8"/>
        <rFont val="Tahoma"/>
        <family val="2"/>
        <charset val="238"/>
      </rPr>
      <t>. Nyní probíhá hodnocení doručeních nabídek. Na</t>
    </r>
    <r>
      <rPr>
        <sz val="8"/>
        <rFont val="Tahoma"/>
        <family val="2"/>
      </rPr>
      <t xml:space="preserve"> základě této skutečnosti byly zapojeny nevyčerpané finanční prostředky ve výši 6.298,39 tis. Kč do rozpočtu roku 2023.</t>
    </r>
  </si>
  <si>
    <t>Pavilon T - stavební úpravy a přístavba odd. onkologie (Slezská nemocnice Opava, příspěvková organizace)</t>
  </si>
  <si>
    <t xml:space="preserve">Akce byla schválena usnesením zastupitelstva kraje č. 8/794 dne 16.6.2022, přičemž realizace stavby byla zahájena v listopadu. Proto byly zapojeny finanční prostředky ve výši 2.926,09 tis. Kč do rozpočtu roku 2023. </t>
  </si>
  <si>
    <t>Rekonstrukce dětského oddělení vč. DIP (Nemocnice ve Frýdku - Místku, příspěvková organizace)</t>
  </si>
  <si>
    <t>Akce byla schválena usnesením zastupitelstva kraje č. 8/794 dne 16.6.2022. V současné době probíhá zpracování projektové dokumentace. S ohledem na následnou fakturaci a platební podmínky vyplývající ze smlouvy byly zapojeny finanční prostředky ve výši 2.000 tis. Kč do rozpočtu roku 2023.</t>
  </si>
  <si>
    <t xml:space="preserve">Akce schválena radou kraje usnesením č. 45/3085 ze dne 30.5.2022, finanční prostředky účelově určené na vybavení odběrového místa zařízení transfuzní služby Hematologicko-transfúzního oddělení Slezské nemocnice v Opavě, p. o., ve Sdruženém zdravotnickém zařízení Krnov, p. o. Proběhlo výběrové řízení, část dodávky se uskutečnila v závěru roku 2022. S ohledem na fakturaci byly finanční prostředky ve výši 703,83 tis. Kč převedeny do rozpočtu roku 2023.  </t>
  </si>
  <si>
    <t>Kybernetická bezpečnost</t>
  </si>
  <si>
    <t>Akce schválena radou kraje usnesením č. 54/3829 ze dne 10.10.2022, finanční prostředky ve výši 1.380,49 tis. Kč jsou určeny na zajištění veřejné zakázky Pořízení technologií pro vybudování prostředí Hospital Cloud. Finanční prostředky ve výši 8.490 tis. Kč jsou určeny na pořízení programového vybavení  a na zajištění veřejné zakázky, jejímž předmětem bude mj. systém pro oběh nezdravotnické dokumentace (Document Management System). Zadání technické specifikace veřejné zakázky bylo zahájeno v prosinci 2022, čerpání proběhne v roce 2023, z toho důvodu byly finanční prostředky ve výši 10.181,90 tis. Kč převedeny do rozpočtu roku 2023.</t>
  </si>
  <si>
    <t>Demolice balkonu oddělení klinické biochemie (Nemocnice Karviná-Ráj, příspěvková organizace)</t>
  </si>
  <si>
    <t>Akce byla schválena usnesením rady kraje č. 61/5465 dne 30.4.2019. Na akci proběhlo opakovaně zadávací řízení na výběr zhotovitele stavby. V současné době probíhá realizace díla. S ohledem na fakturaci a platební podmínky vyplývající ze smlouvy byly nevyčerpané finanční prostředky zapojeny do rozpočtu roku 2023.</t>
  </si>
  <si>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byly zapojeny nevyčerpané finanční prostředky do rozpočtu roku 2023.</t>
  </si>
  <si>
    <t>Akce schválena radou kraje usnesením č. 44/2987 ze dne 9.5.2022, finanční prostředky byly určeny na Upgrade ekonomického informačního systému Navision pro Nemocnici ve Frýdku-Místku, p. o. Jednotlivé části dodávky byly fakturovány v závěru roku 2022, část bude dodáno v roce 2023. Z toho důvodu byly finanční prostředky ve výši 1.166,44 tis. Kč převedeny do rozpočtu roku 2023.
Finanční prostředky ve výši 590,90 tis. Kč schváleny radou kraje usnesením č. 33/2314 ze dne 10.1.2022 organizaci Nemocnice Třinec, p. o., na Logistický systém (IT). Objednáno u dodavatele (Stapro) s předpokládaným dodáním v roce 2022. S ohledem na opoždění dodávky z kapacitních důvodů dodavatele dojde k implementaci systému v roce 2023. Z tohoto důvodu byly finanční prostředky ve výši 590,90 tis. převedeny do rozpočtu roku 2023.
Finanční prostředky ve výši 678,43 tis. Kč nebyly vyčerpány z důvodu nižších požadavků.</t>
  </si>
  <si>
    <r>
      <t>Akce byla schválena usneseními zastupitelstva č. 17/1686 ze dne 17.12.2015 a č. 8/794 dne</t>
    </r>
    <r>
      <rPr>
        <sz val="8"/>
        <rFont val="Tahoma"/>
        <family val="2"/>
        <charset val="238"/>
      </rPr>
      <t xml:space="preserve"> 16.6.2022. </t>
    </r>
    <r>
      <rPr>
        <sz val="8"/>
        <rFont val="Tahoma"/>
        <family val="2"/>
      </rPr>
      <t xml:space="preserve">V červnu 2022 bylo zahájeno externím administrátorem výběrové řízení v podlimitním režimu na stavební práce. Termín pro podání nabídek byl 20.12.2022. Z tohoto důvodu byly zapojeny finanční prostředky ve výši 39.974,48 tis. Kč do rozpočtu roku 2023. </t>
    </r>
  </si>
  <si>
    <t>Akce byla schválena zastupitelstvem kraje usnesením č. 6/475 ze dne 16.12.2021. Radou kraje usnesením č. 41/2800 ze dne 28.3.2022 byly schváleny finanční prostředky ve výši 4.100 tis. Kč účelově určeny na akviziční stanici se 4 pracovními stanicemi pro CT a RTG pro Sdružené zdravotnické zařízení Krnov, p. o. Akviziční stanice jsou součástí plnění zakázky "Výpočetní tomograf CT vč. pozáručního servisu". Zakázka byla vyhlášena v srpnu, došlo k neočekávanému prodloužení průběhu, podpis kupní smlouvy v prosinci 2022. Předpokládaná se dodávka ve 2. čtvrtletí 2023. Z tohoto důvodu byly finanční prostředky ve výši 4.100 tis. Kč převedeny do rozpočtu roku 2023.
Radou kraje usnesením č. 56/3974 ze dne 7.11.2022 schváleny finanční prostředky ve výši 4.800 tis. Kč na pořízení mamografického přístroje pro Nemocnici Karviná - Ráj, příspěvková organizace. S ohledem na průběh výběrového řízení se předpokládá dodání počátkem roku 2023. Z tohoto důvodu byly finanční prostředky ve výši 4.800 tis. Kč převedeny do rozpočtu roku 2023. 
V rámci akce rada kraje usnesením č. 55/3894 ze dne 24.10.2022 schválila finanční prostředky ve výši 15.450 tis. Kč na obnovu a pořízení přístrojové techniky pro Nemocnici ve Frýdku-Místku, p. o., s použitelností do 31.12.2023. Konečná fakturace se předpokládá v roce 2023, z tohoto důvodu byly finanční prostředky ve výši 14.269,27 tis. Kč převedeny do rozpočtu 2023.
Rada kraje usnesením č. 58/4261 ze dne 12.12.2022 schválila organizaci Nemocnice Karviná - Ráj, příspěvková organizace, finanční prostředky ve výši 870 tis. Kč na pořízení přístroje F-Scan Versa Tek Datalogger Systém včetně příslušenství, s časovou použitelností do 31.12.2023. S ohledem na uvedené byly finanční prostředky ve výši 870 tis. Kč převedeny do rozpočtu roku 2023.
K nedočerpání finančních prostředků na akci došlo v celkové výši 648,23 tis. Kč z důvodu nižších vysoutěžených cen, než se předpokládalo.</t>
  </si>
  <si>
    <t>Nemocnice Havířov - ČOV (Nemocnice Havířov, příspěvková organizace)</t>
  </si>
  <si>
    <t>Akce byla schválena usnesením zastupitelstva kraje č. 6/520 ze dne 14.12.2017. V říjnu 2022 byla podepsána smlouva o dílo se zhotovitelem a v listopadu byla zahájena stavba s termínem plnění 9 měsíců. S ohledem na uvedený termín plnění byly zapojeny nevyčerpané finanční prostředky ve výši 31.574,81 tis. Kč do rozpočtu roku 2023.</t>
  </si>
  <si>
    <t>Výstavba JIP dětského oddělení a boxu ARO a rekonstrukce dětského oddělení v křídle A1 (Nemocnice Karviná-Ráj, příspěvková organizace)</t>
  </si>
  <si>
    <r>
      <t>Akce byla schválena usnesením rady kraje č. 41/2800 dne 28.3.2022. Realizace akce byla ukončena</t>
    </r>
    <r>
      <rPr>
        <b/>
        <sz val="8"/>
        <color rgb="FFFF0000"/>
        <rFont val="Tahoma"/>
        <family val="2"/>
      </rPr>
      <t xml:space="preserve"> </t>
    </r>
    <r>
      <rPr>
        <sz val="8"/>
        <rFont val="Tahoma"/>
        <family val="2"/>
      </rPr>
      <t xml:space="preserve">v lednu 2023. Z tohoto důvodu a s ohledem na lhůty splatnosti faktur bylo navrženo zapojit nečerpané finanční prostředky ve výši 4.748,21 tis. Kč do rozpočtu roku 2023. </t>
    </r>
  </si>
  <si>
    <t>Zastupitelstvo kraje rozhodlo o profinancování a kofinancování projektu usnesením č. 21/2254 ze dne 22.9.2016, ve znění usnesení č. 7/638 ze dne 16.3.2022. Výzva k předkládání žádostí o dotaci, v jejímž rámci měl být projekt podán,  byla předčasně ukončena. Čeká se na vyhlášení další vhodné výzvy v novém programovém období. V rámci projektu budou placeny v roce 2023 výdaje za přeložku plynového zařízení a za aktualizaci projektové dokumentace. Z uvedeného důvodu byly zapojeny nevyčerpané finanční prostředky ve výši 601,58 tis. Kč do rozpočtu roku 2023.</t>
  </si>
  <si>
    <t xml:space="preserve">Zastupitelstvo kraje rozhodlo zahájit přípravu, profinancovat a kofinancovat projekt a zahájit realizaci projektu dne 17.3.2021 usnesením č. 3/188. Vzhledem ke zrušení původní veřejné zakázky (č. usn. RK   41/2754 ze dne 28.3.2022) a  zahájení nové veřejné zakázky na dodávky vozidel a techniky proti covidu (č. usn. RK 45/3134 ze dne 11.4.2022) byly nevyčerpané finanční prostředky ve výši 3.644,5 tis. Kč zapojeny do rozpočtu roku 2023. </t>
  </si>
  <si>
    <t>Zastupitelstvo kraje rozhodlo o zahájení přípravy, profinancování a kofinancování projektu a zahájení realizace projektu dne 17.3.2021 usnesením č. 3/188 a o změně výše financování dne 17.6.2021 usnesením č. 4/306. Vzhledem k vyšší časové náročnosti přípravy veřejných zakázek byly nevyčerpané finanční prostředky ve výši 3.863,27 tis. Kč zapojeny do rozpočtu roku 2023.</t>
  </si>
  <si>
    <t xml:space="preserve">Zastupitelstvo kraje rozhodlo zahájit přípravu, profinancovat a kofinancovat projekt a zahájit realizaci projektu dne 17.3.2021 usnesením č. 3/188. Vzhledem ke zpoždění administrace poslední veřejné zakázky byly nevyčerpané prostředky ve výši 13.290,23 tis. Kč zapojeny do rozpočtu roku 2023. </t>
  </si>
  <si>
    <t>O kofinancování projektu rozhodlo zastupitelstvo kraje usnesením č. 10/1100 ze dne 13.12.2018. Realizace projektu dle rozhodnutí o poskytnutí dotace byla do roku 2022, finanční prostředky byly čerpány průběžně. Akce byla ukončena, k nedočerpání ve výši 49,78 tis. Kč došlo z důvodu nižších požadavků.</t>
  </si>
  <si>
    <t>Revitalizace parku Nemocnice s poliklinikou Karviná-Ráj – Karviná (Nemocnice Karviná-Ráj, příspěvková organizace)</t>
  </si>
  <si>
    <t>Akce byla schválena zastupitelstvem kraje usnesením č. 6/475 ze dne 16.12.2021. Finanční prostředky jsou určeny na kofinancování způsobilých výdajů projektu (40 % z celkových způsobilých výdajů projektu) a kofinancování nezpůsobilých výdajů projektu realizovaného v rámci Operačního programu Životní prostředí. Předpokládaná realizace v letech 2022-2023, z toho důvodu byly finanční prostředky ve výši 921,98 tis. Kč převedeny do rozpočtu roku 2023.</t>
  </si>
  <si>
    <t>Revitalizace parku Nemocnice s poliklinikou Karviná-Ráj – Orlová (Nemocnice Karviná-Ráj, příspěvková organizace)</t>
  </si>
  <si>
    <t>Akce byla schválena zastupitelstvem kraje usnesením č. 6/475 ze dne 16.12.2021. Finanční prostředky jsou určeny na kofinancování způsobilých výdajů projektu (40 % z celkových způsobilých výdajů projektu) a kofinancování nezpůsobilých výdajů projektu realizovaného v rámci Operačního programu Životní prostředí. Předpokládaná realizace v letech 2022-2023, z toho důvodu byly finanční prostředky ve výši 771,61 tis. Kč převedeny do rozpočtu roku 2023.</t>
  </si>
  <si>
    <t>Snížení energetické náročnosti budov v areálu Slezské nemocnice v Opavě</t>
  </si>
  <si>
    <t>Akce byla schválena zastupitelstvem kraje usnesením č. 6/475 ze dne 16.12.2021. Akci není možné realizovat z evropských finančních zdrojů z důvodu odlišných podmínek výzvy oproti  projektového záměru. Finanční prostředky byly převedeny na dokrytí akcí reprodukce majetku kraje v odvětví zdravotnictví.</t>
  </si>
  <si>
    <t>Rekonstrukce a modernizace infekčního oddělení (Nemocnice Havířov, příspěvková organizace)</t>
  </si>
  <si>
    <t>Zastupitelstvo kraje usnesením č. 6/475 ze dne 16.12.2021 schválilo finanční prostředky (závazný ukazatel ve výši 11.970,63 tis. Kč) na kofinancování způsobilých výdajů projektu ve výši 30 % z celkových způsobilých výdajů, realizovaného v rámci IROP výzvy č. 100 REACT-EU. Finanční prostředky jsou průběžně čerpány, z důvodu období realizace projektu v letech 2022-2023 byly finanční prostředky ve výši 5.504,58 tis. Kč převedeny do rozpočtu roku 2023.</t>
  </si>
  <si>
    <t>Rozvoj infektologického pracoviště Slezské nemocnice v Opavě (Slezská nemocnice v Opavě, příspěvková organizace)</t>
  </si>
  <si>
    <t>Zastupitelstvo kraje usnesením č. 6/475 ze dne 16.12.2021 schválilo finanční prostředky (závazný ukazatel ve výši 12.000 tis. Kč) na kofinancování způsobilých výdajů projektu ve výši 30 % z celkových způsobilých výdajů, realizovaného v rámci IROP výzvy č. 100 REACT-EU. Finanční prostředky jsou průběžně čerpány, z důvodu období realizace projektu v letech 2022-2023 byly finanční prostředky ve výši 4.658,51 tis. Kč převedeny do rozpočtu roku 2023.</t>
  </si>
  <si>
    <t>Radou kraje usnesením č. 58/4274  ze dne 12.12.2022 byly zapojeny do rozpočtu kraje finanční prostředky poskytnuté formou dotace očekávané ze státního rozpočtu kapitoly MMR v rámci programu REACT-EU výzvy č. 98 ve výši 32.836,27 tis. Kč, dle podané žádosti organizace Sdružené zdravotnické zařízení Krnov, příspěvková organizace, na realizaci projektu Rozvoj a modernizace pracovišť navazujících na urgentní příjem 2. typu SZZ Krnov, p.o. Dotace nebyla do konce roku 2022 na účet kraje přijata, z toho důvodu nedošlo k čerpání. S ohledem na závěr roku nebyl již rozpočet upraven.</t>
  </si>
  <si>
    <t>PŘEHLED VÝDAJŮ V ODVĚTVÍ ŽIVOTNÍHO PROSTŘEDÍ V ROCE 2022</t>
  </si>
  <si>
    <t>Dotační program je vyhlašován jako dvouletý a nevyplacené finanční prostředky jsou smluvně vázány. Jejich vyplácení probíhá na základě výzev spolu s průběžným vyúčtováním a čerpání dotací bude probíhat také v průběhu roku 2023. Jde o souběh dvou dotačních programů. Nevyčerpané finanční prostředky jsou účelově určené jen na podporu výstavby a obnovy vodohospodářské infrastruktury a byly zapojeny do rozpočtu roku 2023.</t>
  </si>
  <si>
    <t>Nevyčerpané finanční prostředky ve výši 228 tis. Kč představují úsporu na dotačním programu.</t>
  </si>
  <si>
    <t xml:space="preserve">Dotační program byl vyhlášen jako dvouletý a nevyplacené finanční prostředky jsou smluvně vázány. Jejich vyplácení probíhá ve 2 splátkách, a to do 30 dnů od nabytí účinnosti smlouvy a potom do 30 dnů od závěrečného vyúčtování, které má být doručeno nejpozději do 15.11.2023, a proto čerpání dotací probíhá i v průběhu roku 2023. Jde o souběh dvou dotačních progamů. Z tohoto důvodu byly nevyčerpané  finanční prostředky zapojeny do rozpočtu kraje na rok 2023. </t>
  </si>
  <si>
    <t>V rámci dotačního programu byly 2 projekty s časovou použitelností až do roku 2023; proto byly nevyčerpané finanční prostředky ve výši 218,2 tis. Kč převedeny do rozpočtu roku 2023.</t>
  </si>
  <si>
    <t xml:space="preserve">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letech 2023 až 2024. Nevyčerpané finanční prostředky byly převedeny  do rozpočtu roku 2023. </t>
  </si>
  <si>
    <t xml:space="preserve">Jedná se o víceleté dílčí projekty, kdy rada kraje schválí  poskytnutí individuální dotace, kde může být realizace dílčího projektu až do 30.9.2023. Vyúčtování jsou a budou předkládána průběžně také v roce 2023. Kontrola těchto předložených vyúčtování a proplácení dotací bude probíhat také v roce 2023. Nevyčerpané finanční prostředky byly převedeny  do rozpočtu roku 2023. </t>
  </si>
  <si>
    <t>Finanční prostředky přestavují úsporu. V roce 2022 nebylo potřeba povodňový plán aktualizovat.</t>
  </si>
  <si>
    <t xml:space="preserve">Finanční prostředky ve výši 1.000 tis. Kč představují úsporu a byly převedeny do rezervy kraje a použity do zdrojů rozpočtu na rok 2023 na financování DP - Podpora chovatelů ovcí nebo koz v oblastech MSK s výskytem vlka obecného, 210 tis. Kč bylo převedeno na akci rozpočtu „Expertní studie, průzkumy.“ </t>
  </si>
  <si>
    <t>Plán pro zvládání sucha a nedostatku vody</t>
  </si>
  <si>
    <t xml:space="preserve">V rámci této akce rozpočtu byla uzavřena smlouva o dílo ev. č. 00432/2022/ŽPZ na zpracování plánu pro zvládání sucha a nedostatku vody. Zhotovitel provedl dílo v rámci 3 etap a fakturace probíhala pro jejich předání. 2. část byla předána v listopadu 2022, vyfakturována a protože  3. část díla měla být předána dle smlouvy do 2 měsíců od převzetí 2. části díla, byly finanční prostředky na tuto 3. dílčí část ve výši 363 tis. Kč převedeny do rozpočtu roku 2023 k jejímu doplacení. </t>
  </si>
  <si>
    <t>Čerpání finančních prostředků probíhá podle potřeb, neboť v oblasti posuzování vlivů na životní prostředí se nedá odhadnout, jak množství podaných žádostí na zpracování posudku EIA, tak jejich cena. Finanční prostředky ve výši 270.000 Kč jsou vázány smlouvami, a proto byly převedeny do rozpočtu roku 2023. Zbývající nevyčerpané finanční prostředky představují úsporu.</t>
  </si>
  <si>
    <t>Finanční prostředky jsou vázány objednávkou s termínem plnění do 16.1.2023, z tohoto důvodu byly finanční prostředky ve výši 147.620 Kč převedeny do rozpočtu roku 2023. Zbylé finanční prostředky ve výši 2.380 Kč představují úsporu.</t>
  </si>
  <si>
    <t xml:space="preserve">Finanční prostředky na této akci rozpočtu jsou určeny na zpracování posudku k aktualizaci bezpečnostního programu či bezpečnostní zprávy dle zákona č. 224/2016 Sb., o prevenci závažných havárií. Vzhledem k tomu, že tyto požadavky nelze předem odhadnout, představují tyto nevyčerpané finanční prostředky úsporu. </t>
  </si>
  <si>
    <t xml:space="preserve">Nevyčerpané finanční prostředky byly rezervovány na případnou potřebu opravy čapích hnízd. Vzhledem k tomu, že v roce 2022 nevznikla tato potřeba, představují nevyčerpané prostředky úsporu. </t>
  </si>
  <si>
    <t xml:space="preserve">V rámci této akce rozpočtu je mj. hrazeno zajištění péče, zpracování plánů péče o přírodní rezervace a přírodní památky. Tato akce byla částečně kryta z účelových finančních prostředků, které představují příjmy z poplatků za znečišťování ovzduší dle § 15 zákona č. 201/2021 Sb., o ochraně ovzduší, ve znění pozdějších předpisů, podle kterého mohou být použity pouze na financování opatření v oblasti ochrany životního prostředí. Z důvodu zachování účelovosti byly nevyčerpané finanční prostředky ve výši 1.348,34 tis. Kč zapojeny do rozpočtu roku 2023. Zbývající nevyčerpané finanční prostředky představují úsporu. </t>
  </si>
  <si>
    <t>Finanční prostředky představují účelově určené příjmy z poplatků za znečišťování ovzduší dle § 15 zákona č. 201/2021 Sb., o ochraně ovzduší, ve znění pozdějších předpisů, podle kterého mohou být použity na vrácení přeplatků záloh odvedených na těchto poplatcích a na financování opatření v oblasti ochrany životního prostředí. Z důvodu zachování účelovosti byly tyto nevyčerpané finanční prostředky zapojeny do rozpočtu roku 2023.</t>
  </si>
  <si>
    <t>EVL Hukvaldy, tvorba biotopu páchníka hnědého (udržitelnost)</t>
  </si>
  <si>
    <t>Na základě 2 kontrol ve vegetačním období bylo zjištěno, že není třeba v rámci udržitelnosti v roce 2022 objednávat žádné práce, z tohoto důvodu byly tyto prostředky převedeny do rezervy kraje.</t>
  </si>
  <si>
    <t>Revitalizace přírodní památky Stará řeka (udržitelnost)</t>
  </si>
  <si>
    <t>Z důvodu posunutí období udržitelnosti projektu Revitalizace přírodní památky Stará řeka, a to kvůli prodlení se schválením podkladů k závěrečnému ukončení akce, byly tyto finanční prostředky převedeny do rezervy kraje.</t>
  </si>
  <si>
    <t>Finanční prostředky jsou uvolňovány z havarijního účtu, který je ročně doplňován do výše 10 mil. Kč v souladu se Zásadami pro poskytování finančních prostředků z rozpočtu kraje a na základě rozhodnutí zastupitelstva kraje. Nevyčerpané finanční prostředky byly zapojeny do rozpočtu kraje na rok 2023.</t>
  </si>
  <si>
    <t>Finanční prostředky jsou objednávkami vázány na zpracování biologického průzkumu projektu Slezská krajina a studie proveditelnosti projektu Slezská krajina s termínem plnění do 30.9.2023. Z těchto důvodů byly prostředky ve výši 396,10 tis. Kč zapojeny do rozpočtu 2023. Zbývající nevyčerpané finanční prostředky představují úsporu.</t>
  </si>
  <si>
    <t>V rámci akce rozpočtu Osvětová činnost je uzavřena objednávka na průběžné snímání a video z realizace projektu Revitalizace EVL Děhylovský potok - Štěpán s termínem průběžného plnění do 31.10.2023. Z tohoto důvodu byly prostředky ve výši 55 tis. Kč zapojeny do rozpočtu roku 2023 a zbývající nevyčerpané finanční prostředky představují úsporu.</t>
  </si>
  <si>
    <t>Nevyčerpané finanční prostředky představují úsporu, neboť nedošlo k fakturaci objednávky na obnovu značení ZCHÚ z důvodu nerealizace předmětu plnění ve stanoveném termínu.</t>
  </si>
  <si>
    <t xml:space="preserve">ID - projekt Stabilizace břehu (Český rybářský svaz, z.s., územní svaz pro Severní Moravu a Slezsko, Ostrava) </t>
  </si>
  <si>
    <t>Termín použitelnosti poskytnuté dotace je do 31.12.2023. Z tohoto důvodu byly finanční prostředky převedeny do rozpočtu kraje na rok 2023.</t>
  </si>
  <si>
    <t>ID - projekt  Rozšíření svozu bioodpadu ve statutárním městě Opava (Technické služby Opava s.r.o.)</t>
  </si>
  <si>
    <t>ID - projekt Zemědělství v Poodří 2022 (MAS Regionu Poodří, z.s., Bartošovice)</t>
  </si>
  <si>
    <t>ID - projekt Zahrádkářská činnost - krajská výstava Život na zahradě 2022 a mezinárodní soutěž dětí (Územní sdružení Českého zahrádkářského svazu Karviná)</t>
  </si>
  <si>
    <t>ID - krajské kolo soutěže Zlatá včela (Český svaz včelařů, z.s., základní organizace Rychvald)</t>
  </si>
  <si>
    <t>Finanční prostředky ve výši 3.509 tis. Kč jsou vázány smlouvou. Plán bude předáván dle smlouvy ve třech částech a stejně tak bude probíhat fakturace. Smlouva nabyla účinnosti v květnu 2022 a první část díla má být předána do 16ti měsíců od nabytí účinnosti smlouvy, tj. cca září 2023. Z tohoto důvodu byly finanční prostředky převedeny do rozpočtu kraje na rok 2023.</t>
  </si>
  <si>
    <t xml:space="preserve">Zastupitelstvo kraje rozhodlo o profinancování a kofinancování projektu dne 13.9.2018 usnesením č. 9/991 a dále o navýšení profinancování a kofinancování projektu dne 17.12.2020 usnesením č. 2/57. Vzhledem k aktuálnímu harmonogramu stavebních prací v rámci projektu byly nevyčerpané finanční prostředky ve výši 6.523,02 tis. Kč zapojeny do rozpočtu roku 2023. </t>
  </si>
  <si>
    <t xml:space="preserve">Zastupitelstvo kraje rozhodlo o profinancování a kofinancování projektu dne 22.9.2016 usnesením č. 21/2247. Vzhledem k posunu harmonogramu realizace projektu byly nevyčerpané finanční prostředky ve výši 2.906,28 tis. Kč zapojeny do rozpočtu roku 2023. </t>
  </si>
  <si>
    <t xml:space="preserve">Zastupitelstvo kraje rozhodlo o profinancování a kofinancování projektu dne 14.3.2018 usnesením č. 7/753. Předpokládá se platba podílu partnerům projektu na základě vyúčtování výdajů. V současné chvíli ještě není výše platby partnerům známá z důvodu stále neschválené předložené  monitorovací zprávy poskytovatelem dotace.  Z uvedeného důvodu byly nevyčerpané finanční  prostředky zapojeny do rozpočtu roku 2023. </t>
  </si>
  <si>
    <t>Zastupitelstvo kraje rozhodlo o profinancování a kofinancování projektu dne 13.6.2019 usnesením č. 12/1435. Prostředky obdržené formou zálohové platby v roce 2022 jsou určeny k financování projektu i v roce 2023. Z tohoto důvodu byly nevyčerpané finanční prostředky ve výši 23.015,43 tis. Kč zapojeny do rozpočtu roku 2023.</t>
  </si>
  <si>
    <t xml:space="preserve">Zastupitelstvo kraje rozhodlo o profinancování a kofinancování projektu dne 3.9.2020 usnesením č. 17/2087. Jedná se o zálohový projekt. První záloha byla přijata dne 14.10.2021 a je určena k financování projektu v dalších letech. Z tohoto důvodu byly nevyčerpané finanční prostředky zapojeny do rozpočtu roku 2023. </t>
  </si>
  <si>
    <t>Zastupitelstvo kraje rozhodlo profinancovat a kofinancovat projekt dne 17.3.2021 usnesením č. 3/185. Žádost o dotaci byla poskytovatelem dotace vyhodnocena jako přijatelná, počet získaných bodů však zařadil projekt pod hranici alokovaných finančních prostředků. Následně byly připravena nová žádost o dotaci na realizaci tohoto projektu do nově vyhlášené výzvy programu LIFE, proto byly nevyčerpané finanční prostředky ve výši 2.700 tis. Kč zapojeny do rozpočtu roku 2023.</t>
  </si>
  <si>
    <t xml:space="preserve">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letech 2023 až 2024. Z tohoto důvodu byly nevyčerpané finanční prostředky zapojeny do rozpočtu roku 2023. </t>
  </si>
  <si>
    <t xml:space="preserve">Jedná se o víceletý dotační program. Realizace dílčích projektů včetně předložení vyúčtování kotlíkové dotace je nastavena do 30.9.2025. Vyúčtování jsou předkládána a proplácena průběžně. Kontrola těchto předložených vyúčtování a proplácení dotací bude probíhat v letech 2023 až 2025. Z tohoto důvodu byly nevyčerpané finanční prostředky zapojeny do rozpočtu roku 2023. </t>
  </si>
  <si>
    <t>PŘEHLED VÝDAJŮ V ODVĚTVÍ FINANCÍ A SPRÁVY MAJETKU V ROCE 2022</t>
  </si>
  <si>
    <t>Nevyčerpané finanční prostředky ve výši 12,26 tis. Kč představují úsporu vzniklou nižším počtem nakoupených příkazových bloků v návaznosti na požadavek jednotlivých obcí, měst a statutárních měst na území kraje.</t>
  </si>
  <si>
    <t>Nevyčerpané finanční prostředky ve výši 496,95 tis. Kč představují úsporu v důsledku nižší spotřeby energií vzniklou úspornými opatřeními a příznivými klimatickými podmínkami.</t>
  </si>
  <si>
    <t>Nevyčerpané finanční prostředky ve výši 4.034,2 tis. Kč určené na zajištění procesů elektronických výběrových řízení v rámci systému sdružených nákupů, na podporu aplikace spravující facility management a na tvorbu reportů z datového skladu byly účelové převedeny do rozpočtu roku 2023. Zbývající prostředky představují úsporu na akci.</t>
  </si>
  <si>
    <t>Nevyčerpané finanční prostředky ve výši 2.837 tis. Kč byly převedeny do rozpočtu roku 2023 za účelem úhrady závazků vyplývajících ze smluv a z vyhlášené veřejné zakázky na odstranění domu č.p. 61 a č.p. 194 v Nošovicích. Akce byla schválena usnesením rady kraje č. 40/2717 dne 14.3.2022. Dále na základě objednávky č. 1250/2022/IM/O byla u společnosti LAMBDA studio s.r.o. objednána poradenská a konzultační činnost v rámci přípravy pilotních projektů MSK v souvislosti se zaváděním metody BIM (Building Information Modelling). S ohledem na sjednané platební podmínky bude cena za poskytnutou službu uhrazena v roce 2023. Z tohoto důvodu byly zapojeny finanční prostředky ve výši 208  tis. Kč do rozpočtu roku 2023. Zbývající nevyčerpané prostředky ve výši 609,23 tis. Kč představují neúčelovou úsporu rozpočtu, která vznikla nižšími náklady na úhradu výdajů za vyhotovení znaleckých posudků o ceně nemovitých věcí a práv odpovídajících věcnému břemeni, za zpracování geometrických plánů a studií na realizaci investičních záměrů a na úhradu dodávek energií do pronajatých prostor v budově č. p. 3328 v Ostravě pro zabezpečení činnosti organizace Moravskoslezské energetické centrum, p.o. a dále do objektu na ul. Dr. Malého v Ostravě.</t>
  </si>
  <si>
    <t xml:space="preserve">Akce byla schválena usnesením zastupitelstva kraje č. 6/475 ze dne 16.12.2021. Moravskoslezský kraj uzavřel rámcovou pojistnou smlouvu č. 07785/2020/IM na pojištění souboru vozidel krajského úřadu a příspěvkových organizací kraje na období od 1.7.2021 do 30.6.2026.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Jelikož z důvodu časově náročného procesu nebylo do konce roku 2022 provedeno vyúčtování pojistného za období od 1.7.2021 do 30.6.2022, byly finanční prostředky ve výši 3.109 tis. Kč zapojeny do rozpočtu roku 2023. </t>
  </si>
  <si>
    <t>Moravskoslezský kraj uzavřel smlouvu č. 04155/2022/IM na koupi pozemků za cenu 253,55 tis. Kč z důvodu přípravy projektu "Cyklistické propojení Poruby s Vřesinou". Jelikož do konce roku 2022 nebyl vydán souhlas s dělením pozemků, nebylo možné pozemky nabýt do vlastnictví kraje a uhradit kupní cenu. 
Zastupitelstvo kraje usnesením č. 9/913 ze dne 15.9.2022 rozhodlo směnit pozemek v obci Vítkov za pozemky v obci Studénka ve vlastnictví organizace Lesy ČR, s.p. s finančním plněním ze strany kraje ve výši 2.069,72 tis. Kč. Pozemky jsou nabývány pro organizaci Muzeum Novojičínska, příspěvková organizace. Vzhledem k tomu, že k převodu pozemků je nutný souhlas příslušného ministerstva, došlo k prodloužení procesu uzavření smlouvy. Dále zastupitelstvo kraje usnesením č. 10/1027 ze dne 15.12.2022 rozhodlo nabýt do vlastnictví kraje dvě garáže včetně pozemků ve Frenštátě pod Radhoštěm za kupní cenu 1.000 tis. Kč od fyzických osob. 
Rada kraje usnesením 57/4154 ze dne 28.11.2022 rozhodla uzavřít kupní smlouvu a smlouvu o vypořádání v rámci akce „Úprava veřejných prostranství, příjezdové komunikace a parkovací plochy v okolí nového Technického muzea v Kopřivnici“ mezi krajem a městem Kopřivnice v částce 2.664,1 tis. Kč. V návaznosti na uvedená usnesení probíhal na přelomu roku proces uzavírání smluv. Z uvedených důvodů byly zapojeny finanční prostředky ve výši 5.987,37 tis. Kč do rozpočtu roku 2023.
Zbývající nevyčerpané finanční prostředky ve výši 1.900,84 tis. Kč představují neúčelovou úsporu rozpočtu z důvodu upuštění od záměru nákupu pozemků v k. ú. Bludovice, obec Havířov.</t>
  </si>
  <si>
    <t>Finanční prostředky vytvořené v závěru roku zapojením přeplněných daňových příjmů a převodem avizovaných úspor jednotlivých odvětví byly použity jako zdroj pro tvorbu rozpočtu následujícího roku a byly v plné výši zapojeny do schváleného rozpočtu kraje roku 2023.</t>
  </si>
  <si>
    <t>Nevyčerpané finanční prostředky ve výši 104,58 tis. Kč určené na úhradu bankovních poplatků, jejichž výši na daný rok lze stanovit pouze odhadem, představují úsporu na akci.</t>
  </si>
  <si>
    <t>Nevyčerpané finanční prostředky ve výši 22.293,07 tis. Kč představují úsporu na akci. Při plánování výdajů na rok 2022 se předpokládalo výraznější navýšení úrokových sazeb hrazených bankovním ústavům. K největší úspoře došlo u plateb úroků z úvěru České spořitelny, a.s., neboť úroková sazba pro tento úvěr vychází ze sazby 6M PRIBOR, do které se zvýšení promítlo až ve 2. polovině roku 2022.</t>
  </si>
  <si>
    <t>Nevyčerpané finanční prostředky ve výši 2.900 tis. Kč určené na úhradu DPH za převod movitých věcí byly účelově převedeny do rozpočtu kraje roku 2023, zbývající prostředky ve výši 10.852,98 tis. Kč představují úsporu na akci vzniklou v důsledku nižších plateb DPH hrazených v roce 2022.</t>
  </si>
  <si>
    <t>Likvidace Sberbank CZ, a.s.</t>
  </si>
  <si>
    <t>Finanční prostředky byly v průběhu roku převáděny k použití v rámci jiných akcí a průběžně navyšovány o úspory ve výdajích o přijaté neúčelové příjmy. Nevyčerpané prostředky jsou součástí zůstatku hospodaření roku 2022.</t>
  </si>
  <si>
    <t>Finanční vypořádání 2022 - akce spolufinancované z evropských finančních zdrojů</t>
  </si>
  <si>
    <t>Finanční vypořádání 2022 - ostatní akce</t>
  </si>
  <si>
    <t xml:space="preserve">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ENESA a.s. bude tato částka vyplacena a následně ze strany společnosti zpětně reinvestována do majetku kraje formou dalších úsporných opatření, která budou krajem schválena. Za účelem vypořádání roku 2022 byly zapojeny nevyčerpané finanční prostředky do rozpočtu roku 2023. </t>
  </si>
  <si>
    <t>Finanční prostředky byly určeny ke krytí finančních nároků na přípravu a realizaci havarijních akcí reprodukce majetku, nebo akcí, u nichž hrozí vznik havárie. Dále byly uvedené finanční prostředky použity k financování nebo dofinancování nákladů nad rámec předpokládané hodnoty veřejné zakázky, víceprací apod. Nevyčerpané finanční prostředky představují úsporu rozpočtu za rok 2022.</t>
  </si>
  <si>
    <t>Jednotný personální a mzdový systém pro příspěvkové organizace Moravskoslezského kraje</t>
  </si>
  <si>
    <t>Rada kraje usnesením č. 53/3748 ze dne 26.9.2022 rozhodla o výběru dodavatele na realizaci Jednotného personálního a mzdového systému pro MSK, jehož cílem je komplexní řešení informačního systému pro podporu činností v oblasti lidských zdrojů pro krajský úřad a příspěvkové organizace kraje. Vzhledem k tomu, že prvotní fáze realizace započala na konci roku 2022, nedošlo k žádnému čerpání prostředků vyčleněných na akci. Nevyčerpané prostředky ve výši 30.000 tis. Kč představují úsporu na akci a jsou součástí zůstatku hospodaření roku 2022.  Akce pokračuje v roce 2023 se stejným názvem, ale vzhledem k povaze očekávaných výdajů jsou tyto rozpočtovány v samosprávných činnostech zajišťovaných prostřednictvím krajského úřadu.</t>
  </si>
  <si>
    <t>Zastupitelstvo kraje rozhodlo o profinancování a kofinancování projektu dne 15.6.2017 usnesením č. 4/317. Vzhledem k větší časové náročnosti přípravy projektu byly nevyčerpané finanční prostředky ve výši 25,41 tis. Kč zapojeny do rozpočtu roku 2023.</t>
  </si>
  <si>
    <t>PŘEHLED VÝDAJŮ V ODVĚTVÍ VLASTNÍ SPRÁVNÍ ČINNOST KRAJE A ČINNOST ZASTUPITELSTVA KRAJE V ROCE 2022</t>
  </si>
  <si>
    <t>Nevyčerpané finanční prostředky ve výši 14.578,3 tis. Kč na nákup notebooků, monitorů, produktů Cisco, na podporu SW produktů Microsoft, na analýzu datového portálu, na provedení revize datové sítě, na dodávku systému generálního klíče v budově krajského úřadu a na modernizaci vybavení bufetu byly převedeny do rozpočtu roku 2023, zbývající prostředky představují úsporu provozních výdajů vzniklou vhodným výběrem dodavatelů zboží a služeb.</t>
  </si>
  <si>
    <t>Nevyčerpané finanční prostředky ve výši 485 tis. Kč na zabezpečení podpory SW produktu iUsnesení byly převedeny do rozpočtu roku 2023, zbývající prostředky představují úsporu na akci. Jednalo se o nižší výdaje na školení a vzdělávání, cestovní výdaje, výdaje na pořízení kancelářských potřeb a zařízení, na nákup spotřebního materiálu.</t>
  </si>
  <si>
    <t>Prostředky určené na platy zaměstnanců krajského úřadu včetně povinných pojistných odvodů slouží zároveň k předfinancování činností projektových týmů v průběhu roku. Přeúčtováním těchto prostředků v návaznosti na financování z evropských finančních zdrojů vznikla úspora na akci.</t>
  </si>
  <si>
    <t>SR - Účelové dotace na výdaje spojené s volbou prezidenta České republiky</t>
  </si>
  <si>
    <t>Výdaje související s přípravnou fází konání voleb prezidenta České republiky byly nižší než účelová dotace poskytnutá kraji ze státního rozpočtu.</t>
  </si>
  <si>
    <t>SR - Účelové dotace na výdaje spojené s volbami do parlamentu České republiky a zastupitelstev obcí</t>
  </si>
  <si>
    <t>Výdaje související s konáním voleb do 1/3 Senátu parlamentu České republiky a voleb do zastupitelstev obcí byly nižší než účelová dotace poskytnutá kraji ze státního rozpočtu.</t>
  </si>
  <si>
    <t>Akce se skládá z dílčích akcí: "Rekonstrukce vestibulu" - byla schválena usnesením rady kraje č. 15/948 dne 26.4.2021 a byla dokončena v prosinci 2022. Finanční prostředky ve výši 2.255 tis. Kč byly určeny na úhradu pozastávek vyplývajících z uzavřených smluvních vztahů. Z tohoto důvodů byly zapojeny nevyčerpané finanční prostředky do rozpočtu roku 2023. Další akce "Úprava venkovních ploch" - dílčí akce byla schválena usnesením zastupitelstva kraje č. 6/475 dne 16.12.2021. V současné době probíhá zpracování projektové dokumentace. Její dokončení se předpokládá v roce 2023. S ohledem na platební a fakturační podmínky byly zapojeny nevyčerpané finanční prostředky ve výši 325 tis. Kč do rozpočtu roku 2023. "Rozdělení místnosti F 317"  - o realizaci dílčí akce rozhodla rada kraje usnesením č. 49/3421 ze dne 18.7.2022. V únoru 2022 byla zahájena stavba a ukončena 1.3.2023. S ohledem na následnou fakturaci a platební podmínky vyplývající ze smlouvy, byly zapojeny finanční prostředky ve výši 400 tis. Kč do rozpočtu roku 2023. Zbývající nevyčerpané prostředky ve výši 1.678,18 tis. Kč představují úsporu vzniklou na základě nejnižší nabídkové ceny při výběrovém řízení.</t>
  </si>
  <si>
    <t>Nevyčerpané finanční prostředky ve výši 20.630,9 tis. Kč na pořízení produktů Cisco, licencí modulů Ginis, na rozšíření diskových kapacit diskových polí a na pořízení databáze využití krajiny MSK byly převedeny do rozpočtu roku 2023, zbývající nevyčerpané prostředky představují úsporu na akci.</t>
  </si>
  <si>
    <t>Nevyčerpané finanční prostředky ve výši 4.378,7 tis. Kč na modernizaci audiovizuální techniky, zařízení  bufetu krajského úřadu a na nákup osobních automobilů byly převedeny do rozpočtu roku 2023, zbývající nevyčerpané prostředky představují úsporu na akci.</t>
  </si>
  <si>
    <t>Nevyčerpané finanční prostředky ve výši 359,5 tis. Kč představují provozní úsporu na akci vzniklou vhodným výběrem dodavatelů zboží a služeb.</t>
  </si>
  <si>
    <t>Zastupitelstvo kraje rozhodlo o profinancování a kofinancování projektu dne 13.6.2019 usnesením č. 12/1433. Dotační prostředky ze zálohových plateb obdržených v roce 2022 jsou určeny k financování projektu i v roce 2023. Z tohoto důvodu byly finanční prostředky ve výši 4.469,06 tis. Kč zapojeny do rozpočtu roku 2023.</t>
  </si>
  <si>
    <t>Zastupitelstvo kraje rozhodlo o zahájení přípravy projektu  dne 16.6.2022 usnesením č. 8/744.  Vzhledem k větší časové náročnosti přípravy projektu byly nevyčerpané finanční prostředky ve výši 300 tis. Kč zapojeny do rozpočtu roku 2023.</t>
  </si>
  <si>
    <t>Zastupitelstvo kraje rozhodlo zahájit přípravu projektu  dne 16.6.2022 usnesením č. 8/746.  Vzhledem k větší časové náročnosti přípravy projektu byly nevyčerpané finanční prostředky ve výši 400 tis. Kč zapojeny do rozpočtu roku 2023.</t>
  </si>
  <si>
    <t>Zastupitelstvo kraje rozhodlo dne 15.12.2022 usnesením č. 10/1009 zahájit přípravu projektu, profinancovat a kofinancovat projekt a o udržitelnosti projektu. Vzhledem k větší časové náročnosti přípravy projektu byly nevyčerpané finanční prostředky ve výši 14,52 tis. Kč zapojeny do rozpočtu roku 2023.</t>
  </si>
  <si>
    <t>Zastupitelstvo kraje rozhodlo dne 15.12.2022 usnesením č. 10/1009 zahájit přípravu projektu. Vzhledem k větší časové náročnosti přípravy projektu byly nevyčerpané finanční prostředky ve výši 48,4 tis. Kč zapojeny do rozpočtu roku 2023.</t>
  </si>
  <si>
    <t>80,96 tis. Kč převod do rezervního fondu;
105,55 tis. Kč převod do fondu odměn</t>
  </si>
  <si>
    <t>50,5 tis. Kč převod do rezervního fondu s následným posílením fondu investic ve výši 30,49 tis. Kč;
10 tis. Kč převod do fondu odměn</t>
  </si>
  <si>
    <t>74,86 tis. Kč převod do rezervního fondu;
74,87 tis. Kč převod do fondu odměn</t>
  </si>
  <si>
    <t>13,18 tis. Kč převod do rezervního fondu;
50 tis. Kč převod do fondu odměn</t>
  </si>
  <si>
    <t>130,90 tis. Kč převod do rezervního fondu;
50 tis. Kč převod do fondu odměn</t>
  </si>
  <si>
    <t>1.015,20 tis. Kč převod do rezervního fondu;
244 tis. Kč převod na účet Výsledek hospodaření předcházejících účetních období</t>
  </si>
  <si>
    <t>2,69 tis. Kč zapojením nerozděleného výsledku hospodaření minulých let;
1.092,32 tis. Kč na vrub výsledku hospodaření let budoucích</t>
  </si>
  <si>
    <t>133,73 tis. Kč převod do rezervního fondu;
26,03 tis. Kč  převod na účet Výsledek hospodaření předcházejících účetních období</t>
  </si>
  <si>
    <t>103,61 tis. Kč převod do rezervního fondu;
20 tis. Kč převod do fondu odměn</t>
  </si>
  <si>
    <t>4,24 tis. Kč převod do rezervního fondu;
12 tis. Kč převod do fondu odměn</t>
  </si>
  <si>
    <t>38.119 tis. Kč převod do rezervního fondu;
15.000 tis. Kč převod do fondu odměn</t>
  </si>
  <si>
    <t>699 tis. Kč převod do rezervního fondu;
12.788 tis. Kč převod na účet Výsledek hospodaření předcházejících účetních období</t>
  </si>
  <si>
    <t>1.667 tis. Kč převod do rezervního fondu s následným převodem ve výši 885,1 tis. Kč na účet Výsledek hospodaření předcházejících účetních období;
150 tis. Kč převod do fondu odměn</t>
  </si>
  <si>
    <t>8.010,78 tis. Kč převod do rezervního fondu s následným převodem částky ve výši 3.910,78 tis. Kč na účet Výsledek hospodaření předcházejících účetních období a zbylé částky s možností převodu do fondu investic;
29,58 tis. Kč převod do fondu odměn</t>
  </si>
  <si>
    <t>69,02 tis. Kč převod do rezervního fondu
68,00 tis. Kč převod do fondu odměn</t>
  </si>
  <si>
    <t>Dotační program je vyhlašován jako dvouletý, schválen byl usn. č. 31/2175 ze dne 29.11.2021. Vyplácení dotací je smluvně stanoveno ve 2 splátkách, kdy 2. splátka ve výši 50 % bude vyplacena po předložení závěrečného vyúčtování. Zároveň se jedná o účelově určené prostředky z poplatků za znečišťování ovzduší dle § 15 zákona č. 201/2012 Sb., o ochraně ovzduší, ve znění pouzdějších předpisů, které lze použít pouze na financování opatření v oblasti ochrany ŽP. Z těchto důvodů byly nevyčerpané finanční prostředky zapojeny do rozpočtu kraje na rok 2023.</t>
  </si>
  <si>
    <t xml:space="preserve">Nevyčerpané finanční prostředky ve výši 215,07 tis. Kč představují úsporu na akci z důvodu nižších cen při vysoutěžení veřejné zakázky na dodání hlášičů požárů a detektorů oxidu uhelnatého ke zvýšení bezpečnosti seniorů a jejich ochrany před účinky nebezpečných plynů a průvodních jevů požárů. </t>
  </si>
  <si>
    <t xml:space="preserve">Zastupitelstvo kraje usnesením č. 7/590 ze 16.3.2022 rozhodlo poskytnout účelovou dotaci Hasičskému záchrannému sboru MSK ve výši 5.000 tis. Kč na úhradu nákladů na Zabezpečení technické podpory pro IBC MSK s časovou použitelností do 31.12.2023. S ohledem na skutečnost, že se do konce roku 2022 nepodařilo vybrat vhodného dodavatele, byly nevyčerpané finanční prostředky ve výši 5.000 tis. Kč účelově převedeny do rozpočtu roku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</si>
</sst>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
    <numFmt numFmtId="166" formatCode="0.000"/>
    <numFmt numFmtId="167" formatCode="#,##0.00000"/>
    <numFmt numFmtId="168" formatCode="#,##0.0000"/>
    <numFmt numFmtId="169" formatCode="#,##0.00_ ;\-#,##0.00\ "/>
    <numFmt numFmtId="170" formatCode="0.0"/>
    <numFmt numFmtId="171" formatCode="0.00000"/>
    <numFmt numFmtId="172" formatCode="0000"/>
    <numFmt numFmtId="173" formatCode="00000000"/>
    <numFmt numFmtId="174" formatCode="#,##0.00;\-#,##0.00;#,##0.00;@"/>
    <numFmt numFmtId="175" formatCode="#,##0.00;\-#,##0.00;&quot;&quot;;@"/>
    <numFmt numFmtId="176" formatCode="#,##0.00000_ ;\-#,##0.00000\ "/>
  </numFmts>
  <fonts count="14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name val="Tahoma"/>
      <family val="2"/>
      <charset val="238"/>
    </font>
    <font>
      <sz val="10"/>
      <color theme="1"/>
      <name val="Tahoma"/>
      <family val="2"/>
      <charset val="238"/>
    </font>
    <font>
      <b/>
      <sz val="10"/>
      <color theme="1"/>
      <name val="Tahoma"/>
      <family val="2"/>
      <charset val="238"/>
    </font>
    <font>
      <b/>
      <sz val="14"/>
      <name val="Tahoma"/>
      <family val="2"/>
      <charset val="238"/>
    </font>
    <font>
      <sz val="11"/>
      <color theme="1"/>
      <name val="Tahoma"/>
      <family val="2"/>
      <charset val="238"/>
    </font>
    <font>
      <b/>
      <sz val="8"/>
      <name val="Tahoma"/>
      <family val="2"/>
      <charset val="238"/>
    </font>
    <font>
      <b/>
      <sz val="8"/>
      <color theme="1"/>
      <name val="Tahoma"/>
      <family val="2"/>
      <charset val="238"/>
    </font>
    <font>
      <sz val="7"/>
      <name val="Tahoma"/>
      <family val="2"/>
      <charset val="238"/>
    </font>
    <font>
      <sz val="8"/>
      <color theme="1"/>
      <name val="Tahoma"/>
      <family val="2"/>
      <charset val="238"/>
    </font>
    <font>
      <sz val="10"/>
      <name val="Times New Roman CE"/>
      <family val="1"/>
      <charset val="238"/>
    </font>
    <font>
      <b/>
      <sz val="9"/>
      <name val="Tahoma"/>
      <family val="2"/>
      <charset val="238"/>
    </font>
    <font>
      <vertAlign val="superscript"/>
      <sz val="8"/>
      <name val="Tahoma"/>
      <family val="2"/>
      <charset val="238"/>
    </font>
    <font>
      <sz val="11"/>
      <color rgb="FFFF0000"/>
      <name val="Calibri"/>
      <family val="2"/>
      <charset val="238"/>
      <scheme val="minor"/>
    </font>
    <font>
      <i/>
      <sz val="8"/>
      <name val="Tahoma"/>
      <family val="2"/>
      <charset val="238"/>
    </font>
    <font>
      <b/>
      <i/>
      <sz val="8"/>
      <name val="Tahoma"/>
      <family val="2"/>
      <charset val="238"/>
    </font>
    <font>
      <b/>
      <sz val="8"/>
      <color indexed="10"/>
      <name val="Tahoma"/>
      <family val="2"/>
      <charset val="238"/>
    </font>
    <font>
      <sz val="10"/>
      <color rgb="FFFF0000"/>
      <name val="Tahoma"/>
      <family val="2"/>
      <charset val="238"/>
    </font>
    <font>
      <sz val="8"/>
      <color rgb="FFFF0000"/>
      <name val="Tahoma"/>
      <family val="2"/>
      <charset val="238"/>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sz val="11"/>
      <name val="Calibri"/>
      <family val="2"/>
      <charset val="238"/>
      <scheme val="minor"/>
    </font>
    <font>
      <b/>
      <sz val="11"/>
      <name val="Calibri"/>
      <family val="2"/>
      <charset val="238"/>
      <scheme val="minor"/>
    </font>
    <font>
      <sz val="11"/>
      <name val="Calibri"/>
      <family val="2"/>
      <charset val="238"/>
    </font>
    <font>
      <b/>
      <sz val="12"/>
      <color rgb="FFFF0000"/>
      <name val="Tahoma"/>
      <family val="2"/>
      <charset val="238"/>
    </font>
    <font>
      <sz val="9"/>
      <color theme="4" tint="-0.249977111117893"/>
      <name val="Tahoma"/>
      <family val="2"/>
      <charset val="238"/>
    </font>
    <font>
      <sz val="8"/>
      <color theme="4" tint="-0.249977111117893"/>
      <name val="Tahoma"/>
      <family val="2"/>
      <charset val="238"/>
    </font>
    <font>
      <b/>
      <sz val="9"/>
      <color theme="4" tint="-0.249977111117893"/>
      <name val="Tahoma"/>
      <family val="2"/>
      <charset val="238"/>
    </font>
    <font>
      <b/>
      <sz val="8"/>
      <color theme="4" tint="-0.249977111117893"/>
      <name val="Tahoma"/>
      <family val="2"/>
      <charset val="238"/>
    </font>
    <font>
      <sz val="14"/>
      <color theme="1"/>
      <name val="Calibri"/>
      <family val="2"/>
      <charset val="238"/>
      <scheme val="minor"/>
    </font>
    <font>
      <sz val="8"/>
      <color theme="4" tint="0.39997558519241921"/>
      <name val="Tahoma"/>
      <family val="2"/>
      <charset val="238"/>
    </font>
    <font>
      <b/>
      <sz val="8"/>
      <color theme="4" tint="0.39997558519241921"/>
      <name val="Tahoma"/>
      <family val="2"/>
      <charset val="238"/>
    </font>
    <font>
      <sz val="11"/>
      <color theme="4" tint="0.39997558519241921"/>
      <name val="Calibri"/>
      <family val="2"/>
      <charset val="238"/>
      <scheme val="minor"/>
    </font>
    <font>
      <sz val="9"/>
      <color theme="4" tint="0.39997558519241921"/>
      <name val="Tahoma"/>
      <family val="2"/>
      <charset val="238"/>
    </font>
    <font>
      <sz val="11"/>
      <color theme="8" tint="-0.249977111117893"/>
      <name val="Calibri"/>
      <family val="2"/>
      <charset val="238"/>
      <scheme val="minor"/>
    </font>
    <font>
      <sz val="8"/>
      <color theme="8" tint="-0.249977111117893"/>
      <name val="Tahoma"/>
      <family val="2"/>
      <charset val="238"/>
    </font>
    <font>
      <b/>
      <sz val="11"/>
      <color theme="8" tint="-0.249977111117893"/>
      <name val="Calibri"/>
      <family val="2"/>
      <charset val="238"/>
    </font>
    <font>
      <sz val="11"/>
      <color theme="8" tint="-0.249977111117893"/>
      <name val="Calibri"/>
      <family val="2"/>
      <charset val="238"/>
    </font>
    <font>
      <sz val="10"/>
      <color theme="0" tint="-0.249977111117893"/>
      <name val="Tahoma"/>
      <family val="2"/>
      <charset val="238"/>
    </font>
    <font>
      <b/>
      <sz val="12"/>
      <color theme="0" tint="-0.249977111117893"/>
      <name val="Tahoma"/>
      <family val="2"/>
      <charset val="238"/>
    </font>
    <font>
      <sz val="8"/>
      <color theme="0" tint="-0.249977111117893"/>
      <name val="Tahoma"/>
      <family val="2"/>
      <charset val="238"/>
    </font>
    <font>
      <b/>
      <sz val="8"/>
      <color rgb="FFFF0000"/>
      <name val="Tahoma"/>
      <family val="2"/>
      <charset val="238"/>
    </font>
    <font>
      <sz val="12"/>
      <name val="Times New Roman CE"/>
      <charset val="238"/>
    </font>
    <font>
      <b/>
      <sz val="10"/>
      <color theme="0" tint="-0.249977111117893"/>
      <name val="Tahoma"/>
      <family val="2"/>
      <charset val="238"/>
    </font>
    <font>
      <b/>
      <sz val="8"/>
      <color theme="0" tint="-0.249977111117893"/>
      <name val="Tahoma"/>
      <family val="2"/>
      <charset val="238"/>
    </font>
    <font>
      <b/>
      <sz val="13.5"/>
      <name val="Tahoma"/>
      <family val="2"/>
      <charset val="238"/>
    </font>
    <font>
      <sz val="8"/>
      <name val="Tahoma"/>
      <family val="2"/>
    </font>
    <font>
      <b/>
      <sz val="8"/>
      <color rgb="FFFF0000"/>
      <name val="Tahoma"/>
      <family val="2"/>
    </font>
    <font>
      <sz val="8"/>
      <color rgb="FF000000"/>
      <name val="Tahoma"/>
      <family val="2"/>
      <charset val="23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2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bottom/>
      <diagonal/>
    </border>
    <border>
      <left style="thin">
        <color indexed="8"/>
      </left>
      <right/>
      <top/>
      <bottom style="medium">
        <color indexed="64"/>
      </bottom>
      <diagonal/>
    </border>
    <border>
      <left style="medium">
        <color indexed="8"/>
      </left>
      <right style="medium">
        <color indexed="8"/>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bottom style="medium">
        <color indexed="64"/>
      </bottom>
      <diagonal/>
    </border>
    <border>
      <left/>
      <right/>
      <top style="thin">
        <color auto="1"/>
      </top>
      <bottom/>
      <diagonal/>
    </border>
    <border>
      <left style="thin">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8"/>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64"/>
      </bottom>
      <diagonal/>
    </border>
    <border>
      <left style="medium">
        <color indexed="8"/>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medium">
        <color indexed="8"/>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64"/>
      </bottom>
      <diagonal/>
    </border>
    <border>
      <left/>
      <right style="medium">
        <color indexed="8"/>
      </right>
      <top style="thin">
        <color indexed="64"/>
      </top>
      <bottom style="thin">
        <color indexed="64"/>
      </bottom>
      <diagonal/>
    </border>
    <border>
      <left style="medium">
        <color indexed="64"/>
      </left>
      <right style="medium">
        <color indexed="64"/>
      </right>
      <top/>
      <bottom style="thin">
        <color indexed="64"/>
      </bottom>
      <diagonal/>
    </border>
    <border>
      <left style="thin">
        <color indexed="8"/>
      </left>
      <right style="thin">
        <color indexed="8"/>
      </right>
      <top style="medium">
        <color indexed="64"/>
      </top>
      <bottom style="thin">
        <color indexed="8"/>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8"/>
      </right>
      <top/>
      <bottom style="thin">
        <color indexed="64"/>
      </bottom>
      <diagonal/>
    </border>
    <border>
      <left style="thin">
        <color indexed="64"/>
      </left>
      <right/>
      <top style="medium">
        <color indexed="64"/>
      </top>
      <bottom style="thin">
        <color indexed="8"/>
      </bottom>
      <diagonal/>
    </border>
    <border>
      <left style="medium">
        <color indexed="64"/>
      </left>
      <right/>
      <top/>
      <bottom style="thin">
        <color indexed="64"/>
      </bottom>
      <diagonal/>
    </border>
    <border>
      <left style="thin">
        <color indexed="64"/>
      </left>
      <right style="thin">
        <color indexed="8"/>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auto="1"/>
      </bottom>
      <diagonal/>
    </border>
    <border>
      <left style="medium">
        <color indexed="8"/>
      </left>
      <right style="thin">
        <color indexed="64"/>
      </right>
      <top/>
      <bottom/>
      <diagonal/>
    </border>
    <border>
      <left style="thin">
        <color indexed="64"/>
      </left>
      <right style="medium">
        <color indexed="8"/>
      </right>
      <top/>
      <bottom/>
      <diagonal/>
    </border>
    <border>
      <left/>
      <right/>
      <top style="thin">
        <color auto="1"/>
      </top>
      <bottom style="thin">
        <color auto="1"/>
      </bottom>
      <diagonal/>
    </border>
    <border>
      <left style="thin">
        <color indexed="64"/>
      </left>
      <right/>
      <top style="thin">
        <color auto="1"/>
      </top>
      <bottom style="thin">
        <color indexed="64"/>
      </bottom>
      <diagonal/>
    </border>
    <border>
      <left style="medium">
        <color indexed="8"/>
      </left>
      <right style="thin">
        <color indexed="8"/>
      </right>
      <top style="thin">
        <color indexed="8"/>
      </top>
      <bottom style="thin">
        <color indexed="64"/>
      </bottom>
      <diagonal/>
    </border>
    <border>
      <left style="medium">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8"/>
      </right>
      <top style="thin">
        <color indexed="8"/>
      </top>
      <bottom style="thin">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right style="medium">
        <color indexed="64"/>
      </right>
      <top/>
      <bottom style="thin">
        <color indexed="64"/>
      </bottom>
      <diagonal/>
    </border>
    <border>
      <left/>
      <right style="thin">
        <color auto="1"/>
      </right>
      <top/>
      <bottom style="medium">
        <color indexed="64"/>
      </bottom>
      <diagonal/>
    </border>
    <border>
      <left style="medium">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8"/>
      </left>
      <right/>
      <top/>
      <bottom style="thin">
        <color indexed="64"/>
      </bottom>
      <diagonal/>
    </border>
    <border>
      <left style="thin">
        <color indexed="8"/>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medium">
        <color indexed="64"/>
      </left>
      <right style="medium">
        <color indexed="64"/>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style="medium">
        <color indexed="64"/>
      </right>
      <top style="thin">
        <color indexed="8"/>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top style="thin">
        <color indexed="8"/>
      </top>
      <bottom style="medium">
        <color indexed="64"/>
      </bottom>
      <diagonal/>
    </border>
    <border>
      <left style="thin">
        <color indexed="64"/>
      </left>
      <right style="medium">
        <color indexed="8"/>
      </right>
      <top style="thin">
        <color indexed="64"/>
      </top>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style="thin">
        <color indexed="64"/>
      </left>
      <right style="medium">
        <color indexed="8"/>
      </right>
      <top style="thin">
        <color indexed="8"/>
      </top>
      <bottom style="thin">
        <color indexed="8"/>
      </bottom>
      <diagonal/>
    </border>
    <border>
      <left style="thin">
        <color indexed="64"/>
      </left>
      <right/>
      <top/>
      <bottom style="thin">
        <color indexed="64"/>
      </bottom>
      <diagonal/>
    </border>
    <border>
      <left style="thin">
        <color indexed="64"/>
      </left>
      <right style="medium">
        <color indexed="64"/>
      </right>
      <top style="thin">
        <color indexed="8"/>
      </top>
      <bottom style="thin">
        <color indexed="8"/>
      </bottom>
      <diagonal/>
    </border>
    <border>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64"/>
      </bottom>
      <diagonal/>
    </border>
    <border>
      <left style="thin">
        <color indexed="64"/>
      </left>
      <right/>
      <top style="thin">
        <color auto="1"/>
      </top>
      <bottom style="thin">
        <color indexed="64"/>
      </bottom>
      <diagonal/>
    </border>
    <border>
      <left style="medium">
        <color indexed="8"/>
      </left>
      <right style="thin">
        <color indexed="8"/>
      </right>
      <top/>
      <bottom style="thin">
        <color indexed="8"/>
      </bottom>
      <diagonal/>
    </border>
    <border>
      <left style="thin">
        <color indexed="8"/>
      </left>
      <right style="medium">
        <color indexed="64"/>
      </right>
      <top style="thin">
        <color indexed="8"/>
      </top>
      <bottom style="thin">
        <color indexed="64"/>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top/>
      <bottom style="thin">
        <color indexed="64"/>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medium">
        <color indexed="64"/>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style="thin">
        <color indexed="64"/>
      </top>
      <bottom style="thin">
        <color indexed="64"/>
      </bottom>
      <diagonal/>
    </border>
    <border>
      <left/>
      <right style="thin">
        <color indexed="8"/>
      </right>
      <top/>
      <bottom style="thin">
        <color indexed="8"/>
      </bottom>
      <diagonal/>
    </border>
    <border>
      <left style="medium">
        <color indexed="64"/>
      </left>
      <right style="medium">
        <color indexed="64"/>
      </right>
      <top/>
      <bottom style="thin">
        <color indexed="8"/>
      </bottom>
      <diagonal/>
    </border>
    <border>
      <left/>
      <right style="medium">
        <color indexed="8"/>
      </right>
      <top/>
      <bottom style="thin">
        <color indexed="64"/>
      </bottom>
      <diagonal/>
    </border>
    <border>
      <left style="medium">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8"/>
      </right>
      <top/>
      <bottom style="thin">
        <color indexed="8"/>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8"/>
      </left>
      <right/>
      <top style="medium">
        <color indexed="64"/>
      </top>
      <bottom style="double">
        <color indexed="64"/>
      </bottom>
      <diagonal/>
    </border>
    <border>
      <left style="thin">
        <color indexed="8"/>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thin">
        <color indexed="65"/>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8"/>
      </left>
      <right style="thin">
        <color indexed="64"/>
      </right>
      <top style="medium">
        <color indexed="64"/>
      </top>
      <bottom style="double">
        <color indexed="8"/>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diagonal/>
    </border>
  </borders>
  <cellStyleXfs count="142">
    <xf numFmtId="0" fontId="0" fillId="0" borderId="0"/>
    <xf numFmtId="0" fontId="33" fillId="0" borderId="0"/>
    <xf numFmtId="0" fontId="37" fillId="0" borderId="0"/>
    <xf numFmtId="0" fontId="38" fillId="0" borderId="0"/>
    <xf numFmtId="0" fontId="40" fillId="0" borderId="0"/>
    <xf numFmtId="0" fontId="4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4" applyNumberFormat="0" applyAlignment="0" applyProtection="0"/>
    <xf numFmtId="1" fontId="46" fillId="0" borderId="0" applyFont="0" applyFill="0" applyBorder="0" applyAlignment="0" applyProtection="0">
      <alignment vertical="center"/>
    </xf>
    <xf numFmtId="0" fontId="47" fillId="0" borderId="0" applyNumberFormat="0" applyFill="0" applyBorder="0" applyAlignment="0" applyProtection="0"/>
    <xf numFmtId="0" fontId="48" fillId="4" borderId="0" applyNumberFormat="0" applyBorder="0" applyAlignment="0" applyProtection="0"/>
    <xf numFmtId="0" fontId="49" fillId="0" borderId="15" applyNumberFormat="0" applyFill="0" applyAlignment="0" applyProtection="0"/>
    <xf numFmtId="0" fontId="50" fillId="0" borderId="16" applyNumberFormat="0" applyFill="0" applyAlignment="0" applyProtection="0"/>
    <xf numFmtId="0" fontId="51" fillId="0" borderId="17" applyNumberFormat="0" applyFill="0" applyAlignment="0" applyProtection="0"/>
    <xf numFmtId="0" fontId="51" fillId="0" borderId="0" applyNumberFormat="0" applyFill="0" applyBorder="0" applyAlignment="0" applyProtection="0"/>
    <xf numFmtId="0" fontId="52" fillId="21" borderId="18" applyNumberFormat="0" applyAlignment="0" applyProtection="0"/>
    <xf numFmtId="0" fontId="53" fillId="7" borderId="14" applyNumberFormat="0" applyAlignment="0" applyProtection="0"/>
    <xf numFmtId="0" fontId="54" fillId="0" borderId="19" applyNumberFormat="0" applyFill="0" applyAlignment="0" applyProtection="0"/>
    <xf numFmtId="0" fontId="55" fillId="22" borderId="0" applyNumberFormat="0" applyBorder="0" applyAlignment="0" applyProtection="0"/>
    <xf numFmtId="0" fontId="33" fillId="23" borderId="20" applyNumberFormat="0" applyFont="0" applyAlignment="0" applyProtection="0"/>
    <xf numFmtId="0" fontId="56" fillId="20" borderId="21" applyNumberFormat="0" applyAlignment="0" applyProtection="0"/>
    <xf numFmtId="0" fontId="57" fillId="0" borderId="0" applyNumberFormat="0" applyFill="0" applyBorder="0" applyAlignment="0" applyProtection="0"/>
    <xf numFmtId="0" fontId="58" fillId="0" borderId="22" applyNumberFormat="0" applyFill="0" applyAlignment="0" applyProtection="0"/>
    <xf numFmtId="0" fontId="59" fillId="0" borderId="0" applyNumberFormat="0" applyFill="0" applyBorder="0" applyAlignment="0" applyProtection="0"/>
    <xf numFmtId="0" fontId="60" fillId="0" borderId="0"/>
    <xf numFmtId="0" fontId="32" fillId="0" borderId="0"/>
    <xf numFmtId="0" fontId="33" fillId="0" borderId="0"/>
    <xf numFmtId="0" fontId="37" fillId="0" borderId="0"/>
    <xf numFmtId="0" fontId="31" fillId="0" borderId="0"/>
    <xf numFmtId="0" fontId="63" fillId="0" borderId="0"/>
    <xf numFmtId="0" fontId="33" fillId="23" borderId="20" applyNumberFormat="0" applyFont="0" applyAlignment="0" applyProtection="0"/>
    <xf numFmtId="0" fontId="33" fillId="0" borderId="0"/>
    <xf numFmtId="0" fontId="33" fillId="0" borderId="0"/>
    <xf numFmtId="0" fontId="37" fillId="0" borderId="0"/>
    <xf numFmtId="0" fontId="30" fillId="0" borderId="0"/>
    <xf numFmtId="0" fontId="29" fillId="0" borderId="0"/>
    <xf numFmtId="0" fontId="31" fillId="0" borderId="0"/>
    <xf numFmtId="0" fontId="33" fillId="0" borderId="0"/>
    <xf numFmtId="0" fontId="33" fillId="0" borderId="0"/>
    <xf numFmtId="0" fontId="33" fillId="23" borderId="20" applyNumberFormat="0" applyFont="0" applyAlignment="0" applyProtection="0"/>
    <xf numFmtId="0" fontId="28" fillId="0" borderId="0"/>
    <xf numFmtId="0" fontId="80" fillId="0" borderId="0"/>
    <xf numFmtId="0" fontId="27" fillId="0" borderId="0"/>
    <xf numFmtId="0" fontId="26" fillId="0" borderId="0"/>
    <xf numFmtId="0" fontId="33" fillId="0" borderId="0"/>
    <xf numFmtId="0" fontId="25" fillId="0" borderId="0"/>
    <xf numFmtId="0" fontId="25" fillId="0" borderId="0"/>
    <xf numFmtId="0" fontId="31" fillId="0" borderId="0"/>
    <xf numFmtId="0" fontId="24" fillId="0" borderId="0"/>
    <xf numFmtId="0" fontId="81" fillId="0" borderId="0"/>
    <xf numFmtId="0" fontId="37" fillId="0" borderId="0"/>
    <xf numFmtId="0" fontId="23" fillId="0" borderId="0"/>
    <xf numFmtId="0" fontId="23" fillId="0" borderId="0"/>
    <xf numFmtId="0" fontId="33" fillId="0" borderId="0"/>
    <xf numFmtId="0" fontId="22" fillId="0" borderId="0"/>
    <xf numFmtId="0" fontId="21" fillId="0" borderId="0"/>
    <xf numFmtId="0" fontId="21" fillId="0" borderId="0"/>
    <xf numFmtId="0" fontId="82" fillId="0" borderId="0"/>
    <xf numFmtId="0" fontId="20" fillId="0" borderId="0"/>
    <xf numFmtId="0" fontId="19" fillId="0" borderId="0"/>
    <xf numFmtId="0" fontId="83" fillId="0" borderId="0"/>
    <xf numFmtId="0" fontId="18" fillId="0" borderId="0"/>
    <xf numFmtId="0" fontId="17" fillId="0" borderId="0"/>
    <xf numFmtId="0" fontId="17" fillId="0" borderId="0"/>
    <xf numFmtId="0" fontId="17" fillId="0" borderId="0"/>
    <xf numFmtId="0" fontId="16" fillId="0" borderId="0"/>
    <xf numFmtId="0" fontId="37" fillId="0" borderId="0"/>
    <xf numFmtId="0" fontId="16" fillId="0" borderId="0"/>
    <xf numFmtId="0" fontId="35" fillId="0" borderId="0"/>
    <xf numFmtId="0" fontId="16" fillId="0" borderId="0"/>
    <xf numFmtId="0" fontId="37" fillId="0" borderId="0"/>
    <xf numFmtId="0" fontId="33" fillId="0" borderId="0"/>
    <xf numFmtId="0" fontId="15" fillId="0" borderId="0"/>
    <xf numFmtId="0" fontId="15" fillId="0" borderId="0"/>
    <xf numFmtId="0" fontId="15" fillId="0" borderId="0"/>
    <xf numFmtId="0" fontId="15" fillId="0" borderId="0"/>
    <xf numFmtId="0" fontId="37" fillId="0" borderId="0"/>
    <xf numFmtId="0" fontId="37" fillId="0" borderId="0"/>
    <xf numFmtId="0" fontId="14" fillId="0" borderId="0"/>
    <xf numFmtId="0" fontId="13" fillId="0" borderId="0"/>
    <xf numFmtId="0" fontId="13" fillId="0" borderId="0"/>
    <xf numFmtId="0" fontId="13" fillId="0" borderId="0"/>
    <xf numFmtId="0" fontId="12" fillId="0" borderId="0"/>
    <xf numFmtId="0" fontId="12" fillId="0" borderId="0"/>
    <xf numFmtId="0" fontId="11" fillId="0" borderId="0"/>
    <xf numFmtId="0" fontId="31" fillId="0" borderId="0"/>
    <xf numFmtId="0" fontId="33"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3" fillId="0" borderId="0"/>
    <xf numFmtId="0" fontId="6" fillId="0" borderId="0"/>
    <xf numFmtId="0" fontId="5" fillId="0" borderId="0"/>
    <xf numFmtId="0" fontId="5" fillId="0" borderId="0"/>
    <xf numFmtId="0" fontId="37" fillId="0" borderId="0"/>
    <xf numFmtId="0" fontId="133"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cellStyleXfs>
  <cellXfs count="1373">
    <xf numFmtId="0" fontId="0" fillId="0" borderId="0" xfId="0"/>
    <xf numFmtId="0" fontId="41" fillId="0" borderId="0" xfId="53" applyFont="1"/>
    <xf numFmtId="0" fontId="64" fillId="0" borderId="0" xfId="53" applyFont="1"/>
    <xf numFmtId="0" fontId="35" fillId="0" borderId="0" xfId="53" applyFont="1"/>
    <xf numFmtId="0" fontId="39" fillId="0" borderId="0" xfId="53" applyFont="1" applyAlignment="1">
      <alignment horizontal="right"/>
    </xf>
    <xf numFmtId="0" fontId="34" fillId="25" borderId="10" xfId="53" applyFont="1" applyFill="1" applyBorder="1"/>
    <xf numFmtId="0" fontId="34" fillId="25" borderId="11" xfId="53" applyFont="1" applyFill="1" applyBorder="1" applyAlignment="1">
      <alignment horizontal="center"/>
    </xf>
    <xf numFmtId="0" fontId="34" fillId="25" borderId="12" xfId="53" applyFont="1" applyFill="1" applyBorder="1" applyAlignment="1">
      <alignment horizontal="center"/>
    </xf>
    <xf numFmtId="0" fontId="35" fillId="25" borderId="5" xfId="53" applyFont="1" applyFill="1" applyBorder="1"/>
    <xf numFmtId="164" fontId="35" fillId="0" borderId="4" xfId="53" applyNumberFormat="1" applyFont="1" applyBorder="1"/>
    <xf numFmtId="164" fontId="35" fillId="0" borderId="13" xfId="53" applyNumberFormat="1" applyFont="1" applyBorder="1"/>
    <xf numFmtId="164" fontId="35" fillId="0" borderId="6" xfId="53" applyNumberFormat="1" applyFont="1" applyBorder="1"/>
    <xf numFmtId="0" fontId="34" fillId="25" borderId="7" xfId="53" applyFont="1" applyFill="1" applyBorder="1"/>
    <xf numFmtId="164" fontId="34" fillId="0" borderId="24" xfId="53" applyNumberFormat="1" applyFont="1" applyBorder="1"/>
    <xf numFmtId="164" fontId="34" fillId="0" borderId="8" xfId="53" applyNumberFormat="1" applyFont="1" applyBorder="1"/>
    <xf numFmtId="0" fontId="65" fillId="0" borderId="0" xfId="55" applyFont="1"/>
    <xf numFmtId="0" fontId="65" fillId="0" borderId="0" xfId="53" applyFont="1"/>
    <xf numFmtId="0" fontId="66" fillId="0" borderId="0" xfId="53" applyFont="1"/>
    <xf numFmtId="0" fontId="67" fillId="0" borderId="0" xfId="53" applyFont="1"/>
    <xf numFmtId="0" fontId="68" fillId="24" borderId="0" xfId="53" applyFont="1" applyFill="1" applyAlignment="1">
      <alignment vertical="center"/>
    </xf>
    <xf numFmtId="0" fontId="69" fillId="24" borderId="0" xfId="53" applyFont="1" applyFill="1" applyAlignment="1">
      <alignment vertical="center"/>
    </xf>
    <xf numFmtId="0" fontId="33" fillId="24" borderId="0" xfId="53" applyFont="1" applyFill="1" applyAlignment="1">
      <alignment vertical="center"/>
    </xf>
    <xf numFmtId="165" fontId="70" fillId="24" borderId="0" xfId="53" applyNumberFormat="1" applyFont="1" applyFill="1" applyAlignment="1">
      <alignment vertical="center"/>
    </xf>
    <xf numFmtId="165" fontId="71" fillId="24" borderId="0" xfId="53" applyNumberFormat="1" applyFont="1" applyFill="1" applyAlignment="1">
      <alignment vertical="center"/>
    </xf>
    <xf numFmtId="4" fontId="69" fillId="24" borderId="0" xfId="53" applyNumberFormat="1" applyFont="1" applyFill="1" applyAlignment="1">
      <alignment vertical="center"/>
    </xf>
    <xf numFmtId="166" fontId="62" fillId="24" borderId="0" xfId="53" applyNumberFormat="1" applyFont="1" applyFill="1" applyAlignment="1">
      <alignment vertical="center"/>
    </xf>
    <xf numFmtId="165" fontId="68" fillId="24" borderId="0" xfId="53" applyNumberFormat="1" applyFont="1" applyFill="1" applyAlignment="1">
      <alignment vertical="center"/>
    </xf>
    <xf numFmtId="0" fontId="72" fillId="24" borderId="0" xfId="53" applyFont="1" applyFill="1" applyAlignment="1">
      <alignment vertical="center" wrapText="1"/>
    </xf>
    <xf numFmtId="0" fontId="72" fillId="24" borderId="0" xfId="53" applyFont="1" applyFill="1" applyAlignment="1">
      <alignment vertical="center"/>
    </xf>
    <xf numFmtId="0" fontId="73" fillId="24" borderId="0" xfId="53" applyFont="1" applyFill="1" applyAlignment="1">
      <alignment vertical="center"/>
    </xf>
    <xf numFmtId="4" fontId="73" fillId="24" borderId="0" xfId="53" applyNumberFormat="1" applyFont="1" applyFill="1" applyAlignment="1">
      <alignment vertical="center"/>
    </xf>
    <xf numFmtId="166" fontId="74" fillId="24" borderId="0" xfId="53" applyNumberFormat="1" applyFont="1" applyFill="1" applyAlignment="1">
      <alignment vertical="center"/>
    </xf>
    <xf numFmtId="164" fontId="72" fillId="24" borderId="0" xfId="53" applyNumberFormat="1" applyFont="1" applyFill="1" applyAlignment="1">
      <alignment vertical="center"/>
    </xf>
    <xf numFmtId="4" fontId="68" fillId="24" borderId="0" xfId="53" applyNumberFormat="1" applyFont="1" applyFill="1" applyAlignment="1">
      <alignment vertical="center"/>
    </xf>
    <xf numFmtId="0" fontId="61" fillId="0" borderId="0" xfId="53" applyFont="1" applyAlignment="1">
      <alignment vertical="center"/>
    </xf>
    <xf numFmtId="0" fontId="63" fillId="0" borderId="0" xfId="53"/>
    <xf numFmtId="0" fontId="35" fillId="0" borderId="4" xfId="53" applyFont="1" applyBorder="1"/>
    <xf numFmtId="0" fontId="34" fillId="0" borderId="3" xfId="53" applyFont="1" applyBorder="1" applyAlignment="1">
      <alignment horizontal="center"/>
    </xf>
    <xf numFmtId="0" fontId="41" fillId="0" borderId="0" xfId="55" applyFont="1"/>
    <xf numFmtId="4" fontId="41" fillId="0" borderId="0" xfId="55" applyNumberFormat="1" applyFont="1" applyAlignment="1">
      <alignment horizontal="right"/>
    </xf>
    <xf numFmtId="0" fontId="35" fillId="0" borderId="0" xfId="55" applyFont="1"/>
    <xf numFmtId="4" fontId="41" fillId="0" borderId="0" xfId="53" applyNumberFormat="1" applyFont="1"/>
    <xf numFmtId="0" fontId="71" fillId="24" borderId="0" xfId="53" applyFont="1" applyFill="1" applyAlignment="1">
      <alignment horizontal="right" vertical="center" wrapText="1"/>
    </xf>
    <xf numFmtId="0" fontId="70" fillId="24" borderId="0" xfId="53" applyFont="1" applyFill="1" applyAlignment="1">
      <alignment vertical="center" wrapText="1"/>
    </xf>
    <xf numFmtId="4" fontId="75" fillId="24" borderId="3" xfId="53" applyNumberFormat="1" applyFont="1" applyFill="1" applyBorder="1" applyAlignment="1">
      <alignment vertical="center"/>
    </xf>
    <xf numFmtId="165" fontId="70" fillId="24" borderId="25" xfId="53" applyNumberFormat="1" applyFont="1" applyFill="1" applyBorder="1" applyAlignment="1">
      <alignment vertical="center"/>
    </xf>
    <xf numFmtId="4" fontId="75" fillId="24" borderId="0" xfId="53" applyNumberFormat="1" applyFont="1" applyFill="1" applyAlignment="1">
      <alignment vertical="center"/>
    </xf>
    <xf numFmtId="166" fontId="75" fillId="24" borderId="0" xfId="53" applyNumberFormat="1" applyFont="1" applyFill="1" applyAlignment="1">
      <alignment vertical="center"/>
    </xf>
    <xf numFmtId="0" fontId="71" fillId="24" borderId="0" xfId="53" applyFont="1" applyFill="1" applyAlignment="1">
      <alignment vertical="center" wrapText="1"/>
    </xf>
    <xf numFmtId="4" fontId="62" fillId="24" borderId="3" xfId="53" applyNumberFormat="1" applyFont="1" applyFill="1" applyBorder="1" applyAlignment="1">
      <alignment vertical="center"/>
    </xf>
    <xf numFmtId="165" fontId="71" fillId="24" borderId="25" xfId="53" applyNumberFormat="1" applyFont="1" applyFill="1" applyBorder="1" applyAlignment="1">
      <alignment vertical="center"/>
    </xf>
    <xf numFmtId="4" fontId="62" fillId="24" borderId="0" xfId="53" applyNumberFormat="1" applyFont="1" applyFill="1" applyAlignment="1">
      <alignment vertical="center"/>
    </xf>
    <xf numFmtId="0" fontId="76" fillId="24" borderId="0" xfId="53" applyFont="1" applyFill="1" applyAlignment="1">
      <alignment vertical="center" wrapText="1"/>
    </xf>
    <xf numFmtId="4" fontId="77" fillId="24" borderId="1" xfId="53" applyNumberFormat="1" applyFont="1" applyFill="1" applyBorder="1" applyAlignment="1">
      <alignment vertical="center"/>
    </xf>
    <xf numFmtId="165" fontId="71" fillId="24" borderId="26" xfId="53" applyNumberFormat="1" applyFont="1" applyFill="1" applyBorder="1" applyAlignment="1">
      <alignment vertical="center"/>
    </xf>
    <xf numFmtId="4" fontId="77" fillId="24" borderId="0" xfId="53" applyNumberFormat="1" applyFont="1" applyFill="1" applyAlignment="1">
      <alignment vertical="center"/>
    </xf>
    <xf numFmtId="166" fontId="78" fillId="24" borderId="0" xfId="53" applyNumberFormat="1" applyFont="1" applyFill="1" applyAlignment="1">
      <alignment vertical="center"/>
    </xf>
    <xf numFmtId="4" fontId="33" fillId="24" borderId="0" xfId="53" applyNumberFormat="1" applyFont="1" applyFill="1" applyAlignment="1">
      <alignment vertical="center"/>
    </xf>
    <xf numFmtId="164" fontId="71" fillId="24" borderId="0" xfId="53" applyNumberFormat="1" applyFont="1" applyFill="1" applyAlignment="1">
      <alignment vertical="center"/>
    </xf>
    <xf numFmtId="0" fontId="41" fillId="0" borderId="0" xfId="53" applyFont="1" applyAlignment="1">
      <alignment vertical="center" wrapText="1"/>
    </xf>
    <xf numFmtId="0" fontId="35" fillId="0" borderId="0" xfId="53" applyFont="1" applyAlignment="1">
      <alignment horizontal="center" vertical="center"/>
    </xf>
    <xf numFmtId="0" fontId="34" fillId="0" borderId="0" xfId="53" applyFont="1" applyAlignment="1">
      <alignment horizontal="center" vertical="center" wrapText="1"/>
    </xf>
    <xf numFmtId="0" fontId="35" fillId="0" borderId="0" xfId="53" applyFont="1" applyAlignment="1">
      <alignment vertical="center"/>
    </xf>
    <xf numFmtId="0" fontId="35" fillId="0" borderId="0" xfId="53" applyFont="1" applyAlignment="1">
      <alignment vertical="center" wrapText="1"/>
    </xf>
    <xf numFmtId="4" fontId="35" fillId="0" borderId="0" xfId="53" applyNumberFormat="1" applyFont="1" applyAlignment="1">
      <alignment vertical="center"/>
    </xf>
    <xf numFmtId="0" fontId="34" fillId="0" borderId="0" xfId="53" applyFont="1" applyAlignment="1">
      <alignment vertical="center" wrapText="1"/>
    </xf>
    <xf numFmtId="4" fontId="34" fillId="0" borderId="2" xfId="53" applyNumberFormat="1" applyFont="1" applyBorder="1" applyAlignment="1">
      <alignment vertical="center"/>
    </xf>
    <xf numFmtId="4" fontId="34" fillId="0" borderId="0" xfId="53" applyNumberFormat="1" applyFont="1" applyAlignment="1">
      <alignment vertical="center"/>
    </xf>
    <xf numFmtId="0" fontId="36" fillId="0" borderId="0" xfId="53" applyFont="1"/>
    <xf numFmtId="0" fontId="79" fillId="0" borderId="0" xfId="53" applyFont="1"/>
    <xf numFmtId="4" fontId="35" fillId="0" borderId="13" xfId="0" applyNumberFormat="1" applyFont="1" applyBorder="1" applyAlignment="1">
      <alignment vertical="center"/>
    </xf>
    <xf numFmtId="0" fontId="35" fillId="0" borderId="0" xfId="0" applyFont="1" applyAlignment="1">
      <alignment vertical="center" wrapText="1"/>
    </xf>
    <xf numFmtId="3" fontId="35" fillId="0" borderId="0" xfId="0" applyNumberFormat="1" applyFont="1" applyAlignment="1">
      <alignment horizontal="right" vertical="center"/>
    </xf>
    <xf numFmtId="167" fontId="35" fillId="0" borderId="0" xfId="0" applyNumberFormat="1" applyFont="1" applyAlignment="1">
      <alignment horizontal="right" vertical="center"/>
    </xf>
    <xf numFmtId="2" fontId="62" fillId="24" borderId="0" xfId="53" applyNumberFormat="1" applyFont="1" applyFill="1" applyAlignment="1">
      <alignment vertical="center"/>
    </xf>
    <xf numFmtId="4" fontId="35" fillId="0" borderId="13" xfId="0" applyNumberFormat="1" applyFont="1" applyBorder="1" applyAlignment="1">
      <alignment horizontal="righ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vertical="center" wrapText="1"/>
    </xf>
    <xf numFmtId="3" fontId="34" fillId="0" borderId="0" xfId="0" applyNumberFormat="1" applyFont="1" applyAlignment="1">
      <alignment horizontal="right" vertical="center"/>
    </xf>
    <xf numFmtId="4" fontId="35" fillId="0" borderId="0" xfId="57" applyNumberFormat="1" applyFont="1" applyAlignment="1">
      <alignment vertical="center"/>
    </xf>
    <xf numFmtId="168" fontId="41" fillId="0" borderId="0" xfId="53" applyNumberFormat="1" applyFont="1"/>
    <xf numFmtId="168" fontId="35" fillId="0" borderId="0" xfId="53" applyNumberFormat="1" applyFont="1" applyAlignment="1">
      <alignment vertical="center"/>
    </xf>
    <xf numFmtId="0" fontId="68" fillId="0" borderId="0" xfId="53" applyFont="1" applyAlignment="1">
      <alignment vertical="center"/>
    </xf>
    <xf numFmtId="4" fontId="75" fillId="0" borderId="0" xfId="53" applyNumberFormat="1" applyFont="1" applyAlignment="1">
      <alignment vertical="center"/>
    </xf>
    <xf numFmtId="4" fontId="62" fillId="0" borderId="0" xfId="53" applyNumberFormat="1" applyFont="1" applyAlignment="1">
      <alignment vertical="center"/>
    </xf>
    <xf numFmtId="2" fontId="62" fillId="0" borderId="0" xfId="53" applyNumberFormat="1" applyFont="1" applyAlignment="1">
      <alignment vertical="center"/>
    </xf>
    <xf numFmtId="166" fontId="62" fillId="0" borderId="0" xfId="53" applyNumberFormat="1" applyFont="1" applyAlignment="1">
      <alignment vertical="center"/>
    </xf>
    <xf numFmtId="4" fontId="77" fillId="0" borderId="0" xfId="53" applyNumberFormat="1" applyFont="1" applyAlignment="1">
      <alignment vertical="center"/>
    </xf>
    <xf numFmtId="166" fontId="78" fillId="0" borderId="0" xfId="53" applyNumberFormat="1" applyFont="1" applyAlignment="1">
      <alignment vertical="center"/>
    </xf>
    <xf numFmtId="0" fontId="35" fillId="0" borderId="0" xfId="0" applyFont="1" applyAlignment="1">
      <alignment horizontal="center"/>
    </xf>
    <xf numFmtId="0" fontId="35" fillId="0" borderId="0" xfId="0" applyFont="1"/>
    <xf numFmtId="0" fontId="34" fillId="0" borderId="0" xfId="50" applyFont="1" applyAlignment="1">
      <alignment horizontal="center"/>
    </xf>
    <xf numFmtId="0" fontId="34" fillId="0" borderId="0" xfId="50" applyFont="1" applyAlignment="1">
      <alignment wrapText="1"/>
    </xf>
    <xf numFmtId="3" fontId="34" fillId="0" borderId="0" xfId="50" applyNumberFormat="1" applyFont="1"/>
    <xf numFmtId="3" fontId="35" fillId="0" borderId="0" xfId="50" applyNumberFormat="1" applyFont="1" applyAlignment="1">
      <alignment horizontal="right"/>
    </xf>
    <xf numFmtId="164" fontId="35" fillId="0" borderId="0" xfId="50" applyNumberFormat="1" applyFont="1" applyAlignment="1">
      <alignment horizontal="left"/>
    </xf>
    <xf numFmtId="169" fontId="35" fillId="0" borderId="0" xfId="50" applyNumberFormat="1" applyFont="1"/>
    <xf numFmtId="0" fontId="35" fillId="0" borderId="0" xfId="50" applyFont="1" applyAlignment="1">
      <alignment horizontal="center"/>
    </xf>
    <xf numFmtId="0" fontId="35" fillId="0" borderId="0" xfId="50" applyFont="1" applyAlignment="1">
      <alignment wrapText="1"/>
    </xf>
    <xf numFmtId="3" fontId="35" fillId="0" borderId="0" xfId="50" applyNumberFormat="1" applyFont="1"/>
    <xf numFmtId="164" fontId="35" fillId="0" borderId="0" xfId="50" applyNumberFormat="1" applyFont="1" applyAlignment="1">
      <alignment horizontal="right"/>
    </xf>
    <xf numFmtId="0" fontId="36" fillId="0" borderId="0" xfId="50" applyFont="1" applyAlignment="1">
      <alignment horizontal="center" wrapText="1"/>
    </xf>
    <xf numFmtId="0" fontId="36" fillId="0" borderId="0" xfId="50" applyFont="1" applyAlignment="1">
      <alignment horizontal="left"/>
    </xf>
    <xf numFmtId="0" fontId="36" fillId="0" borderId="0" xfId="50" applyFont="1" applyAlignment="1">
      <alignment wrapText="1"/>
    </xf>
    <xf numFmtId="3" fontId="36" fillId="0" borderId="0" xfId="50" applyNumberFormat="1" applyFont="1"/>
    <xf numFmtId="0" fontId="34" fillId="0" borderId="28" xfId="50" applyFont="1" applyBorder="1" applyAlignment="1">
      <alignment horizontal="center" vertical="center" wrapText="1"/>
    </xf>
    <xf numFmtId="0" fontId="34" fillId="0" borderId="29" xfId="50" applyFont="1" applyBorder="1" applyAlignment="1">
      <alignment horizontal="center" vertical="center" wrapText="1"/>
    </xf>
    <xf numFmtId="3" fontId="34" fillId="0" borderId="29" xfId="50" applyNumberFormat="1" applyFont="1" applyBorder="1" applyAlignment="1">
      <alignment horizontal="center" vertical="center" wrapText="1"/>
    </xf>
    <xf numFmtId="164" fontId="34" fillId="0" borderId="30" xfId="50" applyNumberFormat="1" applyFont="1" applyBorder="1" applyAlignment="1">
      <alignment horizontal="center" vertical="center" wrapText="1"/>
    </xf>
    <xf numFmtId="169" fontId="33" fillId="0" borderId="0" xfId="50" applyNumberFormat="1"/>
    <xf numFmtId="0" fontId="34" fillId="0" borderId="37" xfId="50" applyFont="1" applyBorder="1" applyAlignment="1">
      <alignment horizontal="left"/>
    </xf>
    <xf numFmtId="0" fontId="35" fillId="0" borderId="0" xfId="50" applyFont="1"/>
    <xf numFmtId="0" fontId="34" fillId="0" borderId="31" xfId="50" applyFont="1" applyBorder="1" applyAlignment="1">
      <alignment horizontal="center"/>
    </xf>
    <xf numFmtId="0" fontId="34" fillId="0" borderId="33" xfId="50" applyFont="1" applyBorder="1" applyAlignment="1">
      <alignment horizontal="left"/>
    </xf>
    <xf numFmtId="0" fontId="34" fillId="0" borderId="32" xfId="50" applyFont="1" applyBorder="1" applyAlignment="1">
      <alignment horizontal="center"/>
    </xf>
    <xf numFmtId="0" fontId="34" fillId="0" borderId="28" xfId="50" applyFont="1" applyBorder="1" applyAlignment="1">
      <alignment horizontal="left"/>
    </xf>
    <xf numFmtId="0" fontId="33" fillId="0" borderId="0" xfId="56"/>
    <xf numFmtId="0" fontId="33" fillId="0" borderId="0" xfId="56" applyAlignment="1">
      <alignment horizontal="center"/>
    </xf>
    <xf numFmtId="0" fontId="85" fillId="0" borderId="0" xfId="52" applyFont="1"/>
    <xf numFmtId="0" fontId="39" fillId="0" borderId="0" xfId="68" applyFont="1" applyAlignment="1">
      <alignment horizontal="center" vertical="center"/>
    </xf>
    <xf numFmtId="0" fontId="39" fillId="0" borderId="0" xfId="68" applyFont="1" applyAlignment="1">
      <alignment vertical="center"/>
    </xf>
    <xf numFmtId="0" fontId="89" fillId="0" borderId="0" xfId="68" applyFont="1" applyAlignment="1">
      <alignment horizontal="right" vertical="justify"/>
    </xf>
    <xf numFmtId="3" fontId="41" fillId="0" borderId="4" xfId="68" applyNumberFormat="1" applyFont="1" applyBorder="1" applyAlignment="1">
      <alignment horizontal="right" vertical="center"/>
    </xf>
    <xf numFmtId="3" fontId="89" fillId="28" borderId="40" xfId="68" applyNumberFormat="1" applyFont="1" applyFill="1" applyBorder="1" applyAlignment="1">
      <alignment vertical="center"/>
    </xf>
    <xf numFmtId="3" fontId="41" fillId="0" borderId="35" xfId="68" applyNumberFormat="1" applyFont="1" applyBorder="1" applyAlignment="1">
      <alignment horizontal="justify" vertical="center" wrapText="1"/>
    </xf>
    <xf numFmtId="0" fontId="41" fillId="0" borderId="13" xfId="68" applyFont="1" applyBorder="1" applyAlignment="1">
      <alignment horizontal="center" vertical="center" wrapText="1"/>
    </xf>
    <xf numFmtId="172" fontId="93" fillId="0" borderId="13" xfId="90" applyNumberFormat="1" applyFont="1" applyBorder="1" applyAlignment="1">
      <alignment horizontal="center" vertical="center" wrapText="1"/>
    </xf>
    <xf numFmtId="4" fontId="89" fillId="26" borderId="5" xfId="95" applyNumberFormat="1" applyFont="1" applyFill="1" applyBorder="1" applyAlignment="1" applyProtection="1">
      <alignment horizontal="left" vertical="center" wrapText="1"/>
      <protection locked="0"/>
    </xf>
    <xf numFmtId="3" fontId="89" fillId="26" borderId="4" xfId="95" applyNumberFormat="1" applyFont="1" applyFill="1" applyBorder="1" applyAlignment="1" applyProtection="1">
      <alignment horizontal="right" vertical="center"/>
      <protection locked="0"/>
    </xf>
    <xf numFmtId="0" fontId="41" fillId="0" borderId="0" xfId="95" applyFont="1" applyAlignment="1" applyProtection="1">
      <alignment vertical="center"/>
      <protection locked="0"/>
    </xf>
    <xf numFmtId="0" fontId="41" fillId="0" borderId="0" xfId="1" applyFont="1"/>
    <xf numFmtId="0" fontId="89" fillId="0" borderId="0" xfId="1" applyFont="1" applyAlignment="1">
      <alignment vertical="center"/>
    </xf>
    <xf numFmtId="0" fontId="35" fillId="0" borderId="0" xfId="0" applyFont="1" applyAlignment="1">
      <alignment horizontal="center" vertical="center"/>
    </xf>
    <xf numFmtId="4" fontId="89" fillId="26" borderId="49" xfId="95" applyNumberFormat="1" applyFont="1" applyFill="1" applyBorder="1" applyAlignment="1" applyProtection="1">
      <alignment horizontal="left" vertical="center" wrapText="1"/>
      <protection locked="0"/>
    </xf>
    <xf numFmtId="3" fontId="89" fillId="26" borderId="50" xfId="95" applyNumberFormat="1" applyFont="1" applyFill="1" applyBorder="1" applyAlignment="1" applyProtection="1">
      <alignment horizontal="right" vertical="center"/>
      <protection locked="0"/>
    </xf>
    <xf numFmtId="3" fontId="41" fillId="0" borderId="12" xfId="68" applyNumberFormat="1" applyFont="1" applyBorder="1" applyAlignment="1">
      <alignment vertical="center"/>
    </xf>
    <xf numFmtId="3" fontId="41" fillId="0" borderId="6" xfId="68" applyNumberFormat="1" applyFont="1" applyBorder="1" applyAlignment="1">
      <alignment vertical="center"/>
    </xf>
    <xf numFmtId="3" fontId="41" fillId="0" borderId="68" xfId="68" applyNumberFormat="1" applyFont="1" applyBorder="1" applyAlignment="1">
      <alignment horizontal="right" vertical="center"/>
    </xf>
    <xf numFmtId="3" fontId="89" fillId="28" borderId="28" xfId="68" applyNumberFormat="1" applyFont="1" applyFill="1" applyBorder="1" applyAlignment="1">
      <alignment vertical="center"/>
    </xf>
    <xf numFmtId="3" fontId="89" fillId="28" borderId="30" xfId="68" applyNumberFormat="1" applyFont="1" applyFill="1" applyBorder="1" applyAlignment="1">
      <alignment vertical="center"/>
    </xf>
    <xf numFmtId="3" fontId="89" fillId="28" borderId="29" xfId="68" applyNumberFormat="1" applyFont="1" applyFill="1" applyBorder="1" applyAlignment="1">
      <alignment vertical="center"/>
    </xf>
    <xf numFmtId="0" fontId="41" fillId="0" borderId="35" xfId="94" applyFont="1" applyBorder="1" applyAlignment="1">
      <alignment horizontal="justify" vertical="center" wrapText="1"/>
    </xf>
    <xf numFmtId="0" fontId="41" fillId="0" borderId="0" xfId="1" applyFont="1" applyAlignment="1">
      <alignment vertical="center"/>
    </xf>
    <xf numFmtId="0" fontId="41" fillId="0" borderId="0" xfId="1" applyFont="1" applyAlignment="1">
      <alignment horizontal="center" vertical="center"/>
    </xf>
    <xf numFmtId="0" fontId="41" fillId="0" borderId="0" xfId="1" applyFont="1" applyAlignment="1">
      <alignment vertical="center" wrapText="1"/>
    </xf>
    <xf numFmtId="4" fontId="41" fillId="0" borderId="0" xfId="1" applyNumberFormat="1" applyFont="1" applyAlignment="1">
      <alignment vertical="center"/>
    </xf>
    <xf numFmtId="0" fontId="97" fillId="0" borderId="0" xfId="1" applyFont="1" applyAlignment="1">
      <alignment vertical="center"/>
    </xf>
    <xf numFmtId="0" fontId="41" fillId="0" borderId="0" xfId="1" applyFont="1" applyAlignment="1">
      <alignment horizontal="left" vertical="center"/>
    </xf>
    <xf numFmtId="0" fontId="89" fillId="0" borderId="0" xfId="1" applyFont="1" applyAlignment="1">
      <alignment horizontal="right"/>
    </xf>
    <xf numFmtId="4" fontId="89" fillId="0" borderId="68" xfId="1" applyNumberFormat="1" applyFont="1" applyBorder="1" applyAlignment="1">
      <alignment horizontal="center" vertical="center" wrapText="1"/>
    </xf>
    <xf numFmtId="4" fontId="89" fillId="0" borderId="47" xfId="1" applyNumberFormat="1" applyFont="1" applyBorder="1" applyAlignment="1">
      <alignment vertical="center"/>
    </xf>
    <xf numFmtId="4" fontId="98" fillId="0" borderId="8" xfId="1" applyNumberFormat="1" applyFont="1" applyBorder="1" applyAlignment="1">
      <alignment horizontal="right" vertical="center"/>
    </xf>
    <xf numFmtId="0" fontId="89" fillId="0" borderId="0" xfId="1" applyFont="1" applyAlignment="1">
      <alignment vertical="center" wrapText="1"/>
    </xf>
    <xf numFmtId="4" fontId="89" fillId="0" borderId="0" xfId="1" applyNumberFormat="1" applyFont="1" applyAlignment="1">
      <alignment vertical="center"/>
    </xf>
    <xf numFmtId="0" fontId="98" fillId="0" borderId="0" xfId="1" applyFont="1" applyAlignment="1">
      <alignment vertical="center"/>
    </xf>
    <xf numFmtId="0" fontId="99" fillId="0" borderId="0" xfId="1" applyFont="1" applyAlignment="1">
      <alignment vertical="center"/>
    </xf>
    <xf numFmtId="0" fontId="89" fillId="0" borderId="49" xfId="1" applyFont="1" applyBorder="1" applyAlignment="1">
      <alignment horizontal="center" vertical="center" wrapText="1"/>
    </xf>
    <xf numFmtId="0" fontId="41" fillId="0" borderId="61" xfId="1" applyFont="1" applyBorder="1" applyAlignment="1">
      <alignment vertical="center" wrapText="1"/>
    </xf>
    <xf numFmtId="4" fontId="41" fillId="0" borderId="61" xfId="1" applyNumberFormat="1" applyFont="1" applyBorder="1" applyAlignment="1">
      <alignment vertical="center"/>
    </xf>
    <xf numFmtId="0" fontId="41" fillId="0" borderId="61" xfId="1" applyFont="1" applyBorder="1" applyAlignment="1">
      <alignment vertical="center"/>
    </xf>
    <xf numFmtId="0" fontId="97" fillId="0" borderId="61" xfId="1" applyFont="1" applyBorder="1" applyAlignment="1">
      <alignment horizontal="right" vertical="center"/>
    </xf>
    <xf numFmtId="0" fontId="41" fillId="0" borderId="61" xfId="1" applyFont="1" applyBorder="1" applyAlignment="1">
      <alignment horizontal="center" vertical="center"/>
    </xf>
    <xf numFmtId="0" fontId="41" fillId="0" borderId="62" xfId="1" applyFont="1" applyBorder="1" applyAlignment="1">
      <alignment horizontal="left"/>
    </xf>
    <xf numFmtId="4" fontId="41" fillId="0" borderId="69" xfId="1" applyNumberFormat="1" applyFont="1" applyBorder="1" applyAlignment="1">
      <alignment horizontal="center" vertical="center" wrapText="1"/>
    </xf>
    <xf numFmtId="4" fontId="89" fillId="0" borderId="47" xfId="1" applyNumberFormat="1" applyFont="1" applyBorder="1" applyAlignment="1">
      <alignment horizontal="right" vertical="center" wrapText="1"/>
    </xf>
    <xf numFmtId="4" fontId="98" fillId="0" borderId="24" xfId="1" applyNumberFormat="1" applyFont="1" applyBorder="1" applyAlignment="1">
      <alignment horizontal="right" vertical="center" wrapText="1"/>
    </xf>
    <xf numFmtId="4" fontId="41" fillId="0" borderId="47" xfId="1" applyNumberFormat="1" applyFont="1" applyBorder="1" applyAlignment="1">
      <alignment horizontal="center" vertical="center" wrapText="1"/>
    </xf>
    <xf numFmtId="0" fontId="89" fillId="0" borderId="61" xfId="1" applyFont="1" applyBorder="1" applyAlignment="1">
      <alignment vertical="center" wrapText="1"/>
    </xf>
    <xf numFmtId="4" fontId="89" fillId="0" borderId="61" xfId="1" applyNumberFormat="1" applyFont="1" applyBorder="1" applyAlignment="1">
      <alignment vertical="center"/>
    </xf>
    <xf numFmtId="0" fontId="89" fillId="0" borderId="61" xfId="1" applyFont="1" applyBorder="1" applyAlignment="1">
      <alignment vertical="center"/>
    </xf>
    <xf numFmtId="0" fontId="89" fillId="24" borderId="43" xfId="1" applyFont="1" applyFill="1" applyBorder="1" applyAlignment="1">
      <alignment vertical="center" wrapText="1"/>
    </xf>
    <xf numFmtId="4" fontId="89" fillId="0" borderId="43" xfId="1" applyNumberFormat="1" applyFont="1" applyBorder="1" applyAlignment="1">
      <alignment vertical="center"/>
    </xf>
    <xf numFmtId="0" fontId="89" fillId="0" borderId="43" xfId="1" applyFont="1" applyBorder="1" applyAlignment="1">
      <alignment vertical="center"/>
    </xf>
    <xf numFmtId="0" fontId="97" fillId="0" borderId="43" xfId="1" applyFont="1" applyBorder="1" applyAlignment="1">
      <alignment horizontal="right" vertical="center"/>
    </xf>
    <xf numFmtId="4" fontId="89" fillId="24" borderId="47" xfId="1" applyNumberFormat="1" applyFont="1" applyFill="1" applyBorder="1" applyAlignment="1">
      <alignment horizontal="right" vertical="center" wrapText="1"/>
    </xf>
    <xf numFmtId="4" fontId="98" fillId="0" borderId="47" xfId="1" applyNumberFormat="1" applyFont="1" applyBorder="1" applyAlignment="1">
      <alignment horizontal="right" vertical="center" wrapText="1"/>
    </xf>
    <xf numFmtId="4" fontId="41" fillId="0" borderId="8" xfId="1" applyNumberFormat="1" applyFont="1" applyBorder="1" applyAlignment="1">
      <alignment horizontal="justify" vertical="center" wrapText="1"/>
    </xf>
    <xf numFmtId="4" fontId="41" fillId="0" borderId="0" xfId="1" applyNumberFormat="1" applyFont="1" applyAlignment="1">
      <alignment vertical="center" wrapText="1"/>
    </xf>
    <xf numFmtId="4" fontId="97" fillId="0" borderId="0" xfId="1" applyNumberFormat="1" applyFont="1" applyAlignment="1">
      <alignment vertical="center"/>
    </xf>
    <xf numFmtId="4" fontId="41" fillId="0" borderId="0" xfId="1" applyNumberFormat="1" applyFont="1" applyAlignment="1">
      <alignment horizontal="center" vertical="center"/>
    </xf>
    <xf numFmtId="4" fontId="41" fillId="0" borderId="0" xfId="1" applyNumberFormat="1" applyFont="1" applyAlignment="1">
      <alignment horizontal="left" vertical="center"/>
    </xf>
    <xf numFmtId="4" fontId="99" fillId="0" borderId="0" xfId="1" applyNumberFormat="1" applyFont="1" applyAlignment="1">
      <alignment vertical="center"/>
    </xf>
    <xf numFmtId="4" fontId="89" fillId="0" borderId="12" xfId="1" applyNumberFormat="1" applyFont="1" applyBorder="1" applyAlignment="1">
      <alignment horizontal="center" vertical="center" wrapText="1"/>
    </xf>
    <xf numFmtId="4" fontId="41" fillId="0" borderId="0" xfId="1" applyNumberFormat="1" applyFont="1" applyAlignment="1">
      <alignment horizontal="center" vertical="center" wrapText="1"/>
    </xf>
    <xf numFmtId="4" fontId="41" fillId="0" borderId="0" xfId="1" applyNumberFormat="1" applyFont="1" applyAlignment="1">
      <alignment horizontal="left" vertical="center" wrapText="1"/>
    </xf>
    <xf numFmtId="0" fontId="89" fillId="0" borderId="28" xfId="1" applyFont="1" applyBorder="1"/>
    <xf numFmtId="0" fontId="97" fillId="0" borderId="10" xfId="1" applyFont="1" applyBorder="1" applyAlignment="1">
      <alignment horizontal="center" vertical="center" wrapText="1"/>
    </xf>
    <xf numFmtId="0" fontId="41" fillId="0" borderId="12" xfId="1" applyFont="1" applyBorder="1" applyAlignment="1">
      <alignment horizontal="justify" vertical="center" wrapText="1"/>
    </xf>
    <xf numFmtId="0" fontId="97" fillId="0" borderId="5" xfId="1" applyFont="1" applyBorder="1" applyAlignment="1">
      <alignment horizontal="center" vertical="center" wrapText="1"/>
    </xf>
    <xf numFmtId="0" fontId="41" fillId="0" borderId="8" xfId="1" applyFont="1" applyBorder="1" applyAlignment="1">
      <alignment horizontal="justify" vertical="center" wrapText="1"/>
    </xf>
    <xf numFmtId="0" fontId="89" fillId="0" borderId="32" xfId="1" applyFont="1" applyBorder="1"/>
    <xf numFmtId="0" fontId="41" fillId="0" borderId="43" xfId="1" applyFont="1" applyBorder="1" applyAlignment="1">
      <alignment horizontal="center" vertical="center"/>
    </xf>
    <xf numFmtId="0" fontId="41" fillId="0" borderId="44" xfId="1" applyFont="1" applyBorder="1" applyAlignment="1">
      <alignment horizontal="justify" vertical="center" wrapText="1"/>
    </xf>
    <xf numFmtId="0" fontId="41" fillId="0" borderId="62" xfId="1" applyFont="1" applyBorder="1" applyAlignment="1">
      <alignment horizontal="justify" vertical="center" wrapText="1"/>
    </xf>
    <xf numFmtId="0" fontId="41" fillId="0" borderId="5" xfId="1" applyFont="1" applyBorder="1" applyAlignment="1">
      <alignment horizontal="left" vertical="center"/>
    </xf>
    <xf numFmtId="0" fontId="84" fillId="0" borderId="0" xfId="100" applyFont="1" applyAlignment="1">
      <alignment vertical="center"/>
    </xf>
    <xf numFmtId="173" fontId="84" fillId="0" borderId="0" xfId="100" applyNumberFormat="1" applyFont="1" applyAlignment="1">
      <alignment vertical="center"/>
    </xf>
    <xf numFmtId="0" fontId="84" fillId="0" borderId="0" xfId="100" applyFont="1" applyAlignment="1">
      <alignment vertical="center" wrapText="1"/>
    </xf>
    <xf numFmtId="4" fontId="35" fillId="0" borderId="0" xfId="100" applyNumberFormat="1" applyFont="1" applyAlignment="1">
      <alignment horizontal="right"/>
    </xf>
    <xf numFmtId="173" fontId="34" fillId="0" borderId="49" xfId="100" applyNumberFormat="1" applyFont="1" applyBorder="1" applyAlignment="1">
      <alignment horizontal="center" vertical="center"/>
    </xf>
    <xf numFmtId="4" fontId="34" fillId="0" borderId="0" xfId="100" applyNumberFormat="1" applyFont="1" applyAlignment="1">
      <alignment vertical="center"/>
    </xf>
    <xf numFmtId="4" fontId="84" fillId="0" borderId="0" xfId="100" applyNumberFormat="1" applyFont="1" applyAlignment="1">
      <alignment vertical="center"/>
    </xf>
    <xf numFmtId="173" fontId="84" fillId="0" borderId="0" xfId="100" applyNumberFormat="1" applyFont="1"/>
    <xf numFmtId="0" fontId="84" fillId="0" borderId="0" xfId="100" applyFont="1"/>
    <xf numFmtId="173" fontId="35" fillId="0" borderId="5" xfId="100" applyNumberFormat="1" applyFont="1" applyBorder="1" applyAlignment="1">
      <alignment horizontal="center" vertical="center"/>
    </xf>
    <xf numFmtId="4" fontId="84" fillId="0" borderId="0" xfId="100" applyNumberFormat="1" applyFont="1"/>
    <xf numFmtId="173" fontId="84" fillId="0" borderId="0" xfId="100" applyNumberFormat="1" applyFont="1" applyAlignment="1">
      <alignment horizontal="center" vertical="center"/>
    </xf>
    <xf numFmtId="0" fontId="35" fillId="0" borderId="0" xfId="100" applyFont="1" applyAlignment="1">
      <alignment horizontal="right"/>
    </xf>
    <xf numFmtId="0" fontId="35" fillId="0" borderId="0" xfId="100" applyFont="1" applyAlignment="1">
      <alignment vertical="center"/>
    </xf>
    <xf numFmtId="4" fontId="35" fillId="29" borderId="6" xfId="77" applyNumberFormat="1" applyFont="1" applyFill="1" applyBorder="1" applyAlignment="1">
      <alignment vertical="center"/>
    </xf>
    <xf numFmtId="0" fontId="61" fillId="0" borderId="0" xfId="100" applyFont="1" applyAlignment="1">
      <alignment vertical="center"/>
    </xf>
    <xf numFmtId="173" fontId="61" fillId="0" borderId="0" xfId="100" applyNumberFormat="1" applyFont="1" applyAlignment="1">
      <alignment horizontal="center" vertical="center"/>
    </xf>
    <xf numFmtId="0" fontId="61" fillId="0" borderId="0" xfId="100" applyFont="1" applyAlignment="1">
      <alignment vertical="center" wrapText="1"/>
    </xf>
    <xf numFmtId="0" fontId="84" fillId="0" borderId="0" xfId="100" applyFont="1" applyAlignment="1" applyProtection="1">
      <alignment vertical="center"/>
      <protection locked="0"/>
    </xf>
    <xf numFmtId="4" fontId="61" fillId="0" borderId="0" xfId="100" applyNumberFormat="1" applyFont="1" applyAlignment="1">
      <alignment vertical="center"/>
    </xf>
    <xf numFmtId="173" fontId="84" fillId="0" borderId="0" xfId="100" applyNumberFormat="1" applyFont="1" applyAlignment="1">
      <alignment horizontal="center"/>
    </xf>
    <xf numFmtId="0" fontId="84" fillId="0" borderId="0" xfId="100" applyFont="1" applyAlignment="1">
      <alignment wrapText="1"/>
    </xf>
    <xf numFmtId="0" fontId="35" fillId="0" borderId="0" xfId="100" applyFont="1"/>
    <xf numFmtId="173" fontId="35" fillId="0" borderId="5" xfId="77" applyNumberFormat="1" applyFont="1" applyBorder="1" applyAlignment="1">
      <alignment horizontal="center" vertical="center"/>
    </xf>
    <xf numFmtId="0" fontId="84" fillId="0" borderId="0" xfId="0" applyFont="1"/>
    <xf numFmtId="0" fontId="89" fillId="0" borderId="0" xfId="0" applyFont="1" applyAlignment="1">
      <alignment vertical="center"/>
    </xf>
    <xf numFmtId="0" fontId="89" fillId="0" borderId="0" xfId="0" applyFont="1" applyAlignment="1">
      <alignment horizontal="center" vertical="center"/>
    </xf>
    <xf numFmtId="0" fontId="35" fillId="0" borderId="0" xfId="0" applyFont="1" applyAlignment="1">
      <alignment vertical="center"/>
    </xf>
    <xf numFmtId="0" fontId="35" fillId="29" borderId="0" xfId="0" applyFont="1" applyFill="1" applyAlignment="1">
      <alignment vertical="center"/>
    </xf>
    <xf numFmtId="0" fontId="105" fillId="0" borderId="0" xfId="0" applyFont="1" applyAlignment="1">
      <alignment vertical="center"/>
    </xf>
    <xf numFmtId="0" fontId="35" fillId="29" borderId="0" xfId="0" applyFont="1" applyFill="1" applyAlignment="1">
      <alignment vertical="center" wrapText="1"/>
    </xf>
    <xf numFmtId="0" fontId="34" fillId="29" borderId="0" xfId="0" applyFont="1" applyFill="1" applyAlignment="1">
      <alignment vertical="center"/>
    </xf>
    <xf numFmtId="0" fontId="35" fillId="0" borderId="0" xfId="0" applyFont="1" applyAlignment="1">
      <alignment vertical="top"/>
    </xf>
    <xf numFmtId="0" fontId="35" fillId="29" borderId="0" xfId="0" applyFont="1" applyFill="1"/>
    <xf numFmtId="0" fontId="36" fillId="0" borderId="0" xfId="0" applyFont="1" applyAlignment="1">
      <alignment vertical="center"/>
    </xf>
    <xf numFmtId="4" fontId="89" fillId="0" borderId="4" xfId="99" applyNumberFormat="1" applyFont="1" applyBorder="1" applyAlignment="1">
      <alignment vertical="center"/>
    </xf>
    <xf numFmtId="0" fontId="41" fillId="0" borderId="0" xfId="60" applyFont="1"/>
    <xf numFmtId="0" fontId="89" fillId="0" borderId="0" xfId="101" applyFont="1" applyAlignment="1">
      <alignment horizontal="center" wrapText="1"/>
    </xf>
    <xf numFmtId="0" fontId="41" fillId="0" borderId="0" xfId="101" applyFont="1" applyAlignment="1">
      <alignment horizontal="right" wrapText="1"/>
    </xf>
    <xf numFmtId="0" fontId="41" fillId="0" borderId="0" xfId="60" applyFont="1" applyAlignment="1">
      <alignment vertical="center"/>
    </xf>
    <xf numFmtId="0" fontId="89" fillId="0" borderId="13" xfId="60" applyFont="1" applyBorder="1"/>
    <xf numFmtId="4" fontId="41" fillId="0" borderId="34" xfId="60" applyNumberFormat="1" applyFont="1" applyBorder="1"/>
    <xf numFmtId="0" fontId="41" fillId="0" borderId="64" xfId="60" applyFont="1" applyBorder="1" applyAlignment="1">
      <alignment wrapText="1"/>
    </xf>
    <xf numFmtId="0" fontId="89" fillId="0" borderId="13" xfId="60" applyFont="1" applyBorder="1" applyAlignment="1">
      <alignment vertical="center" wrapText="1"/>
    </xf>
    <xf numFmtId="4" fontId="89" fillId="0" borderId="4" xfId="66" applyNumberFormat="1" applyFont="1" applyBorder="1" applyAlignment="1">
      <alignment vertical="center"/>
    </xf>
    <xf numFmtId="0" fontId="89" fillId="0" borderId="4" xfId="60" applyFont="1" applyBorder="1" applyAlignment="1">
      <alignment vertical="center" wrapText="1"/>
    </xf>
    <xf numFmtId="4" fontId="41" fillId="0" borderId="0" xfId="60" applyNumberFormat="1" applyFont="1" applyAlignment="1">
      <alignment vertical="center"/>
    </xf>
    <xf numFmtId="0" fontId="41" fillId="0" borderId="25" xfId="60" applyFont="1" applyBorder="1" applyAlignment="1">
      <alignment vertical="center" wrapText="1"/>
    </xf>
    <xf numFmtId="0" fontId="41" fillId="0" borderId="13" xfId="60" applyFont="1" applyBorder="1"/>
    <xf numFmtId="0" fontId="89" fillId="0" borderId="13" xfId="60" applyFont="1" applyBorder="1" applyAlignment="1">
      <alignment vertical="center"/>
    </xf>
    <xf numFmtId="4" fontId="89" fillId="0" borderId="4" xfId="60" applyNumberFormat="1" applyFont="1" applyBorder="1" applyAlignment="1">
      <alignment vertical="center"/>
    </xf>
    <xf numFmtId="0" fontId="89" fillId="0" borderId="64" xfId="60" applyFont="1" applyBorder="1" applyAlignment="1">
      <alignment vertical="center" wrapText="1"/>
    </xf>
    <xf numFmtId="0" fontId="89" fillId="0" borderId="0" xfId="60" applyFont="1"/>
    <xf numFmtId="0" fontId="41" fillId="0" borderId="0" xfId="60" applyFont="1" applyAlignment="1">
      <alignment vertical="center" wrapText="1"/>
    </xf>
    <xf numFmtId="0" fontId="41" fillId="0" borderId="0" xfId="99" applyFont="1"/>
    <xf numFmtId="0" fontId="62" fillId="0" borderId="0" xfId="60" applyFont="1" applyAlignment="1">
      <alignment wrapText="1"/>
    </xf>
    <xf numFmtId="0" fontId="41" fillId="0" borderId="0" xfId="60" applyFont="1" applyAlignment="1">
      <alignment horizontal="right" wrapText="1"/>
    </xf>
    <xf numFmtId="0" fontId="89" fillId="0" borderId="4" xfId="60" applyFont="1" applyBorder="1" applyAlignment="1">
      <alignment horizontal="center" vertical="center" wrapText="1"/>
    </xf>
    <xf numFmtId="0" fontId="89" fillId="0" borderId="1" xfId="60" applyFont="1" applyBorder="1" applyAlignment="1">
      <alignment wrapText="1"/>
    </xf>
    <xf numFmtId="0" fontId="89" fillId="0" borderId="2" xfId="60" applyFont="1" applyBorder="1" applyAlignment="1">
      <alignment wrapText="1"/>
    </xf>
    <xf numFmtId="0" fontId="89" fillId="0" borderId="26" xfId="60" applyFont="1" applyBorder="1" applyAlignment="1">
      <alignment wrapText="1"/>
    </xf>
    <xf numFmtId="0" fontId="33" fillId="0" borderId="25" xfId="60" applyFont="1" applyBorder="1" applyAlignment="1">
      <alignment vertical="center" wrapText="1"/>
    </xf>
    <xf numFmtId="0" fontId="35" fillId="0" borderId="3" xfId="60" applyFont="1" applyBorder="1"/>
    <xf numFmtId="0" fontId="33" fillId="0" borderId="4" xfId="60" applyFont="1" applyBorder="1" applyAlignment="1">
      <alignment vertical="center" wrapText="1"/>
    </xf>
    <xf numFmtId="0" fontId="41" fillId="0" borderId="0" xfId="101" applyFont="1" applyAlignment="1">
      <alignment vertical="center"/>
    </xf>
    <xf numFmtId="0" fontId="41" fillId="0" borderId="0" xfId="101" applyFont="1" applyAlignment="1">
      <alignment horizontal="left" vertical="center" wrapText="1"/>
    </xf>
    <xf numFmtId="0" fontId="41" fillId="0" borderId="0" xfId="101" applyFont="1" applyAlignment="1">
      <alignment vertical="center" wrapText="1"/>
    </xf>
    <xf numFmtId="0" fontId="41" fillId="0" borderId="0" xfId="101" applyFont="1" applyAlignment="1">
      <alignment horizontal="right" vertical="center" wrapText="1"/>
    </xf>
    <xf numFmtId="0" fontId="89" fillId="0" borderId="4" xfId="60" applyFont="1" applyBorder="1" applyAlignment="1">
      <alignment vertical="center"/>
    </xf>
    <xf numFmtId="4" fontId="89" fillId="0" borderId="4" xfId="67" applyNumberFormat="1" applyFont="1" applyBorder="1" applyAlignment="1">
      <alignment vertical="center" wrapText="1"/>
    </xf>
    <xf numFmtId="0" fontId="89" fillId="0" borderId="64" xfId="67" applyFont="1" applyBorder="1" applyAlignment="1">
      <alignment vertical="center" wrapText="1"/>
    </xf>
    <xf numFmtId="0" fontId="113" fillId="0" borderId="0" xfId="67" applyFont="1" applyAlignment="1">
      <alignment vertical="center" wrapText="1"/>
    </xf>
    <xf numFmtId="4" fontId="33" fillId="0" borderId="0" xfId="60" applyNumberFormat="1" applyFont="1" applyAlignment="1">
      <alignment vertical="center"/>
    </xf>
    <xf numFmtId="4" fontId="89" fillId="0" borderId="0" xfId="2" applyNumberFormat="1" applyFont="1" applyAlignment="1">
      <alignment vertical="center"/>
    </xf>
    <xf numFmtId="0" fontId="41" fillId="0" borderId="0" xfId="60" applyFont="1" applyAlignment="1">
      <alignment horizontal="right"/>
    </xf>
    <xf numFmtId="0" fontId="89" fillId="0" borderId="4" xfId="99" applyFont="1" applyBorder="1" applyAlignment="1">
      <alignment vertical="center" wrapText="1"/>
    </xf>
    <xf numFmtId="4" fontId="89" fillId="0" borderId="0" xfId="101" applyNumberFormat="1" applyFont="1"/>
    <xf numFmtId="0" fontId="101" fillId="0" borderId="0" xfId="1" applyFont="1" applyAlignment="1">
      <alignment vertical="center" wrapText="1"/>
    </xf>
    <xf numFmtId="0" fontId="37" fillId="0" borderId="0" xfId="57"/>
    <xf numFmtId="0" fontId="37" fillId="0" borderId="0" xfId="57" applyAlignment="1">
      <alignment horizontal="center"/>
    </xf>
    <xf numFmtId="0" fontId="35" fillId="0" borderId="0" xfId="57" applyFont="1" applyAlignment="1">
      <alignment horizontal="right" vertical="center" wrapText="1"/>
    </xf>
    <xf numFmtId="0" fontId="34" fillId="0" borderId="49" xfId="57" applyFont="1" applyBorder="1" applyAlignment="1">
      <alignment horizontal="center" vertical="center" wrapText="1"/>
    </xf>
    <xf numFmtId="0" fontId="35" fillId="0" borderId="50" xfId="57" applyFont="1" applyBorder="1" applyAlignment="1">
      <alignment horizontal="center" vertical="center" wrapText="1"/>
    </xf>
    <xf numFmtId="3" fontId="34" fillId="0" borderId="50" xfId="57" applyNumberFormat="1" applyFont="1" applyBorder="1" applyAlignment="1">
      <alignment horizontal="center" vertical="center" wrapText="1"/>
    </xf>
    <xf numFmtId="164" fontId="34" fillId="0" borderId="30" xfId="57" applyNumberFormat="1" applyFont="1" applyBorder="1" applyAlignment="1">
      <alignment horizontal="center" vertical="center" wrapText="1"/>
    </xf>
    <xf numFmtId="0" fontId="35" fillId="0" borderId="5" xfId="57" applyFont="1" applyBorder="1" applyAlignment="1">
      <alignment vertical="center" wrapText="1"/>
    </xf>
    <xf numFmtId="0" fontId="35" fillId="0" borderId="4" xfId="57" applyFont="1" applyBorder="1" applyAlignment="1">
      <alignment horizontal="center" vertical="center" wrapText="1"/>
    </xf>
    <xf numFmtId="3" fontId="35" fillId="0" borderId="4" xfId="57" applyNumberFormat="1" applyFont="1" applyBorder="1" applyAlignment="1">
      <alignment vertical="center"/>
    </xf>
    <xf numFmtId="164" fontId="35" fillId="0" borderId="6" xfId="57" applyNumberFormat="1" applyFont="1" applyBorder="1" applyAlignment="1">
      <alignment horizontal="right" vertical="center"/>
    </xf>
    <xf numFmtId="0" fontId="34" fillId="0" borderId="5" xfId="57" applyFont="1" applyBorder="1" applyAlignment="1">
      <alignment vertical="center" wrapText="1"/>
    </xf>
    <xf numFmtId="0" fontId="34" fillId="0" borderId="4" xfId="57" applyFont="1" applyBorder="1" applyAlignment="1">
      <alignment horizontal="center" vertical="center" wrapText="1"/>
    </xf>
    <xf numFmtId="3" fontId="34" fillId="0" borderId="4" xfId="57" applyNumberFormat="1" applyFont="1" applyBorder="1" applyAlignment="1">
      <alignment vertical="center"/>
    </xf>
    <xf numFmtId="164" fontId="35" fillId="0" borderId="6" xfId="57" applyNumberFormat="1" applyFont="1" applyBorder="1" applyAlignment="1">
      <alignment vertical="center"/>
    </xf>
    <xf numFmtId="164" fontId="34" fillId="0" borderId="6" xfId="57" applyNumberFormat="1" applyFont="1" applyBorder="1" applyAlignment="1">
      <alignment vertical="center"/>
    </xf>
    <xf numFmtId="0" fontId="35" fillId="32" borderId="4" xfId="57" applyFont="1" applyFill="1" applyBorder="1" applyAlignment="1">
      <alignment horizontal="center" vertical="center" wrapText="1"/>
    </xf>
    <xf numFmtId="0" fontId="35" fillId="0" borderId="5" xfId="57" applyFont="1" applyBorder="1" applyAlignment="1">
      <alignment horizontal="left" vertical="center" wrapText="1"/>
    </xf>
    <xf numFmtId="0" fontId="34" fillId="0" borderId="7" xfId="57" applyFont="1" applyBorder="1" applyAlignment="1">
      <alignment vertical="center" wrapText="1"/>
    </xf>
    <xf numFmtId="0" fontId="34" fillId="0" borderId="47" xfId="57" applyFont="1" applyBorder="1" applyAlignment="1">
      <alignment horizontal="center" vertical="center" wrapText="1"/>
    </xf>
    <xf numFmtId="3" fontId="34" fillId="0" borderId="47" xfId="57" applyNumberFormat="1" applyFont="1" applyBorder="1" applyAlignment="1">
      <alignment vertical="center"/>
    </xf>
    <xf numFmtId="164" fontId="34" fillId="0" borderId="8" xfId="57" applyNumberFormat="1" applyFont="1" applyBorder="1" applyAlignment="1">
      <alignment vertical="center"/>
    </xf>
    <xf numFmtId="0" fontId="36" fillId="0" borderId="0" xfId="57" applyFont="1" applyAlignment="1">
      <alignment horizontal="left" vertical="center" wrapText="1"/>
    </xf>
    <xf numFmtId="0" fontId="39" fillId="0" borderId="0" xfId="57" applyFont="1" applyAlignment="1">
      <alignment horizontal="left" vertical="center" wrapText="1"/>
    </xf>
    <xf numFmtId="0" fontId="85" fillId="0" borderId="0" xfId="52" applyFont="1" applyAlignment="1">
      <alignment horizontal="right"/>
    </xf>
    <xf numFmtId="4" fontId="89" fillId="26" borderId="67" xfId="77" applyNumberFormat="1" applyFont="1" applyFill="1" applyBorder="1" applyAlignment="1">
      <alignment horizontal="center" vertical="center" wrapText="1"/>
    </xf>
    <xf numFmtId="49" fontId="89" fillId="0" borderId="47" xfId="110" applyNumberFormat="1" applyFont="1" applyBorder="1" applyAlignment="1">
      <alignment horizontal="center" vertical="center"/>
    </xf>
    <xf numFmtId="1" fontId="89" fillId="26" borderId="33" xfId="95" applyNumberFormat="1" applyFont="1" applyFill="1" applyBorder="1" applyAlignment="1" applyProtection="1">
      <alignment horizontal="center" vertical="center" wrapText="1"/>
      <protection locked="0"/>
    </xf>
    <xf numFmtId="3" fontId="89" fillId="26" borderId="6" xfId="95" applyNumberFormat="1" applyFont="1" applyFill="1" applyBorder="1" applyAlignment="1" applyProtection="1">
      <alignment horizontal="center" vertical="center"/>
      <protection locked="0"/>
    </xf>
    <xf numFmtId="0" fontId="92" fillId="0" borderId="0" xfId="111" applyFont="1"/>
    <xf numFmtId="1" fontId="89" fillId="26" borderId="28" xfId="95" applyNumberFormat="1" applyFont="1" applyFill="1" applyBorder="1" applyAlignment="1" applyProtection="1">
      <alignment horizontal="center" vertical="center" wrapText="1"/>
      <protection locked="0"/>
    </xf>
    <xf numFmtId="3" fontId="89" fillId="26" borderId="30" xfId="95" applyNumberFormat="1" applyFont="1" applyFill="1" applyBorder="1" applyAlignment="1" applyProtection="1">
      <alignment horizontal="center" vertical="center"/>
      <protection locked="0"/>
    </xf>
    <xf numFmtId="0" fontId="41" fillId="0" borderId="64" xfId="60" applyFont="1" applyBorder="1" applyAlignment="1">
      <alignment vertical="center" wrapText="1"/>
    </xf>
    <xf numFmtId="0" fontId="33" fillId="0" borderId="0" xfId="60" applyFont="1"/>
    <xf numFmtId="0" fontId="34" fillId="0" borderId="0" xfId="60" applyFont="1" applyAlignment="1">
      <alignment vertical="center"/>
    </xf>
    <xf numFmtId="0" fontId="34" fillId="0" borderId="0" xfId="60" applyFont="1"/>
    <xf numFmtId="4" fontId="41" fillId="0" borderId="34" xfId="60" applyNumberFormat="1" applyFont="1" applyBorder="1" applyAlignment="1">
      <alignment vertical="center"/>
    </xf>
    <xf numFmtId="0" fontId="33" fillId="0" borderId="0" xfId="60" applyFont="1" applyAlignment="1">
      <alignment vertical="center" wrapText="1"/>
    </xf>
    <xf numFmtId="0" fontId="41" fillId="0" borderId="0" xfId="111" applyFont="1"/>
    <xf numFmtId="0" fontId="35" fillId="0" borderId="0" xfId="60" applyFont="1"/>
    <xf numFmtId="0" fontId="41" fillId="0" borderId="0" xfId="60" applyFont="1" applyAlignment="1">
      <alignment wrapText="1"/>
    </xf>
    <xf numFmtId="4" fontId="41" fillId="0" borderId="0" xfId="60" applyNumberFormat="1" applyFont="1"/>
    <xf numFmtId="0" fontId="15" fillId="0" borderId="0" xfId="99"/>
    <xf numFmtId="0" fontId="92" fillId="0" borderId="0" xfId="99" applyFont="1" applyAlignment="1">
      <alignment vertical="center"/>
    </xf>
    <xf numFmtId="0" fontId="92" fillId="0" borderId="0" xfId="99" applyFont="1"/>
    <xf numFmtId="0" fontId="112" fillId="0" borderId="0" xfId="99" applyFont="1"/>
    <xf numFmtId="0" fontId="112" fillId="0" borderId="0" xfId="85" applyFont="1"/>
    <xf numFmtId="4" fontId="112" fillId="0" borderId="0" xfId="85" applyNumberFormat="1" applyFont="1"/>
    <xf numFmtId="4" fontId="96" fillId="0" borderId="0" xfId="85" applyNumberFormat="1" applyFont="1"/>
    <xf numFmtId="0" fontId="96" fillId="0" borderId="0" xfId="85" applyFont="1"/>
    <xf numFmtId="0" fontId="18" fillId="0" borderId="0" xfId="85"/>
    <xf numFmtId="4" fontId="35" fillId="0" borderId="6" xfId="77" applyNumberFormat="1" applyFont="1" applyBorder="1" applyAlignment="1">
      <alignment vertical="center"/>
    </xf>
    <xf numFmtId="173" fontId="35" fillId="0" borderId="5" xfId="77" applyNumberFormat="1" applyFont="1" applyBorder="1" applyAlignment="1" applyProtection="1">
      <alignment horizontal="center" vertical="center"/>
      <protection hidden="1"/>
    </xf>
    <xf numFmtId="4" fontId="35" fillId="29" borderId="0" xfId="0" applyNumberFormat="1" applyFont="1" applyFill="1" applyAlignment="1">
      <alignment vertical="center"/>
    </xf>
    <xf numFmtId="49" fontId="104" fillId="0" borderId="76" xfId="0" applyNumberFormat="1" applyFont="1" applyBorder="1" applyAlignment="1">
      <alignment horizontal="center" vertical="center" wrapText="1"/>
    </xf>
    <xf numFmtId="175" fontId="41" fillId="29" borderId="0" xfId="0" applyNumberFormat="1" applyFont="1" applyFill="1" applyAlignment="1">
      <alignment horizontal="right" vertical="center" wrapText="1"/>
    </xf>
    <xf numFmtId="175" fontId="104" fillId="29" borderId="0" xfId="0" applyNumberFormat="1" applyFont="1" applyFill="1" applyAlignment="1">
      <alignment horizontal="right" vertical="center" wrapText="1"/>
    </xf>
    <xf numFmtId="0" fontId="107" fillId="0" borderId="0" xfId="0" applyFont="1" applyAlignment="1">
      <alignment horizontal="center" vertical="center" wrapText="1"/>
    </xf>
    <xf numFmtId="174" fontId="103" fillId="29" borderId="76" xfId="0" applyNumberFormat="1" applyFont="1" applyFill="1" applyBorder="1" applyAlignment="1">
      <alignment horizontal="right" vertical="center" wrapText="1"/>
    </xf>
    <xf numFmtId="174" fontId="89" fillId="29" borderId="0" xfId="0" applyNumberFormat="1" applyFont="1" applyFill="1" applyAlignment="1">
      <alignment horizontal="right" vertical="center" wrapText="1"/>
    </xf>
    <xf numFmtId="174" fontId="104" fillId="29" borderId="76" xfId="0" applyNumberFormat="1" applyFont="1" applyFill="1" applyBorder="1" applyAlignment="1">
      <alignment horizontal="right" vertical="center" wrapText="1"/>
    </xf>
    <xf numFmtId="174" fontId="41" fillId="29" borderId="0" xfId="0" applyNumberFormat="1" applyFont="1" applyFill="1" applyAlignment="1">
      <alignment horizontal="right" vertical="center" wrapText="1"/>
    </xf>
    <xf numFmtId="175" fontId="104" fillId="29" borderId="76" xfId="0" applyNumberFormat="1" applyFont="1" applyFill="1" applyBorder="1" applyAlignment="1">
      <alignment horizontal="right" vertical="center" wrapText="1"/>
    </xf>
    <xf numFmtId="4" fontId="35" fillId="29" borderId="0" xfId="0" applyNumberFormat="1" applyFont="1" applyFill="1"/>
    <xf numFmtId="4" fontId="108" fillId="0" borderId="0" xfId="0" applyNumberFormat="1" applyFont="1" applyAlignment="1">
      <alignment vertical="center"/>
    </xf>
    <xf numFmtId="4" fontId="35" fillId="0" borderId="0" xfId="0" applyNumberFormat="1" applyFont="1" applyAlignment="1">
      <alignment vertical="center"/>
    </xf>
    <xf numFmtId="0" fontId="89" fillId="0" borderId="0" xfId="0" applyFont="1" applyAlignment="1">
      <alignment horizontal="center" vertical="center" wrapText="1"/>
    </xf>
    <xf numFmtId="49" fontId="109" fillId="0" borderId="0" xfId="0" applyNumberFormat="1" applyFont="1" applyAlignment="1">
      <alignment horizontal="left" vertical="center" wrapText="1"/>
    </xf>
    <xf numFmtId="174" fontId="109" fillId="29" borderId="0" xfId="0" applyNumberFormat="1" applyFont="1" applyFill="1" applyAlignment="1">
      <alignment horizontal="right" vertical="center" wrapText="1"/>
    </xf>
    <xf numFmtId="49" fontId="109" fillId="29" borderId="0" xfId="0" applyNumberFormat="1" applyFont="1" applyFill="1" applyAlignment="1">
      <alignment horizontal="right" vertical="center" wrapText="1"/>
    </xf>
    <xf numFmtId="0" fontId="84" fillId="0" borderId="0" xfId="0" applyFont="1" applyAlignment="1">
      <alignment vertical="center"/>
    </xf>
    <xf numFmtId="0" fontId="89" fillId="0" borderId="73" xfId="60" applyFont="1" applyBorder="1"/>
    <xf numFmtId="49" fontId="89" fillId="0" borderId="47" xfId="92" applyNumberFormat="1" applyFont="1" applyBorder="1" applyAlignment="1">
      <alignment horizontal="center" vertical="center"/>
    </xf>
    <xf numFmtId="49" fontId="89" fillId="0" borderId="60" xfId="92" applyNumberFormat="1" applyFont="1" applyBorder="1" applyAlignment="1">
      <alignment horizontal="center" vertical="center"/>
    </xf>
    <xf numFmtId="3" fontId="89" fillId="0" borderId="7" xfId="92" applyNumberFormat="1" applyFont="1" applyBorder="1" applyAlignment="1">
      <alignment horizontal="center" vertical="center"/>
    </xf>
    <xf numFmtId="49" fontId="89" fillId="0" borderId="46" xfId="92" applyNumberFormat="1" applyFont="1" applyBorder="1" applyAlignment="1">
      <alignment horizontal="center" vertical="center"/>
    </xf>
    <xf numFmtId="3" fontId="89" fillId="0" borderId="8" xfId="92" applyNumberFormat="1" applyFont="1" applyBorder="1" applyAlignment="1">
      <alignment horizontal="center" vertical="center"/>
    </xf>
    <xf numFmtId="3" fontId="89" fillId="0" borderId="45" xfId="92" applyNumberFormat="1" applyFont="1" applyBorder="1" applyAlignment="1">
      <alignment horizontal="center" vertical="center"/>
    </xf>
    <xf numFmtId="0" fontId="36" fillId="0" borderId="0" xfId="50" applyFont="1" applyAlignment="1">
      <alignment horizontal="center"/>
    </xf>
    <xf numFmtId="0" fontId="36" fillId="0" borderId="0" xfId="57" applyFont="1" applyAlignment="1">
      <alignment horizontal="center" vertical="center" wrapText="1"/>
    </xf>
    <xf numFmtId="0" fontId="39" fillId="0" borderId="0" xfId="57" applyFont="1" applyAlignment="1">
      <alignment horizontal="center" vertical="center" wrapText="1"/>
    </xf>
    <xf numFmtId="0" fontId="116" fillId="0" borderId="0" xfId="68" applyFont="1" applyAlignment="1">
      <alignment horizontal="center" vertical="center"/>
    </xf>
    <xf numFmtId="0" fontId="116" fillId="0" borderId="0" xfId="68" applyFont="1" applyAlignment="1">
      <alignment vertical="center"/>
    </xf>
    <xf numFmtId="0" fontId="39" fillId="0" borderId="0" xfId="68" applyFont="1" applyAlignment="1">
      <alignment horizontal="right" vertical="justify"/>
    </xf>
    <xf numFmtId="0" fontId="36" fillId="0" borderId="0" xfId="68" applyFont="1" applyAlignment="1">
      <alignment horizontal="center" vertical="center" wrapText="1"/>
    </xf>
    <xf numFmtId="3" fontId="89" fillId="0" borderId="59" xfId="68" applyNumberFormat="1" applyFont="1" applyBorder="1" applyAlignment="1">
      <alignment horizontal="center" vertical="center" wrapText="1"/>
    </xf>
    <xf numFmtId="49" fontId="89" fillId="0" borderId="47" xfId="68" applyNumberFormat="1" applyFont="1" applyBorder="1" applyAlignment="1">
      <alignment horizontal="center" vertical="center"/>
    </xf>
    <xf numFmtId="3" fontId="41" fillId="0" borderId="83" xfId="68" applyNumberFormat="1" applyFont="1" applyBorder="1" applyAlignment="1">
      <alignment vertical="center"/>
    </xf>
    <xf numFmtId="3" fontId="41" fillId="0" borderId="38" xfId="68" applyNumberFormat="1" applyFont="1" applyBorder="1" applyAlignment="1">
      <alignment vertical="center"/>
    </xf>
    <xf numFmtId="3" fontId="41" fillId="0" borderId="84" xfId="68" applyNumberFormat="1" applyFont="1" applyBorder="1" applyAlignment="1">
      <alignment vertical="center"/>
    </xf>
    <xf numFmtId="3" fontId="41" fillId="0" borderId="85" xfId="68" applyNumberFormat="1" applyFont="1" applyBorder="1" applyAlignment="1">
      <alignment horizontal="right" vertical="center"/>
    </xf>
    <xf numFmtId="3" fontId="41" fillId="0" borderId="86" xfId="68" applyNumberFormat="1" applyFont="1" applyBorder="1" applyAlignment="1">
      <alignment horizontal="right" vertical="center"/>
    </xf>
    <xf numFmtId="3" fontId="41" fillId="0" borderId="87" xfId="68" applyNumberFormat="1" applyFont="1" applyBorder="1" applyAlignment="1">
      <alignment horizontal="right" vertical="center"/>
    </xf>
    <xf numFmtId="0" fontId="41" fillId="0" borderId="34" xfId="68" applyFont="1" applyBorder="1" applyAlignment="1">
      <alignment horizontal="left" vertical="center" wrapText="1"/>
    </xf>
    <xf numFmtId="3" fontId="41" fillId="0" borderId="39" xfId="68" applyNumberFormat="1" applyFont="1" applyBorder="1" applyAlignment="1">
      <alignment vertical="center"/>
    </xf>
    <xf numFmtId="3" fontId="41" fillId="0" borderId="88" xfId="68" applyNumberFormat="1" applyFont="1" applyBorder="1" applyAlignment="1">
      <alignment vertical="center"/>
    </xf>
    <xf numFmtId="3" fontId="41" fillId="0" borderId="89" xfId="68" applyNumberFormat="1" applyFont="1" applyBorder="1" applyAlignment="1">
      <alignment vertical="center"/>
    </xf>
    <xf numFmtId="0" fontId="41" fillId="0" borderId="72" xfId="68" applyFont="1" applyBorder="1" applyAlignment="1">
      <alignment horizontal="left" vertical="center" wrapText="1"/>
    </xf>
    <xf numFmtId="3" fontId="41" fillId="0" borderId="90" xfId="68" applyNumberFormat="1" applyFont="1" applyBorder="1" applyAlignment="1">
      <alignment vertical="center"/>
    </xf>
    <xf numFmtId="3" fontId="41" fillId="0" borderId="91" xfId="68" applyNumberFormat="1" applyFont="1" applyBorder="1" applyAlignment="1">
      <alignment vertical="center"/>
    </xf>
    <xf numFmtId="3" fontId="41" fillId="0" borderId="92" xfId="68" applyNumberFormat="1" applyFont="1" applyBorder="1" applyAlignment="1">
      <alignment vertical="center"/>
    </xf>
    <xf numFmtId="3" fontId="41" fillId="0" borderId="93" xfId="68" applyNumberFormat="1" applyFont="1" applyBorder="1" applyAlignment="1">
      <alignment vertical="center"/>
    </xf>
    <xf numFmtId="0" fontId="41" fillId="0" borderId="89" xfId="68" applyFont="1" applyBorder="1" applyAlignment="1">
      <alignment horizontal="center" vertical="center" wrapText="1"/>
    </xf>
    <xf numFmtId="0" fontId="118" fillId="0" borderId="0" xfId="68" applyFont="1" applyAlignment="1">
      <alignment vertical="center"/>
    </xf>
    <xf numFmtId="0" fontId="41" fillId="0" borderId="0" xfId="68" applyFont="1" applyAlignment="1">
      <alignment horizontal="center" vertical="center"/>
    </xf>
    <xf numFmtId="3" fontId="41" fillId="0" borderId="94" xfId="68" applyNumberFormat="1" applyFont="1" applyBorder="1" applyAlignment="1">
      <alignment vertical="center"/>
    </xf>
    <xf numFmtId="3" fontId="41" fillId="0" borderId="69" xfId="68" applyNumberFormat="1" applyFont="1" applyBorder="1" applyAlignment="1">
      <alignment horizontal="right" vertical="center"/>
    </xf>
    <xf numFmtId="0" fontId="41" fillId="34" borderId="13" xfId="68" applyFont="1" applyFill="1" applyBorder="1" applyAlignment="1">
      <alignment horizontal="center" vertical="center" wrapText="1"/>
    </xf>
    <xf numFmtId="0" fontId="41" fillId="32" borderId="0" xfId="68" applyFont="1" applyFill="1" applyAlignment="1">
      <alignment horizontal="center" vertical="center" wrapText="1"/>
    </xf>
    <xf numFmtId="0" fontId="41" fillId="32" borderId="13" xfId="68" applyFont="1" applyFill="1" applyBorder="1" applyAlignment="1">
      <alignment horizontal="center" vertical="center" wrapText="1"/>
    </xf>
    <xf numFmtId="0" fontId="41" fillId="35" borderId="13" xfId="68" applyFont="1" applyFill="1" applyBorder="1" applyAlignment="1">
      <alignment horizontal="center" vertical="center" wrapText="1"/>
    </xf>
    <xf numFmtId="0" fontId="41" fillId="27" borderId="34" xfId="68" applyFont="1" applyFill="1" applyBorder="1" applyAlignment="1">
      <alignment vertical="center" wrapText="1"/>
    </xf>
    <xf numFmtId="0" fontId="41" fillId="27" borderId="61" xfId="68" applyFont="1" applyFill="1" applyBorder="1" applyAlignment="1">
      <alignment vertical="center"/>
    </xf>
    <xf numFmtId="0" fontId="117" fillId="0" borderId="0" xfId="68" applyFont="1" applyAlignment="1">
      <alignment vertical="center"/>
    </xf>
    <xf numFmtId="3" fontId="119" fillId="0" borderId="0" xfId="68" applyNumberFormat="1" applyFont="1" applyAlignment="1">
      <alignment vertical="center"/>
    </xf>
    <xf numFmtId="3" fontId="119" fillId="0" borderId="0" xfId="68" applyNumberFormat="1" applyFont="1" applyAlignment="1">
      <alignment horizontal="justify" vertical="justify"/>
    </xf>
    <xf numFmtId="0" fontId="116" fillId="0" borderId="0" xfId="68" applyFont="1" applyAlignment="1">
      <alignment horizontal="justify" vertical="justify"/>
    </xf>
    <xf numFmtId="0" fontId="35" fillId="0" borderId="0" xfId="0" applyFont="1" applyAlignment="1">
      <alignment horizontal="center" vertical="center" wrapText="1"/>
    </xf>
    <xf numFmtId="0" fontId="34" fillId="0" borderId="0" xfId="0" applyFont="1"/>
    <xf numFmtId="0" fontId="34" fillId="24" borderId="0" xfId="0" applyFont="1" applyFill="1"/>
    <xf numFmtId="0" fontId="34" fillId="0" borderId="0" xfId="0" applyFont="1" applyAlignment="1">
      <alignment horizontal="left" vertical="center"/>
    </xf>
    <xf numFmtId="0" fontId="35" fillId="0" borderId="0" xfId="0" applyFont="1" applyAlignment="1">
      <alignment horizontal="left"/>
    </xf>
    <xf numFmtId="0" fontId="35" fillId="0" borderId="0" xfId="0" applyFont="1" applyAlignment="1">
      <alignment horizontal="left" wrapText="1"/>
    </xf>
    <xf numFmtId="4" fontId="35" fillId="0" borderId="0" xfId="0" applyNumberFormat="1" applyFont="1"/>
    <xf numFmtId="0" fontId="35" fillId="0" borderId="0" xfId="0" applyFont="1" applyAlignment="1">
      <alignment horizontal="right"/>
    </xf>
    <xf numFmtId="4" fontId="34" fillId="0" borderId="0" xfId="0" applyNumberFormat="1" applyFont="1"/>
    <xf numFmtId="0" fontId="89" fillId="0" borderId="43" xfId="0" applyFont="1" applyBorder="1" applyAlignment="1">
      <alignment horizontal="right"/>
    </xf>
    <xf numFmtId="0" fontId="89" fillId="0" borderId="50" xfId="0" applyFont="1" applyBorder="1" applyAlignment="1">
      <alignment horizontal="center" vertical="center" wrapText="1"/>
    </xf>
    <xf numFmtId="4" fontId="41" fillId="0" borderId="6" xfId="0" applyNumberFormat="1" applyFont="1" applyBorder="1" applyAlignment="1">
      <alignment horizontal="right" vertical="center"/>
    </xf>
    <xf numFmtId="0" fontId="41" fillId="0" borderId="5" xfId="0" applyFont="1" applyBorder="1" applyAlignment="1">
      <alignment vertical="center" wrapText="1"/>
    </xf>
    <xf numFmtId="4" fontId="41" fillId="0" borderId="6" xfId="0" applyNumberFormat="1" applyFont="1" applyBorder="1" applyAlignment="1">
      <alignment vertical="center"/>
    </xf>
    <xf numFmtId="0" fontId="41" fillId="0" borderId="5" xfId="0" applyFont="1" applyBorder="1" applyAlignment="1">
      <alignment horizontal="left" vertical="center" wrapText="1"/>
    </xf>
    <xf numFmtId="0" fontId="89" fillId="0" borderId="49" xfId="0" applyFont="1" applyBorder="1" applyAlignment="1">
      <alignment horizontal="center" vertical="center" wrapText="1"/>
    </xf>
    <xf numFmtId="4" fontId="89" fillId="26" borderId="6" xfId="0" applyNumberFormat="1" applyFont="1" applyFill="1" applyBorder="1" applyAlignment="1">
      <alignment horizontal="right" vertical="center"/>
    </xf>
    <xf numFmtId="0" fontId="89" fillId="26" borderId="33" xfId="0" applyFont="1" applyFill="1" applyBorder="1" applyAlignment="1">
      <alignment horizontal="left" vertical="center"/>
    </xf>
    <xf numFmtId="49" fontId="104" fillId="0" borderId="78" xfId="0" applyNumberFormat="1" applyFont="1" applyBorder="1" applyAlignment="1">
      <alignment horizontal="left" vertical="center" wrapText="1"/>
    </xf>
    <xf numFmtId="174" fontId="104" fillId="29" borderId="78" xfId="0" applyNumberFormat="1" applyFont="1" applyFill="1" applyBorder="1" applyAlignment="1">
      <alignment horizontal="right" vertical="center" wrapText="1"/>
    </xf>
    <xf numFmtId="49" fontId="41" fillId="0" borderId="78" xfId="0" applyNumberFormat="1" applyFont="1" applyBorder="1" applyAlignment="1">
      <alignment horizontal="left" vertical="center" wrapText="1"/>
    </xf>
    <xf numFmtId="174" fontId="104" fillId="29" borderId="78" xfId="0" applyNumberFormat="1" applyFont="1" applyFill="1" applyBorder="1" applyAlignment="1">
      <alignment horizontal="center" vertical="center" wrapText="1"/>
    </xf>
    <xf numFmtId="49" fontId="104" fillId="29" borderId="78" xfId="0" applyNumberFormat="1" applyFont="1" applyFill="1" applyBorder="1" applyAlignment="1">
      <alignment horizontal="left" vertical="center" wrapText="1"/>
    </xf>
    <xf numFmtId="49" fontId="104" fillId="0" borderId="78" xfId="0" applyNumberFormat="1" applyFont="1" applyBorder="1" applyAlignment="1">
      <alignment horizontal="center" vertical="center" wrapText="1"/>
    </xf>
    <xf numFmtId="0" fontId="35" fillId="0" borderId="72" xfId="0" applyFont="1" applyBorder="1" applyAlignment="1">
      <alignment vertical="center"/>
    </xf>
    <xf numFmtId="175" fontId="104" fillId="29" borderId="72" xfId="0" applyNumberFormat="1" applyFont="1" applyFill="1" applyBorder="1" applyAlignment="1">
      <alignment horizontal="right" vertical="center" wrapText="1"/>
    </xf>
    <xf numFmtId="174" fontId="104" fillId="0" borderId="78" xfId="0" applyNumberFormat="1" applyFont="1" applyBorder="1" applyAlignment="1">
      <alignment horizontal="right" vertical="center" wrapText="1"/>
    </xf>
    <xf numFmtId="175" fontId="104" fillId="0" borderId="78" xfId="0" applyNumberFormat="1" applyFont="1" applyBorder="1" applyAlignment="1">
      <alignment horizontal="right" vertical="center" wrapText="1"/>
    </xf>
    <xf numFmtId="49" fontId="104" fillId="29" borderId="78" xfId="0" applyNumberFormat="1" applyFont="1" applyFill="1" applyBorder="1" applyAlignment="1">
      <alignment horizontal="center" vertical="center" wrapText="1"/>
    </xf>
    <xf numFmtId="49" fontId="41" fillId="0" borderId="78" xfId="0" applyNumberFormat="1" applyFont="1" applyBorder="1" applyAlignment="1">
      <alignment horizontal="center" vertical="center" wrapText="1"/>
    </xf>
    <xf numFmtId="49" fontId="41" fillId="29" borderId="78" xfId="0" applyNumberFormat="1" applyFont="1" applyFill="1" applyBorder="1" applyAlignment="1">
      <alignment horizontal="left" vertical="center" wrapText="1"/>
    </xf>
    <xf numFmtId="175" fontId="104" fillId="29" borderId="78" xfId="0" applyNumberFormat="1" applyFont="1" applyFill="1" applyBorder="1" applyAlignment="1">
      <alignment horizontal="right" vertical="center" wrapText="1"/>
    </xf>
    <xf numFmtId="176" fontId="35" fillId="0" borderId="0" xfId="0" applyNumberFormat="1" applyFont="1"/>
    <xf numFmtId="169" fontId="35" fillId="0" borderId="0" xfId="0" applyNumberFormat="1" applyFont="1"/>
    <xf numFmtId="3" fontId="41" fillId="27" borderId="101" xfId="94" applyNumberFormat="1" applyFont="1" applyFill="1" applyBorder="1" applyAlignment="1">
      <alignment vertical="center"/>
    </xf>
    <xf numFmtId="0" fontId="89" fillId="0" borderId="0" xfId="68" applyFont="1" applyAlignment="1">
      <alignment horizontal="left" wrapText="1"/>
    </xf>
    <xf numFmtId="0" fontId="39" fillId="0" borderId="0" xfId="68" applyFont="1"/>
    <xf numFmtId="0" fontId="116" fillId="0" borderId="0" xfId="68" applyFont="1"/>
    <xf numFmtId="172" fontId="93" fillId="0" borderId="13" xfId="90" applyNumberFormat="1" applyFont="1" applyBorder="1" applyAlignment="1">
      <alignment horizontal="center" wrapText="1"/>
    </xf>
    <xf numFmtId="0" fontId="118" fillId="0" borderId="0" xfId="68" applyFont="1"/>
    <xf numFmtId="0" fontId="94" fillId="0" borderId="0" xfId="68" applyFont="1"/>
    <xf numFmtId="3" fontId="41" fillId="0" borderId="102" xfId="68" applyNumberFormat="1" applyFont="1" applyBorder="1" applyAlignment="1">
      <alignment horizontal="right" vertical="center"/>
    </xf>
    <xf numFmtId="3" fontId="89" fillId="28" borderId="50" xfId="68" applyNumberFormat="1" applyFont="1" applyFill="1" applyBorder="1" applyAlignment="1">
      <alignment vertical="center"/>
    </xf>
    <xf numFmtId="3" fontId="89" fillId="28" borderId="61" xfId="68" applyNumberFormat="1" applyFont="1" applyFill="1" applyBorder="1" applyAlignment="1">
      <alignment vertical="center"/>
    </xf>
    <xf numFmtId="3" fontId="41" fillId="0" borderId="55" xfId="68" applyNumberFormat="1" applyFont="1" applyBorder="1" applyAlignment="1">
      <alignment vertical="center"/>
    </xf>
    <xf numFmtId="0" fontId="41" fillId="0" borderId="13" xfId="68" applyFont="1" applyBorder="1" applyAlignment="1">
      <alignment horizontal="left" vertical="center" wrapText="1"/>
    </xf>
    <xf numFmtId="0" fontId="41" fillId="0" borderId="106" xfId="68" applyFont="1" applyBorder="1" applyAlignment="1">
      <alignment horizontal="left" vertical="center" wrapText="1"/>
    </xf>
    <xf numFmtId="3" fontId="41" fillId="0" borderId="107" xfId="68" applyNumberFormat="1" applyFont="1" applyBorder="1" applyAlignment="1">
      <alignment horizontal="right" vertical="center"/>
    </xf>
    <xf numFmtId="3" fontId="41" fillId="0" borderId="78" xfId="68" applyNumberFormat="1" applyFont="1" applyBorder="1" applyAlignment="1">
      <alignment horizontal="right" vertical="center"/>
    </xf>
    <xf numFmtId="3" fontId="41" fillId="0" borderId="108" xfId="68" applyNumberFormat="1" applyFont="1" applyBorder="1" applyAlignment="1">
      <alignment horizontal="right" vertical="center"/>
    </xf>
    <xf numFmtId="0" fontId="41" fillId="0" borderId="109" xfId="68" applyFont="1" applyBorder="1" applyAlignment="1">
      <alignment horizontal="left" vertical="center" wrapText="1"/>
    </xf>
    <xf numFmtId="3" fontId="41" fillId="0" borderId="111" xfId="68" applyNumberFormat="1" applyFont="1" applyBorder="1" applyAlignment="1">
      <alignment vertical="center"/>
    </xf>
    <xf numFmtId="3" fontId="41" fillId="0" borderId="112" xfId="68" applyNumberFormat="1" applyFont="1" applyBorder="1" applyAlignment="1">
      <alignment horizontal="right" vertical="center"/>
    </xf>
    <xf numFmtId="3" fontId="41" fillId="0" borderId="113" xfId="68" applyNumberFormat="1" applyFont="1" applyBorder="1" applyAlignment="1">
      <alignment horizontal="right" vertical="center"/>
    </xf>
    <xf numFmtId="3" fontId="41" fillId="0" borderId="114" xfId="68" applyNumberFormat="1" applyFont="1" applyBorder="1" applyAlignment="1">
      <alignment horizontal="right" vertical="center"/>
    </xf>
    <xf numFmtId="3" fontId="41" fillId="0" borderId="115" xfId="68" applyNumberFormat="1" applyFont="1" applyBorder="1" applyAlignment="1">
      <alignment horizontal="right" vertical="center"/>
    </xf>
    <xf numFmtId="3" fontId="41" fillId="0" borderId="116" xfId="68" applyNumberFormat="1" applyFont="1" applyBorder="1" applyAlignment="1">
      <alignment horizontal="right" vertical="center"/>
    </xf>
    <xf numFmtId="3" fontId="41" fillId="0" borderId="117" xfId="68" applyNumberFormat="1" applyFont="1" applyBorder="1" applyAlignment="1">
      <alignment vertical="center"/>
    </xf>
    <xf numFmtId="3" fontId="41" fillId="0" borderId="118" xfId="68" applyNumberFormat="1" applyFont="1" applyBorder="1" applyAlignment="1">
      <alignment vertical="center"/>
    </xf>
    <xf numFmtId="3" fontId="41" fillId="0" borderId="119" xfId="68" applyNumberFormat="1" applyFont="1" applyBorder="1" applyAlignment="1">
      <alignment horizontal="right" vertical="center"/>
    </xf>
    <xf numFmtId="3" fontId="41" fillId="0" borderId="120" xfId="68" applyNumberFormat="1" applyFont="1" applyBorder="1" applyAlignment="1">
      <alignment horizontal="right" vertical="center"/>
    </xf>
    <xf numFmtId="3" fontId="41" fillId="0" borderId="121" xfId="68" applyNumberFormat="1" applyFont="1" applyBorder="1" applyAlignment="1">
      <alignment horizontal="right" vertical="center"/>
    </xf>
    <xf numFmtId="3" fontId="41" fillId="0" borderId="122" xfId="68" applyNumberFormat="1" applyFont="1" applyBorder="1" applyAlignment="1">
      <alignment vertical="center"/>
    </xf>
    <xf numFmtId="0" fontId="89" fillId="0" borderId="4" xfId="101" applyFont="1" applyBorder="1" applyAlignment="1">
      <alignment horizontal="center" vertical="center" wrapText="1"/>
    </xf>
    <xf numFmtId="0" fontId="8" fillId="0" borderId="0" xfId="121" applyAlignment="1">
      <alignment vertical="center"/>
    </xf>
    <xf numFmtId="0" fontId="92" fillId="0" borderId="64" xfId="121" applyFont="1" applyBorder="1" applyAlignment="1">
      <alignment vertical="center" wrapText="1"/>
    </xf>
    <xf numFmtId="4" fontId="89" fillId="0" borderId="4" xfId="121" applyNumberFormat="1" applyFont="1" applyBorder="1" applyAlignment="1">
      <alignment vertical="center"/>
    </xf>
    <xf numFmtId="164" fontId="35" fillId="0" borderId="110" xfId="53" applyNumberFormat="1" applyFont="1" applyBorder="1"/>
    <xf numFmtId="0" fontId="63" fillId="0" borderId="4" xfId="53" applyBorder="1"/>
    <xf numFmtId="0" fontId="41" fillId="0" borderId="125" xfId="1" applyFont="1" applyBorder="1" applyAlignment="1">
      <alignment horizontal="justify" vertical="center" wrapText="1"/>
    </xf>
    <xf numFmtId="171" fontId="63" fillId="0" borderId="0" xfId="53" applyNumberFormat="1"/>
    <xf numFmtId="0" fontId="34" fillId="0" borderId="0" xfId="126" applyFont="1" applyAlignment="1">
      <alignment horizontal="right"/>
    </xf>
    <xf numFmtId="0" fontId="34" fillId="0" borderId="0" xfId="126" applyFont="1" applyAlignment="1">
      <alignment horizontal="left"/>
    </xf>
    <xf numFmtId="0" fontId="34" fillId="0" borderId="0" xfId="126" applyFont="1"/>
    <xf numFmtId="3" fontId="34" fillId="0" borderId="0" xfId="126" applyNumberFormat="1" applyFont="1"/>
    <xf numFmtId="3" fontId="35" fillId="0" borderId="0" xfId="126" applyNumberFormat="1" applyFont="1"/>
    <xf numFmtId="164" fontId="100" fillId="0" borderId="0" xfId="126" applyNumberFormat="1" applyFont="1" applyAlignment="1">
      <alignment horizontal="right"/>
    </xf>
    <xf numFmtId="0" fontId="35" fillId="0" borderId="0" xfId="126" applyFont="1" applyAlignment="1">
      <alignment horizontal="center"/>
    </xf>
    <xf numFmtId="169" fontId="35" fillId="0" borderId="0" xfId="126" applyNumberFormat="1" applyFont="1"/>
    <xf numFmtId="0" fontId="35" fillId="0" borderId="0" xfId="126" applyFont="1"/>
    <xf numFmtId="164" fontId="101" fillId="0" borderId="0" xfId="126" applyNumberFormat="1" applyFont="1" applyAlignment="1">
      <alignment horizontal="right"/>
    </xf>
    <xf numFmtId="0" fontId="36" fillId="0" borderId="0" xfId="126" applyFont="1" applyAlignment="1">
      <alignment horizontal="center"/>
    </xf>
    <xf numFmtId="3" fontId="36" fillId="0" borderId="0" xfId="126" applyNumberFormat="1" applyFont="1" applyAlignment="1">
      <alignment horizontal="center"/>
    </xf>
    <xf numFmtId="164" fontId="115" fillId="0" borderId="0" xfId="126" applyNumberFormat="1" applyFont="1" applyAlignment="1">
      <alignment horizontal="center"/>
    </xf>
    <xf numFmtId="0" fontId="36" fillId="0" borderId="0" xfId="126" applyFont="1" applyAlignment="1">
      <alignment horizontal="left"/>
    </xf>
    <xf numFmtId="0" fontId="36" fillId="0" borderId="0" xfId="126" applyFont="1"/>
    <xf numFmtId="3" fontId="36" fillId="0" borderId="0" xfId="126" applyNumberFormat="1" applyFont="1"/>
    <xf numFmtId="164" fontId="35" fillId="0" borderId="0" xfId="126" applyNumberFormat="1" applyFont="1" applyAlignment="1">
      <alignment horizontal="right"/>
    </xf>
    <xf numFmtId="0" fontId="34" fillId="0" borderId="28" xfId="126" applyFont="1" applyBorder="1" applyAlignment="1">
      <alignment horizontal="center" vertical="center" wrapText="1"/>
    </xf>
    <xf numFmtId="0" fontId="34" fillId="0" borderId="50" xfId="126" applyFont="1" applyBorder="1" applyAlignment="1">
      <alignment horizontal="center" vertical="center" wrapText="1"/>
    </xf>
    <xf numFmtId="0" fontId="34" fillId="0" borderId="61" xfId="126" applyFont="1" applyBorder="1" applyAlignment="1">
      <alignment horizontal="center" vertical="center" wrapText="1"/>
    </xf>
    <xf numFmtId="3" fontId="34" fillId="0" borderId="50" xfId="126" applyNumberFormat="1" applyFont="1" applyBorder="1" applyAlignment="1">
      <alignment horizontal="center" vertical="center" wrapText="1"/>
    </xf>
    <xf numFmtId="3" fontId="34" fillId="0" borderId="61" xfId="126" applyNumberFormat="1" applyFont="1" applyBorder="1" applyAlignment="1">
      <alignment horizontal="center" vertical="center" wrapText="1"/>
    </xf>
    <xf numFmtId="164" fontId="34" fillId="0" borderId="62" xfId="126" applyNumberFormat="1" applyFont="1" applyBorder="1" applyAlignment="1">
      <alignment horizontal="center" vertical="center" wrapText="1"/>
    </xf>
    <xf numFmtId="0" fontId="85" fillId="0" borderId="63" xfId="126" applyFont="1" applyBorder="1" applyAlignment="1">
      <alignment horizontal="center"/>
    </xf>
    <xf numFmtId="0" fontId="85" fillId="0" borderId="78" xfId="126" applyFont="1" applyBorder="1" applyAlignment="1">
      <alignment horizontal="center"/>
    </xf>
    <xf numFmtId="0" fontId="85" fillId="0" borderId="78" xfId="126" applyFont="1" applyBorder="1" applyAlignment="1">
      <alignment horizontal="left" wrapText="1"/>
    </xf>
    <xf numFmtId="3" fontId="85" fillId="0" borderId="78" xfId="126" applyNumberFormat="1" applyFont="1" applyBorder="1"/>
    <xf numFmtId="3" fontId="85" fillId="0" borderId="0" xfId="126" applyNumberFormat="1" applyFont="1"/>
    <xf numFmtId="170" fontId="35" fillId="0" borderId="41" xfId="126" applyNumberFormat="1" applyFont="1" applyBorder="1"/>
    <xf numFmtId="0" fontId="85" fillId="0" borderId="0" xfId="126" applyFont="1"/>
    <xf numFmtId="3" fontId="86" fillId="0" borderId="32" xfId="126" applyNumberFormat="1" applyFont="1" applyBorder="1" applyAlignment="1">
      <alignment horizontal="center"/>
    </xf>
    <xf numFmtId="0" fontId="86" fillId="0" borderId="71" xfId="126" applyFont="1" applyBorder="1" applyAlignment="1">
      <alignment horizontal="center"/>
    </xf>
    <xf numFmtId="0" fontId="86" fillId="0" borderId="43" xfId="126" applyFont="1" applyBorder="1" applyAlignment="1">
      <alignment horizontal="left"/>
    </xf>
    <xf numFmtId="3" fontId="86" fillId="0" borderId="71" xfId="126" applyNumberFormat="1" applyFont="1" applyBorder="1"/>
    <xf numFmtId="3" fontId="86" fillId="0" borderId="43" xfId="126" applyNumberFormat="1" applyFont="1" applyBorder="1"/>
    <xf numFmtId="170" fontId="34" fillId="0" borderId="44" xfId="126" applyNumberFormat="1" applyFont="1" applyBorder="1"/>
    <xf numFmtId="3" fontId="86" fillId="0" borderId="0" xfId="126" applyNumberFormat="1" applyFont="1" applyAlignment="1">
      <alignment horizontal="center"/>
    </xf>
    <xf numFmtId="0" fontId="86" fillId="0" borderId="0" xfId="126" applyFont="1" applyAlignment="1">
      <alignment horizontal="center"/>
    </xf>
    <xf numFmtId="3" fontId="86" fillId="0" borderId="0" xfId="126" applyNumberFormat="1" applyFont="1"/>
    <xf numFmtId="170" fontId="34" fillId="0" borderId="0" xfId="126" applyNumberFormat="1" applyFont="1"/>
    <xf numFmtId="0" fontId="35" fillId="0" borderId="0" xfId="126" applyFont="1" applyAlignment="1">
      <alignment horizontal="left"/>
    </xf>
    <xf numFmtId="3" fontId="34" fillId="0" borderId="0" xfId="126" applyNumberFormat="1" applyFont="1" applyAlignment="1">
      <alignment horizontal="right"/>
    </xf>
    <xf numFmtId="164" fontId="34" fillId="0" borderId="0" xfId="126" applyNumberFormat="1" applyFont="1" applyAlignment="1">
      <alignment horizontal="right"/>
    </xf>
    <xf numFmtId="0" fontId="34" fillId="0" borderId="29" xfId="126" applyFont="1" applyBorder="1" applyAlignment="1">
      <alignment horizontal="center" vertical="center" wrapText="1"/>
    </xf>
    <xf numFmtId="3" fontId="34" fillId="0" borderId="29" xfId="126" applyNumberFormat="1" applyFont="1" applyBorder="1" applyAlignment="1">
      <alignment horizontal="center" vertical="center" wrapText="1"/>
    </xf>
    <xf numFmtId="164" fontId="34" fillId="0" borderId="30" xfId="126" applyNumberFormat="1" applyFont="1" applyBorder="1" applyAlignment="1">
      <alignment horizontal="center" vertical="center" wrapText="1"/>
    </xf>
    <xf numFmtId="0" fontId="85" fillId="0" borderId="31" xfId="126" applyFont="1" applyBorder="1" applyAlignment="1">
      <alignment horizontal="center"/>
    </xf>
    <xf numFmtId="0" fontId="85" fillId="0" borderId="0" xfId="126" applyFont="1" applyAlignment="1">
      <alignment horizontal="left" wrapText="1"/>
    </xf>
    <xf numFmtId="0" fontId="86" fillId="0" borderId="31" xfId="126" applyFont="1" applyBorder="1" applyAlignment="1">
      <alignment horizontal="center"/>
    </xf>
    <xf numFmtId="0" fontId="86" fillId="0" borderId="126" xfId="126" applyFont="1" applyBorder="1" applyAlignment="1">
      <alignment horizontal="center"/>
    </xf>
    <xf numFmtId="0" fontId="86" fillId="0" borderId="0" xfId="126" applyFont="1" applyAlignment="1">
      <alignment horizontal="left" wrapText="1"/>
    </xf>
    <xf numFmtId="3" fontId="86" fillId="0" borderId="126" xfId="126" applyNumberFormat="1" applyFont="1" applyBorder="1"/>
    <xf numFmtId="170" fontId="34" fillId="0" borderId="41" xfId="126" applyNumberFormat="1" applyFont="1" applyBorder="1"/>
    <xf numFmtId="3" fontId="86" fillId="0" borderId="33" xfId="126" applyNumberFormat="1" applyFont="1" applyBorder="1" applyAlignment="1">
      <alignment horizontal="center"/>
    </xf>
    <xf numFmtId="0" fontId="86" fillId="0" borderId="72" xfId="126" applyFont="1" applyBorder="1" applyAlignment="1">
      <alignment horizontal="center"/>
    </xf>
    <xf numFmtId="0" fontId="85" fillId="0" borderId="34" xfId="126" applyFont="1" applyBorder="1" applyAlignment="1">
      <alignment horizontal="left" wrapText="1"/>
    </xf>
    <xf numFmtId="3" fontId="86" fillId="0" borderId="72" xfId="126" applyNumberFormat="1" applyFont="1" applyBorder="1"/>
    <xf numFmtId="3" fontId="86" fillId="0" borderId="34" xfId="126" applyNumberFormat="1" applyFont="1" applyBorder="1"/>
    <xf numFmtId="170" fontId="35" fillId="0" borderId="35" xfId="126" applyNumberFormat="1" applyFont="1" applyBorder="1"/>
    <xf numFmtId="0" fontId="85" fillId="0" borderId="100" xfId="126" applyFont="1" applyBorder="1" applyAlignment="1">
      <alignment horizontal="center"/>
    </xf>
    <xf numFmtId="3" fontId="85" fillId="0" borderId="100" xfId="126" applyNumberFormat="1" applyFont="1" applyBorder="1"/>
    <xf numFmtId="170" fontId="35" fillId="0" borderId="41" xfId="126" applyNumberFormat="1" applyFont="1" applyBorder="1" applyAlignment="1">
      <alignment horizontal="right"/>
    </xf>
    <xf numFmtId="0" fontId="86" fillId="0" borderId="103" xfId="126" applyFont="1" applyBorder="1" applyAlignment="1">
      <alignment horizontal="center"/>
    </xf>
    <xf numFmtId="0" fontId="86" fillId="0" borderId="106" xfId="126" applyFont="1" applyBorder="1" applyAlignment="1">
      <alignment horizontal="left" wrapText="1"/>
    </xf>
    <xf numFmtId="3" fontId="86" fillId="0" borderId="106" xfId="126" applyNumberFormat="1" applyFont="1" applyBorder="1"/>
    <xf numFmtId="170" fontId="34" fillId="0" borderId="127" xfId="126" applyNumberFormat="1" applyFont="1" applyBorder="1"/>
    <xf numFmtId="0" fontId="86" fillId="0" borderId="34" xfId="126" applyFont="1" applyBorder="1" applyAlignment="1">
      <alignment horizontal="center"/>
    </xf>
    <xf numFmtId="170" fontId="34" fillId="0" borderId="41" xfId="126" applyNumberFormat="1" applyFont="1" applyBorder="1" applyAlignment="1">
      <alignment horizontal="right"/>
    </xf>
    <xf numFmtId="0" fontId="86" fillId="0" borderId="106" xfId="126" applyFont="1" applyBorder="1" applyAlignment="1">
      <alignment horizontal="center"/>
    </xf>
    <xf numFmtId="0" fontId="86" fillId="0" borderId="33" xfId="126" applyFont="1" applyBorder="1" applyAlignment="1">
      <alignment horizontal="center"/>
    </xf>
    <xf numFmtId="170" fontId="34" fillId="0" borderId="35" xfId="126" applyNumberFormat="1" applyFont="1" applyBorder="1"/>
    <xf numFmtId="0" fontId="86" fillId="0" borderId="80" xfId="126" applyFont="1" applyBorder="1" applyAlignment="1">
      <alignment horizontal="center"/>
    </xf>
    <xf numFmtId="0" fontId="86" fillId="0" borderId="71" xfId="126" applyFont="1" applyBorder="1" applyAlignment="1">
      <alignment horizontal="left"/>
    </xf>
    <xf numFmtId="0" fontId="86" fillId="0" borderId="32" xfId="126" applyFont="1" applyBorder="1" applyAlignment="1">
      <alignment horizontal="center"/>
    </xf>
    <xf numFmtId="0" fontId="86" fillId="0" borderId="43" xfId="126" applyFont="1" applyBorder="1" applyAlignment="1">
      <alignment horizontal="left" wrapText="1"/>
    </xf>
    <xf numFmtId="0" fontId="85" fillId="0" borderId="65" xfId="126" applyFont="1" applyBorder="1" applyAlignment="1">
      <alignment horizontal="center"/>
    </xf>
    <xf numFmtId="0" fontId="85" fillId="0" borderId="52" xfId="126" applyFont="1" applyBorder="1" applyAlignment="1">
      <alignment horizontal="left" wrapText="1"/>
    </xf>
    <xf numFmtId="3" fontId="85" fillId="0" borderId="65" xfId="126" applyNumberFormat="1" applyFont="1" applyBorder="1"/>
    <xf numFmtId="3" fontId="85" fillId="0" borderId="52" xfId="126" applyNumberFormat="1" applyFont="1" applyBorder="1"/>
    <xf numFmtId="170" fontId="35" fillId="0" borderId="53" xfId="126" applyNumberFormat="1" applyFont="1" applyBorder="1"/>
    <xf numFmtId="0" fontId="86" fillId="0" borderId="0" xfId="126" applyFont="1"/>
    <xf numFmtId="0" fontId="85" fillId="0" borderId="72" xfId="126" applyFont="1" applyBorder="1" applyAlignment="1">
      <alignment horizontal="center"/>
    </xf>
    <xf numFmtId="3" fontId="85" fillId="0" borderId="72" xfId="126" applyNumberFormat="1" applyFont="1" applyBorder="1"/>
    <xf numFmtId="3" fontId="85" fillId="0" borderId="34" xfId="126" applyNumberFormat="1" applyFont="1" applyBorder="1"/>
    <xf numFmtId="0" fontId="86" fillId="0" borderId="34" xfId="126" applyFont="1" applyBorder="1" applyAlignment="1">
      <alignment horizontal="center" wrapText="1"/>
    </xf>
    <xf numFmtId="3" fontId="85" fillId="0" borderId="78" xfId="126" applyNumberFormat="1" applyFont="1" applyBorder="1" applyAlignment="1">
      <alignment horizontal="right"/>
    </xf>
    <xf numFmtId="170" fontId="35" fillId="0" borderId="41" xfId="127" applyNumberFormat="1" applyFont="1" applyBorder="1" applyAlignment="1">
      <alignment horizontal="right"/>
    </xf>
    <xf numFmtId="0" fontId="86" fillId="0" borderId="80" xfId="127" applyFont="1" applyBorder="1" applyAlignment="1">
      <alignment horizontal="center"/>
    </xf>
    <xf numFmtId="0" fontId="86" fillId="0" borderId="71" xfId="127" applyFont="1" applyBorder="1" applyAlignment="1">
      <alignment horizontal="center"/>
    </xf>
    <xf numFmtId="0" fontId="86" fillId="0" borderId="128" xfId="126" applyFont="1" applyBorder="1" applyAlignment="1">
      <alignment horizontal="left" wrapText="1"/>
    </xf>
    <xf numFmtId="3" fontId="86" fillId="0" borderId="71" xfId="127" applyNumberFormat="1" applyFont="1" applyBorder="1" applyAlignment="1">
      <alignment horizontal="right"/>
    </xf>
    <xf numFmtId="3" fontId="86" fillId="0" borderId="43" xfId="127" applyNumberFormat="1" applyFont="1" applyBorder="1" applyAlignment="1">
      <alignment horizontal="right"/>
    </xf>
    <xf numFmtId="170" fontId="34" fillId="0" borderId="81" xfId="126" applyNumberFormat="1" applyFont="1" applyBorder="1" applyAlignment="1">
      <alignment horizontal="right"/>
    </xf>
    <xf numFmtId="0" fontId="86" fillId="0" borderId="0" xfId="127" applyFont="1"/>
    <xf numFmtId="49" fontId="86" fillId="0" borderId="129" xfId="126" applyNumberFormat="1" applyFont="1" applyBorder="1" applyAlignment="1">
      <alignment horizontal="left"/>
    </xf>
    <xf numFmtId="0" fontId="34" fillId="0" borderId="37" xfId="126" applyFont="1" applyBorder="1" applyAlignment="1">
      <alignment horizontal="left"/>
    </xf>
    <xf numFmtId="3" fontId="86" fillId="0" borderId="10" xfId="127" applyNumberFormat="1" applyFont="1" applyBorder="1"/>
    <xf numFmtId="3" fontId="86" fillId="0" borderId="54" xfId="127" applyNumberFormat="1" applyFont="1" applyBorder="1"/>
    <xf numFmtId="3" fontId="86" fillId="0" borderId="68" xfId="127" applyNumberFormat="1" applyFont="1" applyBorder="1"/>
    <xf numFmtId="170" fontId="34" fillId="0" borderId="12" xfId="126" applyNumberFormat="1" applyFont="1" applyBorder="1" applyAlignment="1">
      <alignment horizontal="right"/>
    </xf>
    <xf numFmtId="0" fontId="88" fillId="0" borderId="0" xfId="126" applyFont="1"/>
    <xf numFmtId="49" fontId="86" fillId="0" borderId="74" xfId="126" applyNumberFormat="1" applyFont="1" applyBorder="1" applyAlignment="1">
      <alignment horizontal="left"/>
    </xf>
    <xf numFmtId="0" fontId="34" fillId="0" borderId="33" xfId="126" applyFont="1" applyBorder="1" applyAlignment="1">
      <alignment horizontal="left"/>
    </xf>
    <xf numFmtId="3" fontId="86" fillId="0" borderId="105" xfId="127" applyNumberFormat="1" applyFont="1" applyBorder="1"/>
    <xf numFmtId="3" fontId="86" fillId="0" borderId="106" xfId="127" applyNumberFormat="1" applyFont="1" applyBorder="1"/>
    <xf numFmtId="3" fontId="86" fillId="0" borderId="126" xfId="127" applyNumberFormat="1" applyFont="1" applyBorder="1"/>
    <xf numFmtId="170" fontId="34" fillId="0" borderId="130" xfId="126" applyNumberFormat="1" applyFont="1" applyBorder="1" applyAlignment="1">
      <alignment horizontal="right"/>
    </xf>
    <xf numFmtId="3" fontId="86" fillId="0" borderId="131" xfId="127" applyNumberFormat="1" applyFont="1" applyBorder="1"/>
    <xf numFmtId="49" fontId="86" fillId="0" borderId="74" xfId="126" applyNumberFormat="1" applyFont="1" applyBorder="1"/>
    <xf numFmtId="49" fontId="86" fillId="0" borderId="33" xfId="126" applyNumberFormat="1" applyFont="1" applyBorder="1"/>
    <xf numFmtId="49" fontId="86" fillId="0" borderId="96" xfId="126" applyNumberFormat="1" applyFont="1" applyBorder="1"/>
    <xf numFmtId="3" fontId="86" fillId="0" borderId="63" xfId="127" applyNumberFormat="1" applyFont="1" applyBorder="1"/>
    <xf numFmtId="3" fontId="86" fillId="0" borderId="0" xfId="127" applyNumberFormat="1" applyFont="1"/>
    <xf numFmtId="3" fontId="86" fillId="0" borderId="78" xfId="127" applyNumberFormat="1" applyFont="1" applyBorder="1"/>
    <xf numFmtId="170" fontId="34" fillId="0" borderId="79" xfId="126" applyNumberFormat="1" applyFont="1" applyBorder="1" applyAlignment="1">
      <alignment horizontal="right"/>
    </xf>
    <xf numFmtId="49" fontId="86" fillId="0" borderId="75" xfId="126" applyNumberFormat="1" applyFont="1" applyBorder="1" applyAlignment="1">
      <alignment horizontal="left"/>
    </xf>
    <xf numFmtId="49" fontId="86" fillId="0" borderId="28" xfId="126" applyNumberFormat="1" applyFont="1" applyBorder="1" applyAlignment="1">
      <alignment horizontal="left"/>
    </xf>
    <xf numFmtId="3" fontId="86" fillId="0" borderId="49" xfId="127" applyNumberFormat="1" applyFont="1" applyBorder="1"/>
    <xf numFmtId="3" fontId="86" fillId="0" borderId="61" xfId="127" applyNumberFormat="1" applyFont="1" applyBorder="1"/>
    <xf numFmtId="3" fontId="86" fillId="0" borderId="50" xfId="127" applyNumberFormat="1" applyFont="1" applyBorder="1"/>
    <xf numFmtId="170" fontId="34" fillId="0" borderId="30" xfId="126" applyNumberFormat="1" applyFont="1" applyBorder="1" applyAlignment="1">
      <alignment horizontal="right"/>
    </xf>
    <xf numFmtId="0" fontId="85" fillId="0" borderId="0" xfId="126" applyFont="1" applyAlignment="1">
      <alignment horizontal="center"/>
    </xf>
    <xf numFmtId="0" fontId="85" fillId="0" borderId="31" xfId="127" applyFont="1" applyBorder="1" applyAlignment="1">
      <alignment horizontal="center"/>
    </xf>
    <xf numFmtId="0" fontId="85" fillId="0" borderId="78" xfId="127" applyFont="1" applyBorder="1" applyAlignment="1">
      <alignment horizontal="center"/>
    </xf>
    <xf numFmtId="0" fontId="85" fillId="0" borderId="0" xfId="127" applyFont="1" applyAlignment="1">
      <alignment horizontal="left" wrapText="1"/>
    </xf>
    <xf numFmtId="3" fontId="85" fillId="0" borderId="78" xfId="127" applyNumberFormat="1" applyFont="1" applyBorder="1"/>
    <xf numFmtId="3" fontId="85" fillId="0" borderId="0" xfId="127" applyNumberFormat="1" applyFont="1"/>
    <xf numFmtId="170" fontId="35" fillId="0" borderId="41" xfId="127" applyNumberFormat="1" applyFont="1" applyBorder="1"/>
    <xf numFmtId="0" fontId="85" fillId="0" borderId="0" xfId="127" applyFont="1"/>
    <xf numFmtId="0" fontId="86" fillId="0" borderId="31" xfId="127" applyFont="1" applyBorder="1" applyAlignment="1">
      <alignment horizontal="center"/>
    </xf>
    <xf numFmtId="0" fontId="86" fillId="0" borderId="126" xfId="127" applyFont="1" applyBorder="1" applyAlignment="1">
      <alignment horizontal="center"/>
    </xf>
    <xf numFmtId="0" fontId="86" fillId="0" borderId="0" xfId="127" applyFont="1" applyAlignment="1">
      <alignment horizontal="left" wrapText="1"/>
    </xf>
    <xf numFmtId="170" fontId="34" fillId="0" borderId="41" xfId="127" applyNumberFormat="1" applyFont="1" applyBorder="1"/>
    <xf numFmtId="0" fontId="86" fillId="0" borderId="33" xfId="127" applyFont="1" applyBorder="1" applyAlignment="1">
      <alignment horizontal="center"/>
    </xf>
    <xf numFmtId="0" fontId="86" fillId="0" borderId="72" xfId="127" applyFont="1" applyBorder="1" applyAlignment="1">
      <alignment horizontal="center"/>
    </xf>
    <xf numFmtId="0" fontId="86" fillId="0" borderId="34" xfId="127" applyFont="1" applyBorder="1" applyAlignment="1">
      <alignment horizontal="left" wrapText="1"/>
    </xf>
    <xf numFmtId="3" fontId="86" fillId="0" borderId="72" xfId="127" applyNumberFormat="1" applyFont="1" applyBorder="1"/>
    <xf numFmtId="3" fontId="86" fillId="0" borderId="34" xfId="127" applyNumberFormat="1" applyFont="1" applyBorder="1"/>
    <xf numFmtId="170" fontId="35" fillId="0" borderId="35" xfId="127" applyNumberFormat="1" applyFont="1" applyBorder="1"/>
    <xf numFmtId="0" fontId="85" fillId="0" borderId="100" xfId="127" applyFont="1" applyBorder="1" applyAlignment="1">
      <alignment horizontal="center"/>
    </xf>
    <xf numFmtId="3" fontId="85" fillId="0" borderId="100" xfId="127" applyNumberFormat="1" applyFont="1" applyBorder="1"/>
    <xf numFmtId="3" fontId="34" fillId="0" borderId="4" xfId="127" applyNumberFormat="1" applyFont="1" applyBorder="1" applyAlignment="1">
      <alignment horizontal="right"/>
    </xf>
    <xf numFmtId="3" fontId="34" fillId="0" borderId="34" xfId="127" applyNumberFormat="1" applyFont="1" applyBorder="1" applyAlignment="1">
      <alignment horizontal="right"/>
    </xf>
    <xf numFmtId="170" fontId="34" fillId="0" borderId="6" xfId="127" applyNumberFormat="1" applyFont="1" applyBorder="1"/>
    <xf numFmtId="0" fontId="85" fillId="0" borderId="33" xfId="127" applyFont="1" applyBorder="1" applyAlignment="1">
      <alignment horizontal="center"/>
    </xf>
    <xf numFmtId="0" fontId="86" fillId="0" borderId="34" xfId="127" applyFont="1" applyBorder="1" applyAlignment="1">
      <alignment horizontal="center"/>
    </xf>
    <xf numFmtId="0" fontId="86" fillId="0" borderId="132" xfId="127" applyFont="1" applyBorder="1" applyAlignment="1">
      <alignment horizontal="center"/>
    </xf>
    <xf numFmtId="0" fontId="86" fillId="0" borderId="106" xfId="127" applyFont="1" applyBorder="1" applyAlignment="1">
      <alignment horizontal="left" wrapText="1"/>
    </xf>
    <xf numFmtId="170" fontId="34" fillId="0" borderId="127" xfId="127" applyNumberFormat="1" applyFont="1" applyBorder="1"/>
    <xf numFmtId="0" fontId="86" fillId="0" borderId="0" xfId="127" applyFont="1" applyAlignment="1">
      <alignment horizontal="center"/>
    </xf>
    <xf numFmtId="0" fontId="86" fillId="0" borderId="106" xfId="127" applyFont="1" applyBorder="1" applyAlignment="1">
      <alignment horizontal="center"/>
    </xf>
    <xf numFmtId="0" fontId="6" fillId="0" borderId="33" xfId="127" applyBorder="1"/>
    <xf numFmtId="0" fontId="6" fillId="0" borderId="34" xfId="127" applyBorder="1"/>
    <xf numFmtId="0" fontId="6" fillId="0" borderId="34" xfId="127" applyBorder="1" applyAlignment="1">
      <alignment wrapText="1"/>
    </xf>
    <xf numFmtId="3" fontId="6" fillId="0" borderId="34" xfId="127" applyNumberFormat="1" applyBorder="1"/>
    <xf numFmtId="164" fontId="6" fillId="0" borderId="35" xfId="127" applyNumberFormat="1" applyBorder="1"/>
    <xf numFmtId="0" fontId="85" fillId="0" borderId="96" xfId="127" applyFont="1" applyBorder="1" applyAlignment="1">
      <alignment horizontal="center"/>
    </xf>
    <xf numFmtId="0" fontId="35" fillId="0" borderId="100" xfId="127" applyFont="1" applyBorder="1" applyAlignment="1">
      <alignment horizontal="center"/>
    </xf>
    <xf numFmtId="3" fontId="35" fillId="0" borderId="100" xfId="127" applyNumberFormat="1" applyFont="1" applyBorder="1"/>
    <xf numFmtId="3" fontId="35" fillId="0" borderId="72" xfId="127" applyNumberFormat="1" applyFont="1" applyBorder="1"/>
    <xf numFmtId="0" fontId="35" fillId="0" borderId="78" xfId="127" applyFont="1" applyBorder="1" applyAlignment="1">
      <alignment horizontal="center"/>
    </xf>
    <xf numFmtId="3" fontId="35" fillId="0" borderId="78" xfId="127" applyNumberFormat="1" applyFont="1" applyBorder="1"/>
    <xf numFmtId="3" fontId="35" fillId="0" borderId="0" xfId="127" applyNumberFormat="1" applyFont="1"/>
    <xf numFmtId="0" fontId="85" fillId="0" borderId="32" xfId="127" applyFont="1" applyBorder="1" applyAlignment="1">
      <alignment horizontal="center"/>
    </xf>
    <xf numFmtId="0" fontId="86" fillId="0" borderId="43" xfId="127" applyFont="1" applyBorder="1" applyAlignment="1">
      <alignment horizontal="left" wrapText="1"/>
    </xf>
    <xf numFmtId="3" fontId="34" fillId="0" borderId="71" xfId="127" applyNumberFormat="1" applyFont="1" applyBorder="1"/>
    <xf numFmtId="3" fontId="34" fillId="0" borderId="43" xfId="127" applyNumberFormat="1" applyFont="1" applyBorder="1"/>
    <xf numFmtId="170" fontId="34" fillId="0" borderId="44" xfId="127" applyNumberFormat="1" applyFont="1" applyBorder="1" applyAlignment="1">
      <alignment horizontal="right"/>
    </xf>
    <xf numFmtId="0" fontId="85" fillId="0" borderId="0" xfId="127" applyFont="1" applyAlignment="1">
      <alignment horizontal="center"/>
    </xf>
    <xf numFmtId="0" fontId="35" fillId="0" borderId="0" xfId="127" applyFont="1" applyAlignment="1">
      <alignment horizontal="center"/>
    </xf>
    <xf numFmtId="0" fontId="35" fillId="0" borderId="0" xfId="127" applyFont="1"/>
    <xf numFmtId="0" fontId="86" fillId="0" borderId="78" xfId="127" applyFont="1" applyBorder="1" applyAlignment="1">
      <alignment horizontal="center"/>
    </xf>
    <xf numFmtId="3" fontId="34" fillId="0" borderId="47" xfId="127" applyNumberFormat="1" applyFont="1" applyBorder="1" applyAlignment="1">
      <alignment horizontal="right"/>
    </xf>
    <xf numFmtId="3" fontId="34" fillId="0" borderId="46" xfId="127" applyNumberFormat="1" applyFont="1" applyBorder="1" applyAlignment="1">
      <alignment horizontal="right"/>
    </xf>
    <xf numFmtId="170" fontId="34" fillId="0" borderId="8" xfId="127" applyNumberFormat="1" applyFont="1" applyBorder="1"/>
    <xf numFmtId="0" fontId="35" fillId="0" borderId="0" xfId="127" applyFont="1" applyAlignment="1">
      <alignment wrapText="1"/>
    </xf>
    <xf numFmtId="0" fontId="34" fillId="0" borderId="133" xfId="50" applyFont="1" applyBorder="1" applyAlignment="1">
      <alignment horizontal="center"/>
    </xf>
    <xf numFmtId="3" fontId="34" fillId="0" borderId="37" xfId="127" applyNumberFormat="1" applyFont="1" applyBorder="1" applyAlignment="1">
      <alignment horizontal="right"/>
    </xf>
    <xf numFmtId="3" fontId="34" fillId="0" borderId="38" xfId="127" applyNumberFormat="1" applyFont="1" applyBorder="1" applyAlignment="1">
      <alignment horizontal="right"/>
    </xf>
    <xf numFmtId="170" fontId="34" fillId="0" borderId="38" xfId="127" applyNumberFormat="1" applyFont="1" applyBorder="1"/>
    <xf numFmtId="3" fontId="34" fillId="0" borderId="33" xfId="127" applyNumberFormat="1" applyFont="1" applyBorder="1" applyAlignment="1">
      <alignment horizontal="right"/>
    </xf>
    <xf numFmtId="3" fontId="34" fillId="0" borderId="39" xfId="127" applyNumberFormat="1" applyFont="1" applyBorder="1" applyAlignment="1">
      <alignment horizontal="right"/>
    </xf>
    <xf numFmtId="170" fontId="34" fillId="0" borderId="39" xfId="127" applyNumberFormat="1" applyFont="1" applyBorder="1"/>
    <xf numFmtId="170" fontId="34" fillId="0" borderId="130" xfId="127" applyNumberFormat="1" applyFont="1" applyBorder="1" applyAlignment="1">
      <alignment horizontal="right"/>
    </xf>
    <xf numFmtId="170" fontId="34" fillId="0" borderId="48" xfId="127" applyNumberFormat="1" applyFont="1" applyBorder="1"/>
    <xf numFmtId="3" fontId="34" fillId="0" borderId="28" xfId="127" applyNumberFormat="1" applyFont="1" applyBorder="1" applyAlignment="1">
      <alignment horizontal="right"/>
    </xf>
    <xf numFmtId="170" fontId="34" fillId="0" borderId="40" xfId="127" applyNumberFormat="1" applyFont="1" applyBorder="1"/>
    <xf numFmtId="170" fontId="35" fillId="0" borderId="0" xfId="127" applyNumberFormat="1" applyFont="1"/>
    <xf numFmtId="1" fontId="89" fillId="0" borderId="5" xfId="92" applyNumberFormat="1" applyFont="1" applyBorder="1" applyAlignment="1">
      <alignment horizontal="center" vertical="center"/>
    </xf>
    <xf numFmtId="1" fontId="89" fillId="0" borderId="4" xfId="92" applyNumberFormat="1" applyFont="1" applyBorder="1" applyAlignment="1">
      <alignment horizontal="center" vertical="center"/>
    </xf>
    <xf numFmtId="1" fontId="89" fillId="0" borderId="104" xfId="92" applyNumberFormat="1" applyFont="1" applyBorder="1" applyAlignment="1">
      <alignment horizontal="center" vertical="center"/>
    </xf>
    <xf numFmtId="49" fontId="89" fillId="0" borderId="137" xfId="68" applyNumberFormat="1" applyFont="1" applyBorder="1" applyAlignment="1">
      <alignment horizontal="center" vertical="center"/>
    </xf>
    <xf numFmtId="3" fontId="89" fillId="0" borderId="80" xfId="92" applyNumberFormat="1" applyFont="1" applyBorder="1" applyAlignment="1">
      <alignment horizontal="center" vertical="center"/>
    </xf>
    <xf numFmtId="3" fontId="89" fillId="0" borderId="138" xfId="92" applyNumberFormat="1" applyFont="1" applyBorder="1" applyAlignment="1">
      <alignment horizontal="center" vertical="center"/>
    </xf>
    <xf numFmtId="0" fontId="41" fillId="0" borderId="139" xfId="68" applyFont="1" applyBorder="1" applyAlignment="1">
      <alignment horizontal="center" vertical="center"/>
    </xf>
    <xf numFmtId="3" fontId="41" fillId="0" borderId="10" xfId="68" applyNumberFormat="1" applyFont="1" applyBorder="1" applyAlignment="1">
      <alignment vertical="center"/>
    </xf>
    <xf numFmtId="3" fontId="41" fillId="27" borderId="141" xfId="94" applyNumberFormat="1" applyFont="1" applyFill="1" applyBorder="1" applyAlignment="1">
      <alignment vertical="center"/>
    </xf>
    <xf numFmtId="3" fontId="41" fillId="0" borderId="142" xfId="68" applyNumberFormat="1" applyFont="1" applyBorder="1" applyAlignment="1">
      <alignment vertical="center"/>
    </xf>
    <xf numFmtId="3" fontId="41" fillId="0" borderId="143" xfId="68" applyNumberFormat="1" applyFont="1" applyBorder="1" applyAlignment="1">
      <alignment vertical="center"/>
    </xf>
    <xf numFmtId="0" fontId="41" fillId="0" borderId="127" xfId="94" applyFont="1" applyBorder="1" applyAlignment="1">
      <alignment horizontal="justify" vertical="center" wrapText="1"/>
    </xf>
    <xf numFmtId="0" fontId="121" fillId="0" borderId="0" xfId="94" applyFont="1" applyAlignment="1">
      <alignment horizontal="justify" vertical="center" wrapText="1"/>
    </xf>
    <xf numFmtId="0" fontId="41" fillId="0" borderId="139" xfId="68" applyFont="1" applyBorder="1" applyAlignment="1">
      <alignment horizontal="center" vertical="center" wrapText="1"/>
    </xf>
    <xf numFmtId="3" fontId="41" fillId="0" borderId="144" xfId="68" applyNumberFormat="1" applyFont="1" applyBorder="1" applyAlignment="1">
      <alignment vertical="center"/>
    </xf>
    <xf numFmtId="3" fontId="41" fillId="0" borderId="5" xfId="68" applyNumberFormat="1" applyFont="1" applyBorder="1" applyAlignment="1">
      <alignment vertical="center"/>
    </xf>
    <xf numFmtId="3" fontId="41" fillId="0" borderId="35" xfId="68" applyNumberFormat="1" applyFont="1" applyBorder="1" applyAlignment="1">
      <alignment vertical="center"/>
    </xf>
    <xf numFmtId="3" fontId="41" fillId="0" borderId="145" xfId="68" applyNumberFormat="1" applyFont="1" applyBorder="1" applyAlignment="1">
      <alignment horizontal="right" vertical="center"/>
    </xf>
    <xf numFmtId="3" fontId="41" fillId="0" borderId="146" xfId="68" applyNumberFormat="1" applyFont="1" applyBorder="1" applyAlignment="1">
      <alignment horizontal="right" vertical="center"/>
    </xf>
    <xf numFmtId="3" fontId="41" fillId="0" borderId="147" xfId="68" applyNumberFormat="1" applyFont="1" applyBorder="1" applyAlignment="1">
      <alignment horizontal="right" vertical="center"/>
    </xf>
    <xf numFmtId="0" fontId="91" fillId="0" borderId="95" xfId="92" applyFont="1" applyBorder="1" applyAlignment="1">
      <alignment horizontal="center" vertical="center" textRotation="90" wrapText="1"/>
    </xf>
    <xf numFmtId="3" fontId="41" fillId="0" borderId="148" xfId="68" applyNumberFormat="1" applyFont="1" applyBorder="1" applyAlignment="1">
      <alignment vertical="center"/>
    </xf>
    <xf numFmtId="3" fontId="41" fillId="0" borderId="7" xfId="68" applyNumberFormat="1" applyFont="1" applyBorder="1" applyAlignment="1">
      <alignment vertical="center"/>
    </xf>
    <xf numFmtId="3" fontId="41" fillId="0" borderId="42" xfId="68" applyNumberFormat="1" applyFont="1" applyBorder="1" applyAlignment="1">
      <alignment vertical="center"/>
    </xf>
    <xf numFmtId="3" fontId="41" fillId="0" borderId="149" xfId="68" applyNumberFormat="1" applyFont="1" applyBorder="1" applyAlignment="1">
      <alignment vertical="center"/>
    </xf>
    <xf numFmtId="3" fontId="41" fillId="0" borderId="150" xfId="68" applyNumberFormat="1" applyFont="1" applyBorder="1" applyAlignment="1">
      <alignment vertical="center"/>
    </xf>
    <xf numFmtId="3" fontId="41" fillId="0" borderId="151" xfId="68" applyNumberFormat="1" applyFont="1" applyBorder="1" applyAlignment="1">
      <alignment horizontal="right" vertical="center"/>
    </xf>
    <xf numFmtId="3" fontId="41" fillId="0" borderId="152" xfId="68" applyNumberFormat="1" applyFont="1" applyBorder="1" applyAlignment="1">
      <alignment horizontal="right" vertical="center"/>
    </xf>
    <xf numFmtId="3" fontId="122" fillId="27" borderId="62" xfId="68" applyNumberFormat="1" applyFont="1" applyFill="1" applyBorder="1" applyAlignment="1">
      <alignment horizontal="justify" vertical="center"/>
    </xf>
    <xf numFmtId="3" fontId="41" fillId="0" borderId="99" xfId="68" applyNumberFormat="1" applyFont="1" applyBorder="1" applyAlignment="1">
      <alignment horizontal="right" vertical="center"/>
    </xf>
    <xf numFmtId="3" fontId="41" fillId="0" borderId="100" xfId="68" applyNumberFormat="1" applyFont="1" applyBorder="1" applyAlignment="1">
      <alignment horizontal="right" vertical="center"/>
    </xf>
    <xf numFmtId="0" fontId="41" fillId="0" borderId="34" xfId="68" applyFont="1" applyBorder="1" applyAlignment="1">
      <alignment horizontal="center" vertical="center" wrapText="1"/>
    </xf>
    <xf numFmtId="0" fontId="41" fillId="0" borderId="153" xfId="68" applyFont="1" applyBorder="1" applyAlignment="1">
      <alignment horizontal="left" vertical="center" wrapText="1"/>
    </xf>
    <xf numFmtId="3" fontId="41" fillId="0" borderId="132" xfId="68" applyNumberFormat="1" applyFont="1" applyBorder="1" applyAlignment="1">
      <alignment vertical="center"/>
    </xf>
    <xf numFmtId="3" fontId="41" fillId="0" borderId="154" xfId="68" applyNumberFormat="1" applyFont="1" applyBorder="1" applyAlignment="1">
      <alignment vertical="center"/>
    </xf>
    <xf numFmtId="3" fontId="41" fillId="0" borderId="155" xfId="68" applyNumberFormat="1" applyFont="1" applyBorder="1" applyAlignment="1">
      <alignment horizontal="right" vertical="center"/>
    </xf>
    <xf numFmtId="0" fontId="41" fillId="0" borderId="109" xfId="68" applyFont="1" applyBorder="1" applyAlignment="1">
      <alignment horizontal="center" vertical="center" wrapText="1"/>
    </xf>
    <xf numFmtId="3" fontId="41" fillId="0" borderId="35" xfId="68" applyNumberFormat="1" applyFont="1" applyBorder="1" applyAlignment="1">
      <alignment horizontal="justify" vertical="center"/>
    </xf>
    <xf numFmtId="172" fontId="93" fillId="0" borderId="156" xfId="90" applyNumberFormat="1" applyFont="1" applyBorder="1" applyAlignment="1">
      <alignment horizontal="center" vertical="center" wrapText="1"/>
    </xf>
    <xf numFmtId="3" fontId="121" fillId="0" borderId="127" xfId="68" applyNumberFormat="1" applyFont="1" applyBorder="1" applyAlignment="1">
      <alignment horizontal="justify" vertical="center"/>
    </xf>
    <xf numFmtId="3" fontId="41" fillId="0" borderId="157" xfId="68" applyNumberFormat="1" applyFont="1" applyBorder="1" applyAlignment="1">
      <alignment horizontal="right" vertical="center"/>
    </xf>
    <xf numFmtId="3" fontId="41" fillId="0" borderId="158" xfId="68" applyNumberFormat="1" applyFont="1" applyBorder="1" applyAlignment="1">
      <alignment horizontal="justify" vertical="center"/>
    </xf>
    <xf numFmtId="3" fontId="41" fillId="0" borderId="159" xfId="68" applyNumberFormat="1" applyFont="1" applyBorder="1" applyAlignment="1">
      <alignment vertical="center"/>
    </xf>
    <xf numFmtId="3" fontId="41" fillId="0" borderId="12" xfId="68" applyNumberFormat="1" applyFont="1" applyBorder="1" applyAlignment="1">
      <alignment horizontal="right" vertical="center"/>
    </xf>
    <xf numFmtId="3" fontId="41" fillId="0" borderId="8" xfId="68" applyNumberFormat="1" applyFont="1" applyBorder="1" applyAlignment="1">
      <alignment horizontal="right" vertical="center"/>
    </xf>
    <xf numFmtId="3" fontId="41" fillId="0" borderId="160" xfId="68" applyNumberFormat="1" applyFont="1" applyBorder="1" applyAlignment="1">
      <alignment vertical="center"/>
    </xf>
    <xf numFmtId="3" fontId="41" fillId="0" borderId="33" xfId="68" applyNumberFormat="1" applyFont="1" applyBorder="1" applyAlignment="1">
      <alignment vertical="center"/>
    </xf>
    <xf numFmtId="3" fontId="41" fillId="0" borderId="161" xfId="68" applyNumberFormat="1" applyFont="1" applyBorder="1" applyAlignment="1">
      <alignment vertical="center"/>
    </xf>
    <xf numFmtId="3" fontId="41" fillId="0" borderId="127" xfId="68" applyNumberFormat="1" applyFont="1" applyBorder="1" applyAlignment="1">
      <alignment horizontal="justify" vertical="center" wrapText="1"/>
    </xf>
    <xf numFmtId="0" fontId="121" fillId="0" borderId="35" xfId="94" applyFont="1" applyBorder="1" applyAlignment="1">
      <alignment horizontal="justify" vertical="center" wrapText="1"/>
    </xf>
    <xf numFmtId="3" fontId="41" fillId="0" borderId="162" xfId="68" applyNumberFormat="1" applyFont="1" applyBorder="1" applyAlignment="1">
      <alignment horizontal="justify" vertical="center"/>
    </xf>
    <xf numFmtId="3" fontId="41" fillId="0" borderId="127" xfId="68" applyNumberFormat="1" applyFont="1" applyBorder="1" applyAlignment="1">
      <alignment horizontal="justify" vertical="center"/>
    </xf>
    <xf numFmtId="0" fontId="41" fillId="36" borderId="13" xfId="68" applyFont="1" applyFill="1" applyBorder="1" applyAlignment="1">
      <alignment horizontal="center" vertical="center" wrapText="1"/>
    </xf>
    <xf numFmtId="3" fontId="41" fillId="0" borderId="88" xfId="68" applyNumberFormat="1" applyFont="1" applyBorder="1" applyAlignment="1">
      <alignment horizontal="right" vertical="center"/>
    </xf>
    <xf numFmtId="3" fontId="41" fillId="0" borderId="89" xfId="68" applyNumberFormat="1" applyFont="1" applyBorder="1" applyAlignment="1">
      <alignment horizontal="right" vertical="center"/>
    </xf>
    <xf numFmtId="0" fontId="41" fillId="36" borderId="98" xfId="68" applyFont="1" applyFill="1" applyBorder="1" applyAlignment="1">
      <alignment horizontal="center" vertical="center" wrapText="1"/>
    </xf>
    <xf numFmtId="0" fontId="41" fillId="26" borderId="13" xfId="68" applyFont="1" applyFill="1" applyBorder="1" applyAlignment="1">
      <alignment horizontal="center" vertical="center" wrapText="1"/>
    </xf>
    <xf numFmtId="0" fontId="41" fillId="0" borderId="36" xfId="68" applyFont="1" applyBorder="1" applyAlignment="1">
      <alignment horizontal="left" vertical="center" wrapText="1"/>
    </xf>
    <xf numFmtId="0" fontId="41" fillId="0" borderId="156" xfId="68" applyFont="1" applyBorder="1" applyAlignment="1">
      <alignment horizontal="center" vertical="center" wrapText="1"/>
    </xf>
    <xf numFmtId="0" fontId="41" fillId="0" borderId="163" xfId="68" applyFont="1" applyBorder="1" applyAlignment="1">
      <alignment horizontal="center" vertical="center"/>
    </xf>
    <xf numFmtId="0" fontId="41" fillId="26" borderId="163" xfId="68" applyFont="1" applyFill="1" applyBorder="1" applyAlignment="1">
      <alignment horizontal="center" vertical="center"/>
    </xf>
    <xf numFmtId="3" fontId="116" fillId="0" borderId="0" xfId="68" applyNumberFormat="1" applyFont="1" applyAlignment="1">
      <alignment vertical="center"/>
    </xf>
    <xf numFmtId="0" fontId="41" fillId="0" borderId="164" xfId="68" applyFont="1" applyBorder="1" applyAlignment="1">
      <alignment horizontal="center" vertical="center"/>
    </xf>
    <xf numFmtId="0" fontId="41" fillId="0" borderId="165" xfId="68" applyFont="1" applyBorder="1" applyAlignment="1">
      <alignment horizontal="center" vertical="center"/>
    </xf>
    <xf numFmtId="0" fontId="41" fillId="32" borderId="160" xfId="68" applyFont="1" applyFill="1" applyBorder="1" applyAlignment="1">
      <alignment horizontal="center" vertical="center" wrapText="1"/>
    </xf>
    <xf numFmtId="0" fontId="41" fillId="27" borderId="109" xfId="68" applyFont="1" applyFill="1" applyBorder="1" applyAlignment="1">
      <alignment vertical="center" wrapText="1"/>
    </xf>
    <xf numFmtId="0" fontId="41" fillId="0" borderId="35" xfId="68" applyFont="1" applyBorder="1" applyAlignment="1">
      <alignment horizontal="justify" vertical="center" wrapText="1"/>
    </xf>
    <xf numFmtId="0" fontId="41" fillId="0" borderId="160" xfId="68" applyFont="1" applyBorder="1" applyAlignment="1">
      <alignment horizontal="center" vertical="center" wrapText="1"/>
    </xf>
    <xf numFmtId="172" fontId="93" fillId="0" borderId="160" xfId="90" applyNumberFormat="1" applyFont="1" applyBorder="1" applyAlignment="1">
      <alignment horizontal="center" vertical="center" wrapText="1"/>
    </xf>
    <xf numFmtId="0" fontId="41" fillId="35" borderId="160" xfId="68" applyFont="1" applyFill="1" applyBorder="1" applyAlignment="1">
      <alignment horizontal="center" vertical="center" wrapText="1"/>
    </xf>
    <xf numFmtId="0" fontId="41" fillId="36" borderId="160" xfId="68" applyFont="1" applyFill="1" applyBorder="1" applyAlignment="1">
      <alignment horizontal="center" vertical="center" wrapText="1"/>
    </xf>
    <xf numFmtId="172" fontId="93" fillId="32" borderId="160" xfId="90" applyNumberFormat="1" applyFont="1" applyFill="1" applyBorder="1" applyAlignment="1">
      <alignment horizontal="center" vertical="center" wrapText="1"/>
    </xf>
    <xf numFmtId="0" fontId="121" fillId="0" borderId="10" xfId="68" applyFont="1" applyBorder="1" applyAlignment="1">
      <alignment horizontal="center" vertical="center"/>
    </xf>
    <xf numFmtId="0" fontId="41" fillId="0" borderId="34" xfId="94" applyFont="1" applyBorder="1" applyAlignment="1">
      <alignment horizontal="left" vertical="center" wrapText="1"/>
    </xf>
    <xf numFmtId="3" fontId="41" fillId="0" borderId="30" xfId="68" applyNumberFormat="1" applyFont="1" applyBorder="1" applyAlignment="1">
      <alignment horizontal="right" vertical="center"/>
    </xf>
    <xf numFmtId="3" fontId="89" fillId="28" borderId="49" xfId="68" applyNumberFormat="1" applyFont="1" applyFill="1" applyBorder="1" applyAlignment="1">
      <alignment vertical="center"/>
    </xf>
    <xf numFmtId="0" fontId="124" fillId="0" borderId="31" xfId="68" applyFont="1" applyBorder="1" applyAlignment="1">
      <alignment horizontal="center" vertical="center"/>
    </xf>
    <xf numFmtId="0" fontId="124" fillId="0" borderId="0" xfId="68" applyFont="1" applyAlignment="1">
      <alignment vertical="center"/>
    </xf>
    <xf numFmtId="0" fontId="124" fillId="0" borderId="41" xfId="68" applyFont="1" applyBorder="1" applyAlignment="1">
      <alignment horizontal="justify" vertical="center"/>
    </xf>
    <xf numFmtId="3" fontId="41" fillId="0" borderId="11" xfId="68" applyNumberFormat="1" applyFont="1" applyBorder="1" applyAlignment="1">
      <alignment horizontal="right" vertical="center"/>
    </xf>
    <xf numFmtId="3" fontId="41" fillId="0" borderId="13" xfId="68" applyNumberFormat="1" applyFont="1" applyBorder="1" applyAlignment="1">
      <alignment horizontal="right" vertical="center"/>
    </xf>
    <xf numFmtId="3" fontId="41" fillId="0" borderId="98" xfId="68" applyNumberFormat="1" applyFont="1" applyBorder="1" applyAlignment="1">
      <alignment horizontal="right" vertical="center"/>
    </xf>
    <xf numFmtId="0" fontId="41" fillId="0" borderId="38" xfId="94" applyFont="1" applyBorder="1" applyAlignment="1">
      <alignment horizontal="justify" vertical="center" wrapText="1"/>
    </xf>
    <xf numFmtId="0" fontId="41" fillId="0" borderId="39" xfId="94" applyFont="1" applyBorder="1" applyAlignment="1">
      <alignment horizontal="justify" vertical="center" wrapText="1"/>
    </xf>
    <xf numFmtId="0" fontId="41" fillId="0" borderId="48" xfId="94" applyFont="1" applyBorder="1" applyAlignment="1">
      <alignment horizontal="justify" vertical="center" wrapText="1"/>
    </xf>
    <xf numFmtId="3" fontId="122" fillId="27" borderId="40" xfId="68" applyNumberFormat="1" applyFont="1" applyFill="1" applyBorder="1" applyAlignment="1">
      <alignment horizontal="justify" vertical="center"/>
    </xf>
    <xf numFmtId="3" fontId="41" fillId="0" borderId="36" xfId="68" applyNumberFormat="1" applyFont="1" applyBorder="1" applyAlignment="1">
      <alignment vertical="center"/>
    </xf>
    <xf numFmtId="3" fontId="41" fillId="0" borderId="34" xfId="68" applyNumberFormat="1" applyFont="1" applyBorder="1" applyAlignment="1">
      <alignment vertical="center"/>
    </xf>
    <xf numFmtId="3" fontId="41" fillId="0" borderId="166" xfId="68" applyNumberFormat="1" applyFont="1" applyBorder="1" applyAlignment="1">
      <alignment vertical="center"/>
    </xf>
    <xf numFmtId="3" fontId="41" fillId="0" borderId="167" xfId="68" applyNumberFormat="1" applyFont="1" applyBorder="1" applyAlignment="1">
      <alignment vertical="center"/>
    </xf>
    <xf numFmtId="3" fontId="41" fillId="27" borderId="168" xfId="94" applyNumberFormat="1" applyFont="1" applyFill="1" applyBorder="1" applyAlignment="1">
      <alignment vertical="center"/>
    </xf>
    <xf numFmtId="3" fontId="89" fillId="0" borderId="169" xfId="68" applyNumberFormat="1" applyFont="1" applyBorder="1" applyAlignment="1">
      <alignment vertical="center"/>
    </xf>
    <xf numFmtId="3" fontId="41" fillId="27" borderId="170" xfId="94" applyNumberFormat="1" applyFont="1" applyFill="1" applyBorder="1" applyAlignment="1">
      <alignment vertical="center"/>
    </xf>
    <xf numFmtId="3" fontId="89" fillId="0" borderId="171" xfId="68" applyNumberFormat="1" applyFont="1" applyBorder="1" applyAlignment="1">
      <alignment vertical="center"/>
    </xf>
    <xf numFmtId="3" fontId="89" fillId="28" borderId="70" xfId="68" applyNumberFormat="1" applyFont="1" applyFill="1" applyBorder="1" applyAlignment="1">
      <alignment vertical="center"/>
    </xf>
    <xf numFmtId="3" fontId="41" fillId="0" borderId="13" xfId="68" applyNumberFormat="1" applyFont="1" applyBorder="1" applyAlignment="1">
      <alignment vertical="center"/>
    </xf>
    <xf numFmtId="3" fontId="41" fillId="0" borderId="172" xfId="68" applyNumberFormat="1" applyFont="1" applyBorder="1" applyAlignment="1">
      <alignment vertical="center"/>
    </xf>
    <xf numFmtId="3" fontId="41" fillId="0" borderId="169" xfId="68" applyNumberFormat="1" applyFont="1" applyBorder="1" applyAlignment="1">
      <alignment vertical="center"/>
    </xf>
    <xf numFmtId="3" fontId="41" fillId="0" borderId="137" xfId="68" applyNumberFormat="1" applyFont="1" applyBorder="1" applyAlignment="1">
      <alignment vertical="center"/>
    </xf>
    <xf numFmtId="3" fontId="41" fillId="0" borderId="173" xfId="68" applyNumberFormat="1" applyFont="1" applyBorder="1" applyAlignment="1">
      <alignment vertical="center"/>
    </xf>
    <xf numFmtId="3" fontId="41" fillId="0" borderId="153" xfId="68" applyNumberFormat="1" applyFont="1" applyBorder="1" applyAlignment="1">
      <alignment vertical="center"/>
    </xf>
    <xf numFmtId="3" fontId="41" fillId="0" borderId="174" xfId="68" applyNumberFormat="1" applyFont="1" applyBorder="1" applyAlignment="1">
      <alignment vertical="center"/>
    </xf>
    <xf numFmtId="3" fontId="41" fillId="0" borderId="175" xfId="68" applyNumberFormat="1" applyFont="1" applyBorder="1" applyAlignment="1">
      <alignment horizontal="right" vertical="center"/>
    </xf>
    <xf numFmtId="3" fontId="41" fillId="0" borderId="176" xfId="68" applyNumberFormat="1" applyFont="1" applyBorder="1" applyAlignment="1">
      <alignment horizontal="right" vertical="center"/>
    </xf>
    <xf numFmtId="3" fontId="41" fillId="0" borderId="177" xfId="68" applyNumberFormat="1" applyFont="1" applyBorder="1" applyAlignment="1">
      <alignment horizontal="right" vertical="center"/>
    </xf>
    <xf numFmtId="0" fontId="41" fillId="0" borderId="0" xfId="68" applyFont="1" applyAlignment="1">
      <alignment horizontal="left" vertical="center" wrapText="1"/>
    </xf>
    <xf numFmtId="0" fontId="41" fillId="0" borderId="160" xfId="68" applyFont="1" applyBorder="1" applyAlignment="1">
      <alignment horizontal="left" vertical="center" wrapText="1"/>
    </xf>
    <xf numFmtId="0" fontId="35" fillId="0" borderId="131" xfId="57" applyFont="1" applyBorder="1" applyAlignment="1">
      <alignment vertical="center" wrapText="1"/>
    </xf>
    <xf numFmtId="0" fontId="35" fillId="0" borderId="126" xfId="57" applyFont="1" applyBorder="1" applyAlignment="1">
      <alignment horizontal="center" vertical="center" wrapText="1"/>
    </xf>
    <xf numFmtId="3" fontId="35" fillId="0" borderId="126" xfId="57" applyNumberFormat="1" applyFont="1" applyBorder="1" applyAlignment="1">
      <alignment vertical="center"/>
    </xf>
    <xf numFmtId="0" fontId="85" fillId="0" borderId="0" xfId="128" applyFont="1"/>
    <xf numFmtId="0" fontId="6" fillId="0" borderId="0" xfId="128" applyAlignment="1">
      <alignment horizontal="left"/>
    </xf>
    <xf numFmtId="0" fontId="6" fillId="0" borderId="0" xfId="128"/>
    <xf numFmtId="3" fontId="6" fillId="0" borderId="0" xfId="128" applyNumberFormat="1"/>
    <xf numFmtId="3" fontId="36" fillId="0" borderId="0" xfId="57" applyNumberFormat="1" applyFont="1" applyAlignment="1">
      <alignment horizontal="center" vertical="center" wrapText="1"/>
    </xf>
    <xf numFmtId="3" fontId="39" fillId="0" borderId="0" xfId="57" applyNumberFormat="1" applyFont="1" applyAlignment="1">
      <alignment horizontal="center" vertical="center" wrapText="1"/>
    </xf>
    <xf numFmtId="0" fontId="86" fillId="33" borderId="28" xfId="128" applyFont="1" applyFill="1" applyBorder="1" applyAlignment="1">
      <alignment horizontal="left" vertical="center" wrapText="1"/>
    </xf>
    <xf numFmtId="0" fontId="86" fillId="33" borderId="50" xfId="128" applyFont="1" applyFill="1" applyBorder="1" applyAlignment="1">
      <alignment horizontal="center" vertical="center" wrapText="1"/>
    </xf>
    <xf numFmtId="3" fontId="86" fillId="33" borderId="61" xfId="128" applyNumberFormat="1" applyFont="1" applyFill="1" applyBorder="1" applyAlignment="1">
      <alignment horizontal="center" vertical="center" wrapText="1"/>
    </xf>
    <xf numFmtId="3" fontId="86" fillId="33" borderId="50" xfId="128" applyNumberFormat="1" applyFont="1" applyFill="1" applyBorder="1" applyAlignment="1">
      <alignment horizontal="center" vertical="center" wrapText="1"/>
    </xf>
    <xf numFmtId="0" fontId="86" fillId="33" borderId="62" xfId="128" applyFont="1" applyFill="1" applyBorder="1" applyAlignment="1">
      <alignment horizontal="center" vertical="center" wrapText="1"/>
    </xf>
    <xf numFmtId="0" fontId="6" fillId="0" borderId="0" xfId="128" applyAlignment="1">
      <alignment vertical="center"/>
    </xf>
    <xf numFmtId="0" fontId="85" fillId="0" borderId="5" xfId="128" applyFont="1" applyBorder="1" applyAlignment="1">
      <alignment vertical="center" wrapText="1"/>
    </xf>
    <xf numFmtId="0" fontId="85" fillId="0" borderId="4" xfId="128" applyFont="1" applyBorder="1" applyAlignment="1">
      <alignment vertical="center" wrapText="1"/>
    </xf>
    <xf numFmtId="3" fontId="85" fillId="0" borderId="4" xfId="128" applyNumberFormat="1" applyFont="1" applyBorder="1" applyAlignment="1">
      <alignment vertical="center"/>
    </xf>
    <xf numFmtId="170" fontId="85" fillId="0" borderId="6" xfId="128" applyNumberFormat="1" applyFont="1" applyBorder="1" applyAlignment="1">
      <alignment vertical="center"/>
    </xf>
    <xf numFmtId="0" fontId="85" fillId="0" borderId="0" xfId="128" applyFont="1" applyAlignment="1">
      <alignment vertical="center"/>
    </xf>
    <xf numFmtId="0" fontId="85" fillId="0" borderId="5" xfId="128" applyFont="1" applyBorder="1" applyAlignment="1">
      <alignment horizontal="left" vertical="center" wrapText="1"/>
    </xf>
    <xf numFmtId="3" fontId="86" fillId="0" borderId="4" xfId="128" applyNumberFormat="1" applyFont="1" applyBorder="1" applyAlignment="1">
      <alignment vertical="center"/>
    </xf>
    <xf numFmtId="170" fontId="86" fillId="0" borderId="6" xfId="128" applyNumberFormat="1" applyFont="1" applyBorder="1" applyAlignment="1">
      <alignment vertical="center"/>
    </xf>
    <xf numFmtId="3" fontId="86" fillId="0" borderId="100" xfId="128" applyNumberFormat="1" applyFont="1" applyBorder="1" applyAlignment="1">
      <alignment vertical="center"/>
    </xf>
    <xf numFmtId="170" fontId="86" fillId="0" borderId="97" xfId="128" applyNumberFormat="1" applyFont="1" applyBorder="1" applyAlignment="1">
      <alignment vertical="center"/>
    </xf>
    <xf numFmtId="3" fontId="86" fillId="0" borderId="50" xfId="128" applyNumberFormat="1" applyFont="1" applyBorder="1" applyAlignment="1">
      <alignment vertical="center"/>
    </xf>
    <xf numFmtId="170" fontId="86" fillId="0" borderId="30" xfId="128" applyNumberFormat="1" applyFont="1" applyBorder="1" applyAlignment="1">
      <alignment vertical="center"/>
    </xf>
    <xf numFmtId="3" fontId="85" fillId="0" borderId="0" xfId="128" applyNumberFormat="1" applyFont="1"/>
    <xf numFmtId="0" fontId="125" fillId="0" borderId="0" xfId="131" applyFont="1"/>
    <xf numFmtId="0" fontId="114" fillId="0" borderId="0" xfId="131" applyFont="1"/>
    <xf numFmtId="0" fontId="89" fillId="0" borderId="0" xfId="131" applyFont="1" applyAlignment="1">
      <alignment horizontal="right"/>
    </xf>
    <xf numFmtId="0" fontId="126" fillId="0" borderId="0" xfId="131" applyFont="1" applyAlignment="1">
      <alignment vertical="center"/>
    </xf>
    <xf numFmtId="0" fontId="41" fillId="0" borderId="0" xfId="131" applyFont="1" applyAlignment="1">
      <alignment vertical="center"/>
    </xf>
    <xf numFmtId="49" fontId="41" fillId="0" borderId="5" xfId="132" applyNumberFormat="1" applyFont="1" applyBorder="1" applyAlignment="1">
      <alignment vertical="center" wrapText="1"/>
    </xf>
    <xf numFmtId="0" fontId="41" fillId="0" borderId="33" xfId="132" applyFont="1" applyBorder="1" applyAlignment="1">
      <alignment horizontal="right" vertical="center"/>
    </xf>
    <xf numFmtId="3" fontId="41" fillId="0" borderId="4" xfId="132" applyNumberFormat="1" applyFont="1" applyBorder="1" applyAlignment="1">
      <alignment horizontal="right" vertical="center"/>
    </xf>
    <xf numFmtId="3" fontId="41" fillId="0" borderId="4" xfId="132" applyNumberFormat="1" applyFont="1" applyBorder="1" applyAlignment="1">
      <alignment vertical="center"/>
    </xf>
    <xf numFmtId="3" fontId="41" fillId="26" borderId="4" xfId="132" applyNumberFormat="1" applyFont="1" applyFill="1" applyBorder="1" applyAlignment="1">
      <alignment vertical="center"/>
    </xf>
    <xf numFmtId="3" fontId="41" fillId="0" borderId="178" xfId="132" applyNumberFormat="1" applyFont="1" applyBorder="1" applyAlignment="1">
      <alignment vertical="center"/>
    </xf>
    <xf numFmtId="9" fontId="41" fillId="0" borderId="6" xfId="131" applyNumberFormat="1" applyFont="1" applyBorder="1" applyAlignment="1">
      <alignment horizontal="center" vertical="center"/>
    </xf>
    <xf numFmtId="0" fontId="41" fillId="0" borderId="0" xfId="109" applyFont="1" applyAlignment="1">
      <alignment vertical="center"/>
    </xf>
    <xf numFmtId="0" fontId="126" fillId="0" borderId="0" xfId="109" applyFont="1" applyAlignment="1">
      <alignment vertical="center"/>
    </xf>
    <xf numFmtId="49" fontId="41" fillId="0" borderId="33" xfId="132" applyNumberFormat="1" applyFont="1" applyBorder="1" applyAlignment="1">
      <alignment horizontal="right" vertical="center"/>
    </xf>
    <xf numFmtId="9" fontId="41" fillId="0" borderId="179" xfId="95" applyNumberFormat="1" applyFont="1" applyBorder="1" applyAlignment="1" applyProtection="1">
      <alignment horizontal="center" vertical="center"/>
      <protection locked="0"/>
    </xf>
    <xf numFmtId="4" fontId="90" fillId="26" borderId="5" xfId="95" applyNumberFormat="1" applyFont="1" applyFill="1" applyBorder="1" applyAlignment="1" applyProtection="1">
      <alignment horizontal="left" vertical="center" wrapText="1"/>
      <protection locked="0"/>
    </xf>
    <xf numFmtId="1" fontId="90" fillId="26" borderId="33" xfId="95" applyNumberFormat="1" applyFont="1" applyFill="1" applyBorder="1" applyAlignment="1" applyProtection="1">
      <alignment horizontal="center" vertical="center" wrapText="1"/>
      <protection locked="0"/>
    </xf>
    <xf numFmtId="3" fontId="90" fillId="26" borderId="4" xfId="95" applyNumberFormat="1" applyFont="1" applyFill="1" applyBorder="1" applyAlignment="1" applyProtection="1">
      <alignment horizontal="right" vertical="center"/>
      <protection locked="0"/>
    </xf>
    <xf numFmtId="3" fontId="90" fillId="26" borderId="6" xfId="95" applyNumberFormat="1" applyFont="1" applyFill="1" applyBorder="1" applyAlignment="1" applyProtection="1">
      <alignment horizontal="center" vertical="center"/>
      <protection locked="0"/>
    </xf>
    <xf numFmtId="0" fontId="92" fillId="0" borderId="0" xfId="131" applyFont="1" applyAlignment="1">
      <alignment vertical="center"/>
    </xf>
    <xf numFmtId="9" fontId="41" fillId="0" borderId="6" xfId="131" applyNumberFormat="1" applyFont="1" applyBorder="1" applyAlignment="1">
      <alignment horizontal="center" vertical="center" wrapText="1"/>
    </xf>
    <xf numFmtId="49" fontId="127" fillId="0" borderId="0" xfId="131" applyNumberFormat="1" applyFont="1" applyAlignment="1">
      <alignment wrapText="1"/>
    </xf>
    <xf numFmtId="2" fontId="127" fillId="0" borderId="0" xfId="131" applyNumberFormat="1" applyFont="1" applyAlignment="1">
      <alignment horizontal="right"/>
    </xf>
    <xf numFmtId="4" fontId="127" fillId="0" borderId="0" xfId="131" applyNumberFormat="1" applyFont="1" applyAlignment="1">
      <alignment horizontal="right"/>
    </xf>
    <xf numFmtId="0" fontId="128" fillId="0" borderId="0" xfId="131" applyFont="1" applyAlignment="1">
      <alignment horizontal="center"/>
    </xf>
    <xf numFmtId="0" fontId="128" fillId="0" borderId="0" xfId="131" applyFont="1" applyAlignment="1">
      <alignment vertical="center"/>
    </xf>
    <xf numFmtId="0" fontId="114" fillId="0" borderId="0" xfId="131" applyFont="1" applyAlignment="1">
      <alignment horizontal="center"/>
    </xf>
    <xf numFmtId="0" fontId="112" fillId="0" borderId="0" xfId="131" applyFont="1"/>
    <xf numFmtId="0" fontId="128" fillId="0" borderId="0" xfId="131" applyFont="1"/>
    <xf numFmtId="49" fontId="41" fillId="0" borderId="131" xfId="132" applyNumberFormat="1" applyFont="1" applyBorder="1" applyAlignment="1">
      <alignment vertical="center" wrapText="1"/>
    </xf>
    <xf numFmtId="49" fontId="41" fillId="0" borderId="132" xfId="132" applyNumberFormat="1" applyFont="1" applyBorder="1" applyAlignment="1">
      <alignment horizontal="right" vertical="center"/>
    </xf>
    <xf numFmtId="3" fontId="41" fillId="0" borderId="178" xfId="132" applyNumberFormat="1" applyFont="1" applyBorder="1" applyAlignment="1">
      <alignment horizontal="right" vertical="center"/>
    </xf>
    <xf numFmtId="3" fontId="41" fillId="26" borderId="178" xfId="132" applyNumberFormat="1" applyFont="1" applyFill="1" applyBorder="1" applyAlignment="1">
      <alignment vertical="center"/>
    </xf>
    <xf numFmtId="9" fontId="41" fillId="0" borderId="153" xfId="131" applyNumberFormat="1" applyFont="1" applyBorder="1" applyAlignment="1">
      <alignment horizontal="center" vertical="center"/>
    </xf>
    <xf numFmtId="0" fontId="41" fillId="0" borderId="132" xfId="132" applyFont="1" applyBorder="1" applyAlignment="1">
      <alignment horizontal="right" vertical="center"/>
    </xf>
    <xf numFmtId="1" fontId="89" fillId="0" borderId="0" xfId="95" applyNumberFormat="1" applyFont="1" applyAlignment="1" applyProtection="1">
      <alignment horizontal="center" vertical="center" wrapText="1"/>
      <protection locked="0"/>
    </xf>
    <xf numFmtId="4" fontId="89" fillId="0" borderId="45" xfId="95" applyNumberFormat="1" applyFont="1" applyBorder="1" applyAlignment="1" applyProtection="1">
      <alignment horizontal="left" vertical="center" wrapText="1"/>
      <protection locked="0"/>
    </xf>
    <xf numFmtId="3" fontId="89" fillId="0" borderId="46" xfId="95" applyNumberFormat="1" applyFont="1" applyBorder="1" applyAlignment="1" applyProtection="1">
      <alignment horizontal="right" vertical="center"/>
      <protection locked="0"/>
    </xf>
    <xf numFmtId="3" fontId="89" fillId="0" borderId="0" xfId="95" applyNumberFormat="1" applyFont="1" applyAlignment="1" applyProtection="1">
      <alignment horizontal="right" vertical="center"/>
      <protection locked="0"/>
    </xf>
    <xf numFmtId="3" fontId="89" fillId="0" borderId="60" xfId="95" applyNumberFormat="1" applyFont="1" applyBorder="1" applyAlignment="1" applyProtection="1">
      <alignment horizontal="center" vertical="center"/>
      <protection locked="0"/>
    </xf>
    <xf numFmtId="0" fontId="89" fillId="0" borderId="47" xfId="110" applyFont="1" applyBorder="1" applyAlignment="1">
      <alignment horizontal="center" vertical="center"/>
    </xf>
    <xf numFmtId="0" fontId="89" fillId="26" borderId="47" xfId="110" applyFont="1" applyFill="1" applyBorder="1" applyAlignment="1">
      <alignment horizontal="center" vertical="center"/>
    </xf>
    <xf numFmtId="1" fontId="84" fillId="0" borderId="0" xfId="100" applyNumberFormat="1" applyFont="1" applyAlignment="1">
      <alignment horizontal="center" vertical="center"/>
    </xf>
    <xf numFmtId="0" fontId="36" fillId="0" borderId="0" xfId="133" applyFont="1" applyAlignment="1">
      <alignment horizontal="center" vertical="center"/>
    </xf>
    <xf numFmtId="0" fontId="36" fillId="0" borderId="0" xfId="133" applyFont="1" applyAlignment="1">
      <alignment horizontal="center"/>
    </xf>
    <xf numFmtId="0" fontId="129" fillId="0" borderId="0" xfId="133" applyFont="1"/>
    <xf numFmtId="0" fontId="130" fillId="0" borderId="0" xfId="133" applyFont="1" applyAlignment="1">
      <alignment horizontal="center"/>
    </xf>
    <xf numFmtId="0" fontId="34" fillId="0" borderId="0" xfId="133" applyFont="1" applyAlignment="1">
      <alignment horizontal="left"/>
    </xf>
    <xf numFmtId="3" fontId="129" fillId="0" borderId="0" xfId="133" applyNumberFormat="1" applyFont="1"/>
    <xf numFmtId="0" fontId="89" fillId="0" borderId="0" xfId="1" applyFont="1" applyAlignment="1">
      <alignment horizontal="right" wrapText="1"/>
    </xf>
    <xf numFmtId="0" fontId="131" fillId="0" borderId="0" xfId="1" applyFont="1" applyAlignment="1">
      <alignment wrapText="1"/>
    </xf>
    <xf numFmtId="0" fontId="131" fillId="0" borderId="0" xfId="1" applyFont="1"/>
    <xf numFmtId="0" fontId="131" fillId="0" borderId="0" xfId="133" applyFont="1"/>
    <xf numFmtId="0" fontId="34" fillId="0" borderId="182" xfId="133" applyFont="1" applyBorder="1" applyAlignment="1">
      <alignment horizontal="center" vertical="center" wrapText="1"/>
    </xf>
    <xf numFmtId="0" fontId="34" fillId="0" borderId="183" xfId="133" applyFont="1" applyBorder="1" applyAlignment="1">
      <alignment horizontal="center" vertical="center" wrapText="1"/>
    </xf>
    <xf numFmtId="3" fontId="34" fillId="0" borderId="184" xfId="133" applyNumberFormat="1" applyFont="1" applyBorder="1" applyAlignment="1">
      <alignment horizontal="center" vertical="center" wrapText="1"/>
    </xf>
    <xf numFmtId="0" fontId="34" fillId="0" borderId="185" xfId="1" applyFont="1" applyBorder="1" applyAlignment="1">
      <alignment horizontal="center" vertical="center" wrapText="1"/>
    </xf>
    <xf numFmtId="0" fontId="34" fillId="0" borderId="0" xfId="1" applyFont="1" applyAlignment="1">
      <alignment horizontal="center" vertical="center" wrapText="1"/>
    </xf>
    <xf numFmtId="0" fontId="132" fillId="0" borderId="0" xfId="1" applyFont="1" applyAlignment="1">
      <alignment horizontal="center" vertical="center" wrapText="1"/>
    </xf>
    <xf numFmtId="0" fontId="132" fillId="0" borderId="0" xfId="1" applyFont="1" applyAlignment="1">
      <alignment horizontal="center" vertical="center"/>
    </xf>
    <xf numFmtId="0" fontId="35" fillId="0" borderId="131" xfId="133" applyFont="1" applyBorder="1" applyAlignment="1">
      <alignment horizontal="center" vertical="center"/>
    </xf>
    <xf numFmtId="0" fontId="35" fillId="0" borderId="178" xfId="134" applyFont="1" applyBorder="1" applyAlignment="1">
      <alignment horizontal="left" vertical="center" wrapText="1"/>
    </xf>
    <xf numFmtId="3" fontId="35" fillId="0" borderId="178" xfId="133" applyNumberFormat="1" applyFont="1" applyBorder="1" applyAlignment="1">
      <alignment vertical="center"/>
    </xf>
    <xf numFmtId="0" fontId="35" fillId="0" borderId="0" xfId="1" applyFont="1" applyAlignment="1">
      <alignment horizontal="left" vertical="center" wrapText="1"/>
    </xf>
    <xf numFmtId="0" fontId="101" fillId="0" borderId="0" xfId="1" applyFont="1" applyAlignment="1">
      <alignment horizontal="justify" vertical="center" wrapText="1"/>
    </xf>
    <xf numFmtId="0" fontId="101" fillId="0" borderId="0" xfId="1" applyFont="1" applyAlignment="1">
      <alignment horizontal="justify" vertical="center"/>
    </xf>
    <xf numFmtId="0" fontId="35" fillId="0" borderId="5" xfId="133" applyFont="1" applyBorder="1" applyAlignment="1">
      <alignment horizontal="center" vertical="center"/>
    </xf>
    <xf numFmtId="0" fontId="35" fillId="0" borderId="4" xfId="134" applyFont="1" applyBorder="1" applyAlignment="1">
      <alignment horizontal="left" vertical="center" wrapText="1"/>
    </xf>
    <xf numFmtId="3" fontId="35" fillId="0" borderId="4" xfId="133" applyNumberFormat="1" applyFont="1" applyBorder="1" applyAlignment="1">
      <alignment vertical="center"/>
    </xf>
    <xf numFmtId="3" fontId="35" fillId="0" borderId="124" xfId="133" applyNumberFormat="1" applyFont="1" applyBorder="1" applyAlignment="1">
      <alignment vertical="center"/>
    </xf>
    <xf numFmtId="0" fontId="35" fillId="0" borderId="187" xfId="133" applyFont="1" applyBorder="1" applyAlignment="1">
      <alignment horizontal="center" vertical="center"/>
    </xf>
    <xf numFmtId="0" fontId="35" fillId="0" borderId="123" xfId="134" applyFont="1" applyBorder="1" applyAlignment="1">
      <alignment horizontal="left" vertical="center" wrapText="1"/>
    </xf>
    <xf numFmtId="0" fontId="35" fillId="0" borderId="188" xfId="1" applyFont="1" applyBorder="1" applyAlignment="1">
      <alignment horizontal="center" vertical="center"/>
    </xf>
    <xf numFmtId="0" fontId="35" fillId="0" borderId="189" xfId="1" applyFont="1" applyBorder="1" applyAlignment="1">
      <alignment horizontal="left" vertical="center" wrapText="1"/>
    </xf>
    <xf numFmtId="3" fontId="35" fillId="0" borderId="189" xfId="133" applyNumberFormat="1" applyFont="1" applyBorder="1" applyAlignment="1">
      <alignment vertical="center"/>
    </xf>
    <xf numFmtId="0" fontId="34" fillId="0" borderId="32" xfId="133" applyFont="1" applyBorder="1" applyAlignment="1">
      <alignment horizontal="left"/>
    </xf>
    <xf numFmtId="0" fontId="34" fillId="0" borderId="191" xfId="133" applyFont="1" applyBorder="1"/>
    <xf numFmtId="3" fontId="34" fillId="0" borderId="192" xfId="1" applyNumberFormat="1" applyFont="1" applyBorder="1" applyAlignment="1">
      <alignment wrapText="1"/>
    </xf>
    <xf numFmtId="0" fontId="134" fillId="0" borderId="44" xfId="1" applyFont="1" applyBorder="1" applyAlignment="1">
      <alignment wrapText="1"/>
    </xf>
    <xf numFmtId="0" fontId="134" fillId="0" borderId="0" xfId="1" applyFont="1" applyAlignment="1">
      <alignment wrapText="1"/>
    </xf>
    <xf numFmtId="0" fontId="135" fillId="0" borderId="0" xfId="133" applyFont="1"/>
    <xf numFmtId="0" fontId="135" fillId="0" borderId="0" xfId="133" applyFont="1" applyAlignment="1">
      <alignment horizontal="left"/>
    </xf>
    <xf numFmtId="3" fontId="135" fillId="0" borderId="0" xfId="133" applyNumberFormat="1" applyFont="1"/>
    <xf numFmtId="0" fontId="135" fillId="0" borderId="0" xfId="1" applyFont="1" applyAlignment="1">
      <alignment wrapText="1"/>
    </xf>
    <xf numFmtId="0" fontId="89" fillId="0" borderId="0" xfId="133" applyFont="1"/>
    <xf numFmtId="3" fontId="89" fillId="0" borderId="0" xfId="133" applyNumberFormat="1" applyFont="1"/>
    <xf numFmtId="3" fontId="34" fillId="0" borderId="193" xfId="133" applyNumberFormat="1" applyFont="1" applyBorder="1" applyAlignment="1">
      <alignment horizontal="center" vertical="center" wrapText="1"/>
    </xf>
    <xf numFmtId="0" fontId="35" fillId="0" borderId="194" xfId="133" applyFont="1" applyBorder="1" applyAlignment="1">
      <alignment horizontal="center" vertical="center" wrapText="1"/>
    </xf>
    <xf numFmtId="0" fontId="35" fillId="0" borderId="195" xfId="134" applyFont="1" applyBorder="1" applyAlignment="1">
      <alignment horizontal="left" vertical="center" wrapText="1"/>
    </xf>
    <xf numFmtId="3" fontId="35" fillId="0" borderId="196" xfId="133" applyNumberFormat="1" applyFont="1" applyBorder="1" applyAlignment="1">
      <alignment vertical="center"/>
    </xf>
    <xf numFmtId="0" fontId="100" fillId="0" borderId="0" xfId="1" applyFont="1" applyAlignment="1">
      <alignment horizontal="left" vertical="center" wrapText="1"/>
    </xf>
    <xf numFmtId="0" fontId="35" fillId="0" borderId="188" xfId="133" applyFont="1" applyBorder="1" applyAlignment="1">
      <alignment horizontal="center" vertical="center" wrapText="1"/>
    </xf>
    <xf numFmtId="0" fontId="35" fillId="0" borderId="197" xfId="134" applyFont="1" applyBorder="1" applyAlignment="1">
      <alignment horizontal="left" vertical="center" wrapText="1"/>
    </xf>
    <xf numFmtId="3" fontId="35" fillId="0" borderId="197" xfId="133" applyNumberFormat="1" applyFont="1" applyBorder="1" applyAlignment="1">
      <alignment vertical="center"/>
    </xf>
    <xf numFmtId="0" fontId="35" fillId="0" borderId="0" xfId="133" applyFont="1"/>
    <xf numFmtId="0" fontId="34" fillId="0" borderId="80" xfId="133" applyFont="1" applyBorder="1" applyAlignment="1">
      <alignment horizontal="left"/>
    </xf>
    <xf numFmtId="0" fontId="34" fillId="0" borderId="198" xfId="133" applyFont="1" applyBorder="1"/>
    <xf numFmtId="3" fontId="34" fillId="0" borderId="198" xfId="133" applyNumberFormat="1" applyFont="1" applyBorder="1"/>
    <xf numFmtId="3" fontId="34" fillId="0" borderId="0" xfId="133" applyNumberFormat="1" applyFont="1"/>
    <xf numFmtId="0" fontId="132" fillId="0" borderId="0" xfId="133" applyFont="1" applyAlignment="1">
      <alignment horizontal="left"/>
    </xf>
    <xf numFmtId="0" fontId="132" fillId="0" borderId="0" xfId="133" applyFont="1"/>
    <xf numFmtId="3" fontId="132" fillId="0" borderId="52" xfId="133" applyNumberFormat="1" applyFont="1" applyBorder="1"/>
    <xf numFmtId="0" fontId="132" fillId="0" borderId="52" xfId="1" applyFont="1" applyBorder="1" applyAlignment="1">
      <alignment wrapText="1"/>
    </xf>
    <xf numFmtId="0" fontId="132" fillId="0" borderId="0" xfId="1" applyFont="1" applyAlignment="1">
      <alignment wrapText="1"/>
    </xf>
    <xf numFmtId="0" fontId="132" fillId="0" borderId="0" xfId="133" applyFont="1" applyAlignment="1">
      <alignment horizontal="center"/>
    </xf>
    <xf numFmtId="3" fontId="132" fillId="0" borderId="0" xfId="133" applyNumberFormat="1" applyFont="1"/>
    <xf numFmtId="0" fontId="101" fillId="0" borderId="0" xfId="1" applyFont="1" applyAlignment="1">
      <alignment wrapText="1"/>
    </xf>
    <xf numFmtId="0" fontId="34" fillId="0" borderId="43" xfId="133" applyFont="1" applyBorder="1" applyAlignment="1">
      <alignment horizontal="left"/>
    </xf>
    <xf numFmtId="0" fontId="34" fillId="0" borderId="43" xfId="133" applyFont="1" applyBorder="1"/>
    <xf numFmtId="3" fontId="34" fillId="0" borderId="43" xfId="133" applyNumberFormat="1" applyFont="1" applyBorder="1"/>
    <xf numFmtId="0" fontId="35" fillId="0" borderId="199" xfId="133" applyFont="1" applyBorder="1" applyAlignment="1">
      <alignment horizontal="center" vertical="center"/>
    </xf>
    <xf numFmtId="0" fontId="35" fillId="0" borderId="196" xfId="134" applyFont="1" applyBorder="1" applyAlignment="1">
      <alignment horizontal="left" vertical="center" wrapText="1"/>
    </xf>
    <xf numFmtId="0" fontId="35" fillId="0" borderId="188" xfId="133" applyFont="1" applyBorder="1" applyAlignment="1">
      <alignment horizontal="center" vertical="center"/>
    </xf>
    <xf numFmtId="0" fontId="34" fillId="0" borderId="202" xfId="1" applyFont="1" applyBorder="1" applyAlignment="1">
      <alignment wrapText="1"/>
    </xf>
    <xf numFmtId="0" fontId="34" fillId="0" borderId="0" xfId="1" applyFont="1" applyAlignment="1">
      <alignment wrapText="1"/>
    </xf>
    <xf numFmtId="0" fontId="41" fillId="0" borderId="0" xfId="1" applyFont="1" applyAlignment="1">
      <alignment horizontal="justify" vertical="center" wrapText="1"/>
    </xf>
    <xf numFmtId="0" fontId="41" fillId="0" borderId="0" xfId="1" applyFont="1" applyAlignment="1">
      <alignment horizontal="justify" vertical="center"/>
    </xf>
    <xf numFmtId="0" fontId="34" fillId="0" borderId="0" xfId="133" applyFont="1"/>
    <xf numFmtId="0" fontId="34" fillId="0" borderId="203" xfId="133" applyFont="1" applyBorder="1" applyAlignment="1">
      <alignment horizontal="center" vertical="center" wrapText="1"/>
    </xf>
    <xf numFmtId="0" fontId="34" fillId="0" borderId="204" xfId="133" applyFont="1" applyBorder="1" applyAlignment="1">
      <alignment horizontal="center" vertical="center" wrapText="1"/>
    </xf>
    <xf numFmtId="0" fontId="135" fillId="0" borderId="0" xfId="1" applyFont="1"/>
    <xf numFmtId="0" fontId="35" fillId="0" borderId="178" xfId="134" applyFont="1" applyBorder="1" applyAlignment="1">
      <alignment vertical="center" wrapText="1"/>
    </xf>
    <xf numFmtId="0" fontId="4" fillId="0" borderId="0" xfId="135"/>
    <xf numFmtId="4" fontId="4" fillId="0" borderId="0" xfId="135" applyNumberFormat="1"/>
    <xf numFmtId="0" fontId="35" fillId="0" borderId="63" xfId="133" applyFont="1" applyBorder="1" applyAlignment="1">
      <alignment horizontal="center" vertical="center"/>
    </xf>
    <xf numFmtId="0" fontId="35" fillId="0" borderId="78" xfId="134" applyFont="1" applyBorder="1" applyAlignment="1">
      <alignment vertical="center" wrapText="1"/>
    </xf>
    <xf numFmtId="0" fontId="35" fillId="0" borderId="5" xfId="133" applyFont="1" applyBorder="1" applyAlignment="1">
      <alignment horizontal="center" vertical="center" wrapText="1"/>
    </xf>
    <xf numFmtId="0" fontId="35" fillId="0" borderId="63" xfId="133" applyFont="1" applyBorder="1" applyAlignment="1">
      <alignment horizontal="center" vertical="center" wrapText="1"/>
    </xf>
    <xf numFmtId="0" fontId="35" fillId="0" borderId="197" xfId="134" applyFont="1" applyBorder="1" applyAlignment="1">
      <alignment vertical="center" wrapText="1"/>
    </xf>
    <xf numFmtId="0" fontId="34" fillId="0" borderId="80" xfId="133" applyFont="1" applyBorder="1"/>
    <xf numFmtId="0" fontId="34" fillId="0" borderId="202" xfId="133" applyFont="1" applyBorder="1"/>
    <xf numFmtId="0" fontId="100" fillId="0" borderId="0" xfId="1" applyFont="1" applyAlignment="1">
      <alignment horizontal="left"/>
    </xf>
    <xf numFmtId="0" fontId="101" fillId="0" borderId="0" xfId="133" applyFont="1"/>
    <xf numFmtId="0" fontId="34" fillId="0" borderId="30" xfId="1" applyFont="1" applyBorder="1" applyAlignment="1">
      <alignment wrapText="1"/>
    </xf>
    <xf numFmtId="3" fontId="131" fillId="0" borderId="0" xfId="133" applyNumberFormat="1" applyFont="1"/>
    <xf numFmtId="0" fontId="41" fillId="0" borderId="0" xfId="1" applyFont="1" applyAlignment="1">
      <alignment horizontal="left" vertical="center" wrapText="1"/>
    </xf>
    <xf numFmtId="0" fontId="131" fillId="0" borderId="0" xfId="133" applyFont="1" applyAlignment="1">
      <alignment horizontal="center"/>
    </xf>
    <xf numFmtId="0" fontId="34" fillId="0" borderId="0" xfId="0" applyFont="1" applyAlignment="1">
      <alignment horizontal="center"/>
    </xf>
    <xf numFmtId="4" fontId="34" fillId="0" borderId="0" xfId="0" applyNumberFormat="1" applyFont="1" applyAlignment="1">
      <alignment horizontal="right" vertical="center"/>
    </xf>
    <xf numFmtId="0" fontId="34" fillId="0" borderId="0" xfId="0" applyFont="1" applyAlignment="1">
      <alignment vertical="top"/>
    </xf>
    <xf numFmtId="0" fontId="100" fillId="0" borderId="0" xfId="0" applyFont="1"/>
    <xf numFmtId="0" fontId="89" fillId="0" borderId="206" xfId="0" applyFont="1" applyBorder="1" applyAlignment="1">
      <alignment horizontal="center" vertical="center"/>
    </xf>
    <xf numFmtId="0" fontId="41" fillId="0" borderId="206" xfId="0" applyFont="1" applyBorder="1" applyAlignment="1">
      <alignment horizontal="left" vertical="center" wrapText="1"/>
    </xf>
    <xf numFmtId="4" fontId="41" fillId="0" borderId="206" xfId="0" applyNumberFormat="1" applyFont="1" applyBorder="1" applyAlignment="1">
      <alignment vertical="center"/>
    </xf>
    <xf numFmtId="4" fontId="89" fillId="0" borderId="206" xfId="0" applyNumberFormat="1" applyFont="1" applyBorder="1" applyAlignment="1">
      <alignment vertical="center"/>
    </xf>
    <xf numFmtId="4" fontId="41" fillId="0" borderId="206" xfId="0" applyNumberFormat="1" applyFont="1" applyBorder="1" applyAlignment="1">
      <alignment horizontal="right" vertical="center"/>
    </xf>
    <xf numFmtId="0" fontId="41" fillId="0" borderId="206" xfId="0" applyFont="1" applyBorder="1" applyAlignment="1">
      <alignment vertical="center" wrapText="1"/>
    </xf>
    <xf numFmtId="0" fontId="89" fillId="0" borderId="178" xfId="0" applyFont="1" applyBorder="1" applyAlignment="1">
      <alignment horizontal="center" vertical="center"/>
    </xf>
    <xf numFmtId="0" fontId="41" fillId="0" borderId="178" xfId="0" applyFont="1" applyBorder="1" applyAlignment="1">
      <alignment horizontal="left" vertical="center" wrapText="1"/>
    </xf>
    <xf numFmtId="4" fontId="41" fillId="26" borderId="178" xfId="0" applyNumberFormat="1" applyFont="1" applyFill="1" applyBorder="1" applyAlignment="1">
      <alignment vertical="center"/>
    </xf>
    <xf numFmtId="4" fontId="41" fillId="0" borderId="178" xfId="0" applyNumberFormat="1" applyFont="1" applyBorder="1" applyAlignment="1">
      <alignment vertical="center"/>
    </xf>
    <xf numFmtId="4" fontId="89" fillId="0" borderId="178" xfId="0" applyNumberFormat="1" applyFont="1" applyBorder="1" applyAlignment="1">
      <alignment vertical="center"/>
    </xf>
    <xf numFmtId="4" fontId="41" fillId="0" borderId="178" xfId="0" applyNumberFormat="1" applyFont="1" applyBorder="1" applyAlignment="1">
      <alignment horizontal="right" vertical="center"/>
    </xf>
    <xf numFmtId="0" fontId="89" fillId="0" borderId="207" xfId="0" applyFont="1" applyBorder="1" applyAlignment="1">
      <alignment horizontal="center" vertical="center" wrapText="1"/>
    </xf>
    <xf numFmtId="0" fontId="89" fillId="0" borderId="208" xfId="0" applyFont="1" applyBorder="1" applyAlignment="1">
      <alignment horizontal="center" vertical="center" wrapText="1"/>
    </xf>
    <xf numFmtId="4" fontId="41" fillId="0" borderId="153" xfId="0" applyNumberFormat="1" applyFont="1" applyBorder="1" applyAlignment="1">
      <alignment horizontal="right" vertical="center"/>
    </xf>
    <xf numFmtId="4" fontId="41" fillId="26" borderId="206" xfId="0" applyNumberFormat="1" applyFont="1" applyFill="1" applyBorder="1" applyAlignment="1">
      <alignment vertical="center"/>
    </xf>
    <xf numFmtId="4" fontId="41" fillId="0" borderId="209" xfId="0" applyNumberFormat="1" applyFont="1" applyBorder="1" applyAlignment="1">
      <alignment horizontal="right" vertical="center"/>
    </xf>
    <xf numFmtId="0" fontId="41" fillId="26" borderId="180" xfId="0" applyFont="1" applyFill="1" applyBorder="1" applyAlignment="1">
      <alignment horizontal="center" vertical="center"/>
    </xf>
    <xf numFmtId="0" fontId="89" fillId="26" borderId="210" xfId="0" applyFont="1" applyFill="1" applyBorder="1" applyAlignment="1">
      <alignment horizontal="left" vertical="center" wrapText="1"/>
    </xf>
    <xf numFmtId="4" fontId="89" fillId="26" borderId="205" xfId="0" applyNumberFormat="1" applyFont="1" applyFill="1" applyBorder="1" applyAlignment="1">
      <alignment horizontal="right" vertical="center"/>
    </xf>
    <xf numFmtId="4" fontId="41" fillId="26" borderId="205" xfId="0" applyNumberFormat="1" applyFont="1" applyFill="1" applyBorder="1" applyAlignment="1">
      <alignment vertical="center"/>
    </xf>
    <xf numFmtId="0" fontId="41" fillId="0" borderId="205" xfId="0" applyFont="1" applyBorder="1" applyAlignment="1">
      <alignment horizontal="left" vertical="top" wrapText="1"/>
    </xf>
    <xf numFmtId="4" fontId="89" fillId="0" borderId="205" xfId="0" applyNumberFormat="1" applyFont="1" applyBorder="1" applyAlignment="1">
      <alignment horizontal="right" vertical="center"/>
    </xf>
    <xf numFmtId="4" fontId="89" fillId="26" borderId="207" xfId="0" applyNumberFormat="1" applyFont="1" applyFill="1" applyBorder="1" applyAlignment="1">
      <alignment horizontal="right" vertical="center"/>
    </xf>
    <xf numFmtId="4" fontId="89" fillId="26" borderId="208" xfId="0" applyNumberFormat="1" applyFont="1" applyFill="1" applyBorder="1" applyAlignment="1">
      <alignment horizontal="right" vertical="center"/>
    </xf>
    <xf numFmtId="0" fontId="34" fillId="0" borderId="207" xfId="100" applyFont="1" applyBorder="1" applyAlignment="1">
      <alignment horizontal="center" vertical="center" wrapText="1"/>
    </xf>
    <xf numFmtId="4" fontId="34" fillId="0" borderId="207" xfId="100" applyNumberFormat="1" applyFont="1" applyBorder="1" applyAlignment="1">
      <alignment horizontal="center" vertical="center" wrapText="1"/>
    </xf>
    <xf numFmtId="4" fontId="34" fillId="0" borderId="208" xfId="100" applyNumberFormat="1" applyFont="1" applyBorder="1" applyAlignment="1">
      <alignment horizontal="center" vertical="center" wrapText="1"/>
    </xf>
    <xf numFmtId="173" fontId="35" fillId="0" borderId="131" xfId="100" applyNumberFormat="1" applyFont="1" applyBorder="1" applyAlignment="1">
      <alignment horizontal="center" vertical="center"/>
    </xf>
    <xf numFmtId="0" fontId="35" fillId="0" borderId="178" xfId="100" applyFont="1" applyBorder="1" applyAlignment="1">
      <alignment vertical="center" wrapText="1"/>
    </xf>
    <xf numFmtId="4" fontId="35" fillId="0" borderId="205" xfId="77" applyNumberFormat="1" applyFont="1" applyBorder="1" applyAlignment="1">
      <alignment vertical="center"/>
    </xf>
    <xf numFmtId="4" fontId="35" fillId="0" borderId="6" xfId="77" applyNumberFormat="1" applyFont="1" applyBorder="1" applyAlignment="1">
      <alignment horizontal="left" vertical="center" wrapText="1"/>
    </xf>
    <xf numFmtId="0" fontId="3" fillId="0" borderId="0" xfId="136"/>
    <xf numFmtId="4" fontId="34" fillId="0" borderId="207" xfId="100" applyNumberFormat="1" applyFont="1" applyBorder="1" applyAlignment="1">
      <alignment vertical="center"/>
    </xf>
    <xf numFmtId="4" fontId="34" fillId="0" borderId="208" xfId="100" applyNumberFormat="1" applyFont="1" applyBorder="1" applyAlignment="1">
      <alignment horizontal="center" vertical="center"/>
    </xf>
    <xf numFmtId="0" fontId="34" fillId="0" borderId="207" xfId="100" applyFont="1" applyBorder="1" applyAlignment="1">
      <alignment horizontal="center" vertical="center"/>
    </xf>
    <xf numFmtId="0" fontId="35" fillId="0" borderId="205" xfId="100" applyFont="1" applyBorder="1" applyAlignment="1">
      <alignment vertical="center" wrapText="1"/>
    </xf>
    <xf numFmtId="0" fontId="84" fillId="0" borderId="0" xfId="100" applyFont="1" applyAlignment="1">
      <alignment horizontal="left"/>
    </xf>
    <xf numFmtId="4" fontId="35" fillId="0" borderId="178" xfId="77" applyNumberFormat="1" applyFont="1" applyBorder="1" applyAlignment="1">
      <alignment vertical="center"/>
    </xf>
    <xf numFmtId="173" fontId="35" fillId="0" borderId="211" xfId="77" applyNumberFormat="1" applyFont="1" applyBorder="1" applyAlignment="1" applyProtection="1">
      <alignment horizontal="center" vertical="center"/>
      <protection hidden="1"/>
    </xf>
    <xf numFmtId="0" fontId="35" fillId="0" borderId="212" xfId="77" applyFont="1" applyBorder="1" applyAlignment="1">
      <alignment horizontal="left" vertical="center"/>
    </xf>
    <xf numFmtId="4" fontId="35" fillId="29" borderId="206" xfId="77" applyNumberFormat="1" applyFont="1" applyFill="1" applyBorder="1" applyAlignment="1">
      <alignment vertical="center"/>
    </xf>
    <xf numFmtId="0" fontId="35" fillId="0" borderId="213" xfId="77" applyFont="1" applyBorder="1" applyAlignment="1">
      <alignment horizontal="left" vertical="center"/>
    </xf>
    <xf numFmtId="0" fontId="35" fillId="0" borderId="213" xfId="77" applyFont="1" applyBorder="1" applyAlignment="1">
      <alignment horizontal="left" vertical="center" wrapText="1"/>
    </xf>
    <xf numFmtId="4" fontId="35" fillId="0" borderId="206" xfId="77" applyNumberFormat="1" applyFont="1" applyBorder="1" applyAlignment="1">
      <alignment vertical="center"/>
    </xf>
    <xf numFmtId="4" fontId="34" fillId="0" borderId="208" xfId="100" applyNumberFormat="1" applyFont="1" applyBorder="1" applyAlignment="1">
      <alignment vertical="center"/>
    </xf>
    <xf numFmtId="173" fontId="39" fillId="0" borderId="5" xfId="77" applyNumberFormat="1" applyFont="1" applyBorder="1" applyAlignment="1">
      <alignment horizontal="center" vertical="center" wrapText="1"/>
    </xf>
    <xf numFmtId="0" fontId="39" fillId="0" borderId="213" xfId="77" applyFont="1" applyBorder="1" applyAlignment="1">
      <alignment horizontal="left" vertical="center" wrapText="1"/>
    </xf>
    <xf numFmtId="4" fontId="39" fillId="0" borderId="206" xfId="77" applyNumberFormat="1" applyFont="1" applyBorder="1" applyAlignment="1">
      <alignment vertical="center"/>
    </xf>
    <xf numFmtId="0" fontId="39" fillId="29" borderId="213" xfId="77" applyFont="1" applyFill="1" applyBorder="1" applyAlignment="1">
      <alignment horizontal="left" vertical="center" wrapText="1"/>
    </xf>
    <xf numFmtId="0" fontId="84" fillId="0" borderId="0" xfId="100" applyFont="1" applyAlignment="1" applyProtection="1">
      <alignment horizontal="left" vertical="center"/>
      <protection locked="0"/>
    </xf>
    <xf numFmtId="0" fontId="39" fillId="0" borderId="213" xfId="77" applyFont="1" applyBorder="1" applyAlignment="1">
      <alignment vertical="center" wrapText="1"/>
    </xf>
    <xf numFmtId="4" fontId="39" fillId="29" borderId="206" xfId="77" applyNumberFormat="1" applyFont="1" applyFill="1" applyBorder="1" applyAlignment="1">
      <alignment vertical="center"/>
    </xf>
    <xf numFmtId="49" fontId="39" fillId="29" borderId="213" xfId="77" applyNumberFormat="1" applyFont="1" applyFill="1" applyBorder="1" applyAlignment="1">
      <alignment vertical="center" wrapText="1"/>
    </xf>
    <xf numFmtId="49" fontId="39" fillId="0" borderId="213" xfId="77" applyNumberFormat="1" applyFont="1" applyBorder="1" applyAlignment="1">
      <alignment vertical="center" wrapText="1"/>
    </xf>
    <xf numFmtId="4" fontId="39" fillId="29" borderId="213" xfId="77" applyNumberFormat="1" applyFont="1" applyFill="1" applyBorder="1" applyAlignment="1">
      <alignment horizontal="left" vertical="center" wrapText="1"/>
    </xf>
    <xf numFmtId="173" fontId="39" fillId="0" borderId="211" xfId="77" applyNumberFormat="1" applyFont="1" applyBorder="1" applyAlignment="1">
      <alignment horizontal="center" vertical="center" wrapText="1"/>
    </xf>
    <xf numFmtId="0" fontId="39" fillId="0" borderId="212" xfId="77" applyFont="1" applyBorder="1" applyAlignment="1">
      <alignment horizontal="left" vertical="center" wrapText="1"/>
    </xf>
    <xf numFmtId="4" fontId="39" fillId="0" borderId="213" xfId="77" applyNumberFormat="1" applyFont="1" applyBorder="1" applyAlignment="1">
      <alignment horizontal="left" vertical="center" wrapText="1"/>
    </xf>
    <xf numFmtId="173" fontId="39" fillId="0" borderId="131" xfId="77" applyNumberFormat="1" applyFont="1" applyBorder="1" applyAlignment="1">
      <alignment horizontal="center" vertical="center" wrapText="1"/>
    </xf>
    <xf numFmtId="0" fontId="39" fillId="0" borderId="156" xfId="77" applyFont="1" applyBorder="1" applyAlignment="1">
      <alignment horizontal="left" vertical="center" wrapText="1"/>
    </xf>
    <xf numFmtId="173" fontId="39" fillId="0" borderId="0" xfId="77" applyNumberFormat="1" applyFont="1" applyAlignment="1">
      <alignment horizontal="center" vertical="center" wrapText="1"/>
    </xf>
    <xf numFmtId="4" fontId="35" fillId="29" borderId="178" xfId="77" applyNumberFormat="1" applyFont="1" applyFill="1" applyBorder="1" applyAlignment="1">
      <alignment vertical="center"/>
    </xf>
    <xf numFmtId="173" fontId="35" fillId="0" borderId="131" xfId="77" applyNumberFormat="1" applyFont="1" applyBorder="1" applyAlignment="1">
      <alignment horizontal="center" vertical="center"/>
    </xf>
    <xf numFmtId="0" fontId="35" fillId="0" borderId="178" xfId="77" applyFont="1" applyBorder="1" applyAlignment="1">
      <alignment vertical="center" wrapText="1"/>
    </xf>
    <xf numFmtId="4" fontId="35" fillId="29" borderId="153" xfId="77" applyNumberFormat="1" applyFont="1" applyFill="1" applyBorder="1" applyAlignment="1">
      <alignment horizontal="left" vertical="center"/>
    </xf>
    <xf numFmtId="4" fontId="39" fillId="0" borderId="6" xfId="77" applyNumberFormat="1" applyFont="1" applyBorder="1" applyAlignment="1">
      <alignment horizontal="left" vertical="center"/>
    </xf>
    <xf numFmtId="4" fontId="39" fillId="0" borderId="6" xfId="77" applyNumberFormat="1" applyFont="1" applyBorder="1" applyAlignment="1">
      <alignment horizontal="left" vertical="center" wrapText="1"/>
    </xf>
    <xf numFmtId="4" fontId="41" fillId="0" borderId="205" xfId="0" applyNumberFormat="1" applyFont="1" applyBorder="1" applyAlignment="1">
      <alignment horizontal="right" vertical="center"/>
    </xf>
    <xf numFmtId="0" fontId="92" fillId="0" borderId="0" xfId="137" applyFont="1" applyAlignment="1">
      <alignment vertical="center"/>
    </xf>
    <xf numFmtId="0" fontId="92" fillId="0" borderId="0" xfId="137" applyFont="1"/>
    <xf numFmtId="0" fontId="92" fillId="0" borderId="216" xfId="137" applyFont="1" applyBorder="1" applyAlignment="1">
      <alignment vertical="center" wrapText="1"/>
    </xf>
    <xf numFmtId="0" fontId="92" fillId="0" borderId="25" xfId="137" applyFont="1" applyBorder="1" applyAlignment="1">
      <alignment vertical="center" wrapText="1"/>
    </xf>
    <xf numFmtId="0" fontId="92" fillId="0" borderId="218" xfId="137" applyFont="1" applyBorder="1" applyAlignment="1">
      <alignment vertical="center" wrapText="1"/>
    </xf>
    <xf numFmtId="0" fontId="92" fillId="0" borderId="219" xfId="137" applyFont="1" applyBorder="1" applyAlignment="1">
      <alignment vertical="center" wrapText="1"/>
    </xf>
    <xf numFmtId="4" fontId="41" fillId="0" borderId="215" xfId="137" applyNumberFormat="1" applyFont="1" applyBorder="1" applyAlignment="1">
      <alignment vertical="center"/>
    </xf>
    <xf numFmtId="4" fontId="41" fillId="0" borderId="78" xfId="137" applyNumberFormat="1" applyFont="1" applyBorder="1" applyAlignment="1">
      <alignment vertical="center"/>
    </xf>
    <xf numFmtId="4" fontId="89" fillId="0" borderId="217" xfId="137" applyNumberFormat="1" applyFont="1" applyBorder="1" applyAlignment="1">
      <alignment vertical="center"/>
    </xf>
    <xf numFmtId="4" fontId="41" fillId="0" borderId="178" xfId="137" applyNumberFormat="1" applyFont="1" applyBorder="1" applyAlignment="1">
      <alignment vertical="center"/>
    </xf>
    <xf numFmtId="0" fontId="2" fillId="0" borderId="0" xfId="137"/>
    <xf numFmtId="0" fontId="2" fillId="0" borderId="0" xfId="137" applyAlignment="1">
      <alignment vertical="center"/>
    </xf>
    <xf numFmtId="0" fontId="41" fillId="0" borderId="216" xfId="137" applyFont="1" applyBorder="1" applyAlignment="1">
      <alignment vertical="center" wrapText="1"/>
    </xf>
    <xf numFmtId="0" fontId="41" fillId="0" borderId="25" xfId="137" applyFont="1" applyBorder="1" applyAlignment="1">
      <alignment vertical="center" wrapText="1"/>
    </xf>
    <xf numFmtId="0" fontId="41" fillId="0" borderId="219" xfId="137" applyFont="1" applyBorder="1" applyAlignment="1">
      <alignment vertical="center" wrapText="1"/>
    </xf>
    <xf numFmtId="0" fontId="41" fillId="0" borderId="64" xfId="121" applyFont="1" applyBorder="1" applyAlignment="1">
      <alignment vertical="center" wrapText="1"/>
    </xf>
    <xf numFmtId="0" fontId="41" fillId="0" borderId="64" xfId="121" applyFont="1" applyBorder="1" applyAlignment="1">
      <alignment vertical="center"/>
    </xf>
    <xf numFmtId="0" fontId="41" fillId="0" borderId="78" xfId="137" applyFont="1" applyBorder="1" applyAlignment="1">
      <alignment vertical="center" wrapText="1"/>
    </xf>
    <xf numFmtId="0" fontId="41" fillId="0" borderId="215" xfId="137" applyFont="1" applyBorder="1" applyAlignment="1">
      <alignment vertical="center" wrapText="1"/>
    </xf>
    <xf numFmtId="0" fontId="89" fillId="0" borderId="27" xfId="101" applyFont="1" applyBorder="1" applyAlignment="1">
      <alignment horizontal="center" vertical="center" wrapText="1"/>
    </xf>
    <xf numFmtId="0" fontId="41" fillId="0" borderId="217" xfId="137" applyFont="1" applyBorder="1" applyAlignment="1">
      <alignment vertical="center" wrapText="1"/>
    </xf>
    <xf numFmtId="4" fontId="41" fillId="0" borderId="217" xfId="137" applyNumberFormat="1" applyFont="1" applyBorder="1" applyAlignment="1">
      <alignment vertical="center"/>
    </xf>
    <xf numFmtId="0" fontId="41" fillId="0" borderId="0" xfId="78" applyFont="1"/>
    <xf numFmtId="0" fontId="41" fillId="0" borderId="0" xfId="1" applyFont="1" applyAlignment="1">
      <alignment horizontal="right" wrapText="1"/>
    </xf>
    <xf numFmtId="0" fontId="36" fillId="0" borderId="0" xfId="133" applyFont="1" applyAlignment="1">
      <alignment horizontal="left"/>
    </xf>
    <xf numFmtId="0" fontId="35" fillId="0" borderId="217" xfId="134" applyFont="1" applyBorder="1" applyAlignment="1">
      <alignment horizontal="left" vertical="center" wrapText="1"/>
    </xf>
    <xf numFmtId="3" fontId="35" fillId="0" borderId="217" xfId="133" applyNumberFormat="1" applyFont="1" applyBorder="1" applyAlignment="1">
      <alignment vertical="center"/>
    </xf>
    <xf numFmtId="0" fontId="35" fillId="0" borderId="211" xfId="133" applyFont="1" applyBorder="1" applyAlignment="1">
      <alignment horizontal="center" vertical="center"/>
    </xf>
    <xf numFmtId="0" fontId="35" fillId="0" borderId="215" xfId="134" applyFont="1" applyBorder="1" applyAlignment="1">
      <alignment horizontal="left" vertical="center" wrapText="1"/>
    </xf>
    <xf numFmtId="3" fontId="35" fillId="0" borderId="215" xfId="133" applyNumberFormat="1" applyFont="1" applyBorder="1" applyAlignment="1">
      <alignment vertical="center"/>
    </xf>
    <xf numFmtId="3" fontId="34" fillId="0" borderId="202" xfId="133" applyNumberFormat="1" applyFont="1" applyBorder="1"/>
    <xf numFmtId="0" fontId="35" fillId="0" borderId="211" xfId="133" applyFont="1" applyBorder="1" applyAlignment="1">
      <alignment horizontal="center" vertical="center" wrapText="1"/>
    </xf>
    <xf numFmtId="0" fontId="35" fillId="0" borderId="215" xfId="134" applyFont="1" applyBorder="1" applyAlignment="1">
      <alignment vertical="center" wrapText="1"/>
    </xf>
    <xf numFmtId="0" fontId="35" fillId="0" borderId="217" xfId="134" applyFont="1" applyBorder="1" applyAlignment="1">
      <alignment vertical="center" wrapText="1"/>
    </xf>
    <xf numFmtId="0" fontId="35" fillId="0" borderId="186" xfId="1" applyFont="1" applyBorder="1" applyAlignment="1">
      <alignment horizontal="justify" vertical="center" wrapText="1"/>
    </xf>
    <xf numFmtId="0" fontId="35" fillId="0" borderId="181" xfId="1" applyFont="1" applyBorder="1" applyAlignment="1">
      <alignment horizontal="justify" vertical="center" wrapText="1"/>
    </xf>
    <xf numFmtId="0" fontId="35" fillId="0" borderId="6" xfId="1" applyFont="1" applyBorder="1" applyAlignment="1">
      <alignment horizontal="justify" vertical="center" wrapText="1"/>
    </xf>
    <xf numFmtId="0" fontId="35" fillId="0" borderId="153" xfId="1" applyFont="1" applyBorder="1" applyAlignment="1">
      <alignment horizontal="justify" vertical="center" wrapText="1"/>
    </xf>
    <xf numFmtId="0" fontId="35" fillId="0" borderId="190" xfId="1" applyFont="1" applyBorder="1" applyAlignment="1">
      <alignment horizontal="justify" vertical="center" wrapText="1"/>
    </xf>
    <xf numFmtId="0" fontId="35" fillId="0" borderId="220" xfId="1" applyFont="1" applyBorder="1" applyAlignment="1">
      <alignment horizontal="justify" vertical="center" wrapText="1"/>
    </xf>
    <xf numFmtId="0" fontId="35" fillId="0" borderId="209" xfId="1" applyFont="1" applyBorder="1" applyAlignment="1">
      <alignment horizontal="justify" vertical="center" wrapText="1"/>
    </xf>
    <xf numFmtId="0" fontId="35" fillId="0" borderId="125" xfId="1" applyFont="1" applyBorder="1" applyAlignment="1">
      <alignment horizontal="justify" vertical="center" wrapText="1"/>
    </xf>
    <xf numFmtId="0" fontId="35" fillId="0" borderId="79" xfId="1" applyFont="1" applyBorder="1" applyAlignment="1">
      <alignment horizontal="justify" vertical="center" wrapText="1"/>
    </xf>
    <xf numFmtId="0" fontId="100" fillId="0" borderId="79" xfId="1" applyFont="1" applyBorder="1" applyAlignment="1">
      <alignment horizontal="justify" vertical="center" wrapText="1"/>
    </xf>
    <xf numFmtId="0" fontId="100" fillId="0" borderId="201" xfId="1" applyFont="1" applyBorder="1" applyAlignment="1">
      <alignment horizontal="justify" vertical="center" wrapText="1"/>
    </xf>
    <xf numFmtId="0" fontId="35" fillId="0" borderId="201" xfId="1" applyFont="1" applyBorder="1" applyAlignment="1">
      <alignment horizontal="justify" vertical="center" wrapText="1"/>
    </xf>
    <xf numFmtId="49" fontId="89" fillId="30" borderId="217" xfId="0" applyNumberFormat="1" applyFont="1" applyFill="1" applyBorder="1" applyAlignment="1">
      <alignment horizontal="center" vertical="center"/>
    </xf>
    <xf numFmtId="4" fontId="89" fillId="31" borderId="215" xfId="0" applyNumberFormat="1" applyFont="1" applyFill="1" applyBorder="1" applyAlignment="1">
      <alignment horizontal="center" vertical="center"/>
    </xf>
    <xf numFmtId="49" fontId="103" fillId="31" borderId="217" xfId="0" applyNumberFormat="1" applyFont="1" applyFill="1" applyBorder="1" applyAlignment="1">
      <alignment horizontal="left" vertical="center" wrapText="1"/>
    </xf>
    <xf numFmtId="49" fontId="103" fillId="31" borderId="213" xfId="0" applyNumberFormat="1" applyFont="1" applyFill="1" applyBorder="1" applyAlignment="1">
      <alignment horizontal="center" vertical="center" wrapText="1"/>
    </xf>
    <xf numFmtId="174" fontId="103" fillId="30" borderId="217" xfId="0" applyNumberFormat="1" applyFont="1" applyFill="1" applyBorder="1" applyAlignment="1">
      <alignment horizontal="right" vertical="center" wrapText="1"/>
    </xf>
    <xf numFmtId="169" fontId="35" fillId="29" borderId="0" xfId="0" applyNumberFormat="1" applyFont="1" applyFill="1" applyAlignment="1">
      <alignment vertical="center"/>
    </xf>
    <xf numFmtId="49" fontId="89" fillId="31" borderId="217" xfId="0" applyNumberFormat="1" applyFont="1" applyFill="1" applyBorder="1" applyAlignment="1">
      <alignment horizontal="left" vertical="center" wrapText="1"/>
    </xf>
    <xf numFmtId="49" fontId="104" fillId="0" borderId="178" xfId="0" applyNumberFormat="1" applyFont="1" applyBorder="1" applyAlignment="1">
      <alignment horizontal="left" vertical="center" wrapText="1"/>
    </xf>
    <xf numFmtId="49" fontId="104" fillId="0" borderId="178" xfId="0" applyNumberFormat="1" applyFont="1" applyBorder="1" applyAlignment="1">
      <alignment horizontal="center" vertical="center" wrapText="1"/>
    </xf>
    <xf numFmtId="174" fontId="104" fillId="29" borderId="178" xfId="0" applyNumberFormat="1" applyFont="1" applyFill="1" applyBorder="1" applyAlignment="1">
      <alignment horizontal="right" vertical="center" wrapText="1"/>
    </xf>
    <xf numFmtId="49" fontId="104" fillId="0" borderId="215" xfId="0" applyNumberFormat="1" applyFont="1" applyBorder="1" applyAlignment="1">
      <alignment horizontal="left" vertical="center" wrapText="1"/>
    </xf>
    <xf numFmtId="49" fontId="104" fillId="0" borderId="214" xfId="0" applyNumberFormat="1" applyFont="1" applyBorder="1" applyAlignment="1">
      <alignment horizontal="center" vertical="center" wrapText="1"/>
    </xf>
    <xf numFmtId="174" fontId="104" fillId="29" borderId="215" xfId="0" applyNumberFormat="1" applyFont="1" applyFill="1" applyBorder="1" applyAlignment="1">
      <alignment horizontal="right" vertical="center" wrapText="1"/>
    </xf>
    <xf numFmtId="0" fontId="106" fillId="0" borderId="165" xfId="0" applyFont="1" applyBorder="1" applyAlignment="1">
      <alignment horizontal="center" vertical="center" wrapText="1"/>
    </xf>
    <xf numFmtId="0" fontId="106" fillId="0" borderId="219" xfId="0" applyFont="1" applyBorder="1" applyAlignment="1">
      <alignment horizontal="center" vertical="center" wrapText="1"/>
    </xf>
    <xf numFmtId="1" fontId="103" fillId="30" borderId="217" xfId="0" applyNumberFormat="1" applyFont="1" applyFill="1" applyBorder="1" applyAlignment="1">
      <alignment horizontal="center" vertical="center" wrapText="1"/>
    </xf>
    <xf numFmtId="174" fontId="103" fillId="30" borderId="217" xfId="0" applyNumberFormat="1" applyFont="1" applyFill="1" applyBorder="1" applyAlignment="1">
      <alignment horizontal="center" vertical="center" wrapText="1"/>
    </xf>
    <xf numFmtId="175" fontId="103" fillId="30" borderId="217" xfId="0" applyNumberFormat="1" applyFont="1" applyFill="1" applyBorder="1" applyAlignment="1">
      <alignment horizontal="center" vertical="center" wrapText="1"/>
    </xf>
    <xf numFmtId="49" fontId="104" fillId="0" borderId="156" xfId="0" applyNumberFormat="1" applyFont="1" applyBorder="1" applyAlignment="1">
      <alignment horizontal="center" vertical="center" wrapText="1"/>
    </xf>
    <xf numFmtId="49" fontId="41" fillId="0" borderId="178" xfId="0" applyNumberFormat="1" applyFont="1" applyBorder="1" applyAlignment="1">
      <alignment horizontal="left" vertical="center" wrapText="1"/>
    </xf>
    <xf numFmtId="49" fontId="89" fillId="31" borderId="217" xfId="0" applyNumberFormat="1" applyFont="1" applyFill="1" applyBorder="1" applyAlignment="1">
      <alignment horizontal="center" vertical="center"/>
    </xf>
    <xf numFmtId="4" fontId="89" fillId="30" borderId="217" xfId="0" applyNumberFormat="1" applyFont="1" applyFill="1" applyBorder="1" applyAlignment="1">
      <alignment horizontal="center" vertical="center"/>
    </xf>
    <xf numFmtId="49" fontId="103" fillId="30" borderId="217" xfId="0" applyNumberFormat="1" applyFont="1" applyFill="1" applyBorder="1" applyAlignment="1">
      <alignment horizontal="left" vertical="center" wrapText="1"/>
    </xf>
    <xf numFmtId="49" fontId="103" fillId="30" borderId="217" xfId="0" applyNumberFormat="1" applyFont="1" applyFill="1" applyBorder="1" applyAlignment="1">
      <alignment horizontal="center" vertical="center" wrapText="1"/>
    </xf>
    <xf numFmtId="49" fontId="89" fillId="30" borderId="217" xfId="0" applyNumberFormat="1" applyFont="1" applyFill="1" applyBorder="1" applyAlignment="1">
      <alignment horizontal="left" vertical="center" wrapText="1"/>
    </xf>
    <xf numFmtId="49" fontId="89" fillId="30" borderId="217" xfId="0" applyNumberFormat="1" applyFont="1" applyFill="1" applyBorder="1" applyAlignment="1">
      <alignment horizontal="center" vertical="center" wrapText="1"/>
    </xf>
    <xf numFmtId="175" fontId="103" fillId="30" borderId="217" xfId="0" applyNumberFormat="1" applyFont="1" applyFill="1" applyBorder="1" applyAlignment="1">
      <alignment horizontal="right" vertical="center" wrapText="1"/>
    </xf>
    <xf numFmtId="49" fontId="103" fillId="31" borderId="217" xfId="0" applyNumberFormat="1" applyFont="1" applyFill="1" applyBorder="1" applyAlignment="1">
      <alignment horizontal="center" vertical="center" wrapText="1"/>
    </xf>
    <xf numFmtId="174" fontId="104" fillId="0" borderId="178" xfId="0" applyNumberFormat="1" applyFont="1" applyBorder="1" applyAlignment="1">
      <alignment horizontal="right" vertical="center" wrapText="1"/>
    </xf>
    <xf numFmtId="175" fontId="104" fillId="0" borderId="178" xfId="0" applyNumberFormat="1" applyFont="1" applyBorder="1" applyAlignment="1">
      <alignment horizontal="right" vertical="center" wrapText="1"/>
    </xf>
    <xf numFmtId="49" fontId="104" fillId="0" borderId="215" xfId="0" applyNumberFormat="1" applyFont="1" applyBorder="1" applyAlignment="1">
      <alignment horizontal="center" vertical="center" wrapText="1"/>
    </xf>
    <xf numFmtId="175" fontId="104" fillId="0" borderId="215" xfId="0" applyNumberFormat="1" applyFont="1" applyBorder="1" applyAlignment="1">
      <alignment horizontal="right" vertical="center" wrapText="1"/>
    </xf>
    <xf numFmtId="0" fontId="102" fillId="0" borderId="165" xfId="0" applyFont="1" applyBorder="1" applyAlignment="1">
      <alignment horizontal="center" vertical="center" wrapText="1"/>
    </xf>
    <xf numFmtId="0" fontId="102" fillId="0" borderId="219" xfId="0" applyFont="1" applyBorder="1" applyAlignment="1">
      <alignment horizontal="center" vertical="center" wrapText="1"/>
    </xf>
    <xf numFmtId="1" fontId="103" fillId="31" borderId="217" xfId="0" applyNumberFormat="1" applyFont="1" applyFill="1" applyBorder="1" applyAlignment="1">
      <alignment horizontal="center" vertical="center" wrapText="1"/>
    </xf>
    <xf numFmtId="174" fontId="103" fillId="30" borderId="215" xfId="0" applyNumberFormat="1" applyFont="1" applyFill="1" applyBorder="1" applyAlignment="1">
      <alignment horizontal="center" vertical="center" wrapText="1"/>
    </xf>
    <xf numFmtId="49" fontId="104" fillId="29" borderId="178" xfId="0" applyNumberFormat="1" applyFont="1" applyFill="1" applyBorder="1" applyAlignment="1">
      <alignment horizontal="left" vertical="center" wrapText="1"/>
    </xf>
    <xf numFmtId="49" fontId="104" fillId="29" borderId="178" xfId="0" applyNumberFormat="1" applyFont="1" applyFill="1" applyBorder="1" applyAlignment="1">
      <alignment horizontal="center" vertical="center" wrapText="1"/>
    </xf>
    <xf numFmtId="175" fontId="104" fillId="29" borderId="178" xfId="0" applyNumberFormat="1" applyFont="1" applyFill="1" applyBorder="1" applyAlignment="1">
      <alignment horizontal="right" vertical="center" wrapText="1"/>
    </xf>
    <xf numFmtId="49" fontId="110" fillId="0" borderId="165" xfId="0" applyNumberFormat="1" applyFont="1" applyBorder="1" applyAlignment="1">
      <alignment horizontal="center" vertical="center" wrapText="1"/>
    </xf>
    <xf numFmtId="49" fontId="103" fillId="0" borderId="165" xfId="0" applyNumberFormat="1" applyFont="1" applyBorder="1" applyAlignment="1">
      <alignment horizontal="center" vertical="center" wrapText="1"/>
    </xf>
    <xf numFmtId="49" fontId="110" fillId="0" borderId="219" xfId="0" applyNumberFormat="1" applyFont="1" applyBorder="1" applyAlignment="1">
      <alignment horizontal="center" vertical="center" wrapText="1"/>
    </xf>
    <xf numFmtId="0" fontId="34" fillId="31" borderId="217" xfId="0" applyFont="1" applyFill="1" applyBorder="1" applyAlignment="1">
      <alignment horizontal="center" vertical="center"/>
    </xf>
    <xf numFmtId="49" fontId="103" fillId="30" borderId="215" xfId="0" applyNumberFormat="1" applyFont="1" applyFill="1" applyBorder="1" applyAlignment="1">
      <alignment horizontal="center" vertical="center" wrapText="1"/>
    </xf>
    <xf numFmtId="49" fontId="89" fillId="30" borderId="215" xfId="0" applyNumberFormat="1" applyFont="1" applyFill="1" applyBorder="1" applyAlignment="1">
      <alignment horizontal="center" vertical="center" wrapText="1"/>
    </xf>
    <xf numFmtId="4" fontId="89" fillId="30" borderId="217" xfId="0" applyNumberFormat="1" applyFont="1" applyFill="1" applyBorder="1" applyAlignment="1">
      <alignment horizontal="right" vertical="center" wrapText="1"/>
    </xf>
    <xf numFmtId="4" fontId="89" fillId="30" borderId="217" xfId="0" quotePrefix="1" applyNumberFormat="1" applyFont="1" applyFill="1" applyBorder="1" applyAlignment="1">
      <alignment horizontal="right" vertical="center" wrapText="1"/>
    </xf>
    <xf numFmtId="0" fontId="136" fillId="0" borderId="0" xfId="53" applyFont="1"/>
    <xf numFmtId="164" fontId="35" fillId="0" borderId="213" xfId="53" applyNumberFormat="1" applyFont="1" applyBorder="1"/>
    <xf numFmtId="164" fontId="35" fillId="0" borderId="209" xfId="53" applyNumberFormat="1" applyFont="1" applyBorder="1"/>
    <xf numFmtId="171" fontId="62" fillId="0" borderId="0" xfId="53" applyNumberFormat="1" applyFont="1"/>
    <xf numFmtId="0" fontId="101" fillId="0" borderId="0" xfId="1" applyFont="1"/>
    <xf numFmtId="0" fontId="101" fillId="0" borderId="0" xfId="1" applyFont="1" applyAlignment="1">
      <alignment vertical="center"/>
    </xf>
    <xf numFmtId="4" fontId="41" fillId="24" borderId="217" xfId="1" applyNumberFormat="1" applyFont="1" applyFill="1" applyBorder="1" applyAlignment="1">
      <alignment horizontal="right" vertical="center"/>
    </xf>
    <xf numFmtId="4" fontId="97" fillId="0" borderId="209" xfId="1" applyNumberFormat="1" applyFont="1" applyBorder="1" applyAlignment="1">
      <alignment horizontal="right" vertical="center"/>
    </xf>
    <xf numFmtId="4" fontId="41" fillId="0" borderId="217" xfId="1" applyNumberFormat="1" applyFont="1" applyBorder="1" applyAlignment="1">
      <alignment horizontal="right" vertical="center"/>
    </xf>
    <xf numFmtId="0" fontId="132" fillId="0" borderId="0" xfId="1" applyFont="1" applyAlignment="1">
      <alignment vertical="center"/>
    </xf>
    <xf numFmtId="0" fontId="89" fillId="0" borderId="207" xfId="1" applyFont="1" applyBorder="1" applyAlignment="1">
      <alignment horizontal="center" vertical="center" wrapText="1"/>
    </xf>
    <xf numFmtId="4" fontId="89" fillId="0" borderId="207" xfId="1" applyNumberFormat="1" applyFont="1" applyBorder="1" applyAlignment="1">
      <alignment horizontal="center" vertical="center" wrapText="1"/>
    </xf>
    <xf numFmtId="4" fontId="89" fillId="0" borderId="208" xfId="1" applyNumberFormat="1" applyFont="1" applyBorder="1" applyAlignment="1">
      <alignment horizontal="center" vertical="center" wrapText="1"/>
    </xf>
    <xf numFmtId="0" fontId="92" fillId="0" borderId="213" xfId="1" applyFont="1" applyBorder="1" applyAlignment="1">
      <alignment vertical="center" wrapText="1"/>
    </xf>
    <xf numFmtId="4" fontId="41" fillId="0" borderId="217" xfId="1" applyNumberFormat="1" applyFont="1" applyBorder="1" applyAlignment="1">
      <alignment vertical="center" wrapText="1"/>
    </xf>
    <xf numFmtId="4" fontId="97" fillId="0" borderId="217" xfId="1" applyNumberFormat="1" applyFont="1" applyBorder="1" applyAlignment="1">
      <alignment horizontal="right" vertical="center"/>
    </xf>
    <xf numFmtId="4" fontId="41" fillId="0" borderId="218" xfId="1" applyNumberFormat="1" applyFont="1" applyBorder="1" applyAlignment="1">
      <alignment horizontal="center" vertical="center" wrapText="1"/>
    </xf>
    <xf numFmtId="0" fontId="41" fillId="0" borderId="209" xfId="1" applyFont="1" applyBorder="1" applyAlignment="1">
      <alignment horizontal="justify" vertical="center" wrapText="1"/>
    </xf>
    <xf numFmtId="0" fontId="41" fillId="0" borderId="153" xfId="1" applyFont="1" applyBorder="1" applyAlignment="1">
      <alignment horizontal="justify" vertical="center" wrapText="1"/>
    </xf>
    <xf numFmtId="0" fontId="41" fillId="0" borderId="213" xfId="1" applyFont="1" applyBorder="1" applyAlignment="1">
      <alignment vertical="center" wrapText="1"/>
    </xf>
    <xf numFmtId="0" fontId="41" fillId="0" borderId="217" xfId="139" applyFont="1" applyBorder="1" applyAlignment="1">
      <alignment vertical="center" wrapText="1"/>
    </xf>
    <xf numFmtId="4" fontId="41" fillId="0" borderId="217" xfId="139" applyNumberFormat="1" applyFont="1" applyBorder="1" applyAlignment="1">
      <alignment vertical="center"/>
    </xf>
    <xf numFmtId="0" fontId="41" fillId="0" borderId="178" xfId="139" applyFont="1" applyBorder="1" applyAlignment="1">
      <alignment vertical="center" wrapText="1"/>
    </xf>
    <xf numFmtId="4" fontId="41" fillId="0" borderId="178" xfId="139" applyNumberFormat="1" applyFont="1" applyBorder="1" applyAlignment="1">
      <alignment vertical="center"/>
    </xf>
    <xf numFmtId="4" fontId="97" fillId="0" borderId="178" xfId="1" applyNumberFormat="1" applyFont="1" applyBorder="1" applyAlignment="1">
      <alignment horizontal="right" vertical="center"/>
    </xf>
    <xf numFmtId="4" fontId="41" fillId="0" borderId="219" xfId="1" applyNumberFormat="1" applyFont="1" applyBorder="1" applyAlignment="1">
      <alignment horizontal="center" vertical="center" wrapText="1"/>
    </xf>
    <xf numFmtId="0" fontId="41" fillId="0" borderId="208" xfId="1" applyFont="1" applyBorder="1" applyAlignment="1">
      <alignment horizontal="justify" vertical="center" wrapText="1"/>
    </xf>
    <xf numFmtId="0" fontId="97" fillId="0" borderId="131" xfId="1" applyFont="1" applyBorder="1" applyAlignment="1">
      <alignment horizontal="center" vertical="center" wrapText="1"/>
    </xf>
    <xf numFmtId="4" fontId="41" fillId="0" borderId="178" xfId="1" applyNumberFormat="1" applyFont="1" applyBorder="1" applyAlignment="1">
      <alignment horizontal="center" vertical="center" wrapText="1"/>
    </xf>
    <xf numFmtId="4" fontId="41" fillId="0" borderId="217" xfId="1" applyNumberFormat="1" applyFont="1" applyBorder="1" applyAlignment="1">
      <alignment horizontal="center" vertical="center" wrapText="1"/>
    </xf>
    <xf numFmtId="0" fontId="41" fillId="0" borderId="209" xfId="139" applyFont="1" applyBorder="1" applyAlignment="1">
      <alignment horizontal="justify" vertical="center" wrapText="1"/>
    </xf>
    <xf numFmtId="0" fontId="92" fillId="0" borderId="153" xfId="1" applyFont="1" applyBorder="1" applyAlignment="1">
      <alignment horizontal="justify" vertical="center" wrapText="1"/>
    </xf>
    <xf numFmtId="0" fontId="92" fillId="0" borderId="209" xfId="139" applyFont="1" applyBorder="1" applyAlignment="1">
      <alignment horizontal="justify" vertical="center" wrapText="1"/>
    </xf>
    <xf numFmtId="4" fontId="101" fillId="0" borderId="0" xfId="1" applyNumberFormat="1" applyFont="1" applyAlignment="1">
      <alignment vertical="center" wrapText="1"/>
    </xf>
    <xf numFmtId="4" fontId="132" fillId="0" borderId="0" xfId="1" applyNumberFormat="1" applyFont="1" applyAlignment="1">
      <alignment vertical="center"/>
    </xf>
    <xf numFmtId="0" fontId="41" fillId="0" borderId="68" xfId="139" applyFont="1" applyBorder="1" applyAlignment="1">
      <alignment vertical="center" wrapText="1"/>
    </xf>
    <xf numFmtId="4" fontId="41" fillId="0" borderId="68" xfId="139" applyNumberFormat="1" applyFont="1" applyBorder="1" applyAlignment="1">
      <alignment vertical="center"/>
    </xf>
    <xf numFmtId="4" fontId="97" fillId="0" borderId="68" xfId="1" applyNumberFormat="1" applyFont="1" applyBorder="1" applyAlignment="1">
      <alignment horizontal="right" vertical="center"/>
    </xf>
    <xf numFmtId="0" fontId="92" fillId="0" borderId="153" xfId="139" applyFont="1" applyBorder="1" applyAlignment="1">
      <alignment horizontal="justify" vertical="center" wrapText="1"/>
    </xf>
    <xf numFmtId="0" fontId="41" fillId="0" borderId="209" xfId="140" applyFont="1" applyBorder="1" applyAlignment="1">
      <alignment horizontal="justify" vertical="center" wrapText="1"/>
    </xf>
    <xf numFmtId="4" fontId="91" fillId="0" borderId="0" xfId="1" applyNumberFormat="1" applyFont="1" applyAlignment="1">
      <alignment vertical="center" wrapText="1"/>
    </xf>
    <xf numFmtId="0" fontId="41" fillId="0" borderId="217" xfId="1" applyFont="1" applyBorder="1" applyAlignment="1">
      <alignment horizontal="left" vertical="center" wrapText="1"/>
    </xf>
    <xf numFmtId="0" fontId="41" fillId="0" borderId="156" xfId="1" applyFont="1" applyBorder="1" applyAlignment="1">
      <alignment vertical="center" wrapText="1"/>
    </xf>
    <xf numFmtId="4" fontId="41" fillId="0" borderId="178" xfId="1" applyNumberFormat="1" applyFont="1" applyBorder="1" applyAlignment="1">
      <alignment vertical="center" wrapText="1"/>
    </xf>
    <xf numFmtId="0" fontId="137" fillId="0" borderId="209" xfId="139" applyFont="1" applyBorder="1" applyAlignment="1" applyProtection="1">
      <alignment horizontal="justify" vertical="center" wrapText="1"/>
      <protection locked="0"/>
    </xf>
    <xf numFmtId="0" fontId="137" fillId="0" borderId="213" xfId="139" applyFont="1" applyBorder="1" applyAlignment="1">
      <alignment horizontal="justify" vertical="center" wrapText="1"/>
    </xf>
    <xf numFmtId="0" fontId="137" fillId="0" borderId="221" xfId="139" applyFont="1" applyBorder="1" applyAlignment="1" applyProtection="1">
      <alignment horizontal="justify" vertical="center" wrapText="1"/>
      <protection locked="0"/>
    </xf>
    <xf numFmtId="0" fontId="41" fillId="0" borderId="125" xfId="139" applyFont="1" applyBorder="1" applyAlignment="1">
      <alignment horizontal="justify" vertical="center" wrapText="1"/>
    </xf>
    <xf numFmtId="0" fontId="41" fillId="0" borderId="217" xfId="1" applyFont="1" applyBorder="1" applyAlignment="1">
      <alignment vertical="center" wrapText="1"/>
    </xf>
    <xf numFmtId="165" fontId="41" fillId="0" borderId="217" xfId="1" applyNumberFormat="1" applyFont="1" applyBorder="1" applyAlignment="1">
      <alignment vertical="center" wrapText="1"/>
    </xf>
    <xf numFmtId="0" fontId="137" fillId="0" borderId="209" xfId="139" applyFont="1" applyBorder="1" applyAlignment="1">
      <alignment horizontal="justify" vertical="center" wrapText="1"/>
    </xf>
    <xf numFmtId="0" fontId="92" fillId="0" borderId="12" xfId="139" applyFont="1" applyBorder="1" applyAlignment="1">
      <alignment horizontal="justify" vertical="center" wrapText="1"/>
    </xf>
    <xf numFmtId="0" fontId="41" fillId="0" borderId="153" xfId="139" applyFont="1" applyBorder="1" applyAlignment="1">
      <alignment horizontal="justify" vertical="center" wrapText="1"/>
    </xf>
    <xf numFmtId="0" fontId="92" fillId="0" borderId="217" xfId="139" applyFont="1" applyBorder="1" applyAlignment="1">
      <alignment vertical="center" wrapText="1"/>
    </xf>
    <xf numFmtId="4" fontId="41" fillId="0" borderId="218" xfId="1" applyNumberFormat="1" applyFont="1" applyBorder="1" applyAlignment="1">
      <alignment vertical="center" wrapText="1"/>
    </xf>
    <xf numFmtId="0" fontId="139" fillId="0" borderId="156" xfId="139" applyFont="1" applyBorder="1" applyAlignment="1">
      <alignment vertical="center" wrapText="1"/>
    </xf>
    <xf numFmtId="0" fontId="41" fillId="0" borderId="217" xfId="141" applyFont="1" applyBorder="1" applyAlignment="1">
      <alignment vertical="center" wrapText="1"/>
    </xf>
    <xf numFmtId="3" fontId="34" fillId="0" borderId="50" xfId="1" applyNumberFormat="1" applyFont="1" applyBorder="1"/>
    <xf numFmtId="0" fontId="137" fillId="0" borderId="153" xfId="139" applyFont="1" applyBorder="1" applyAlignment="1">
      <alignment horizontal="justify" vertical="center" wrapText="1"/>
    </xf>
    <xf numFmtId="0" fontId="41" fillId="0" borderId="222" xfId="139" applyFont="1" applyBorder="1" applyAlignment="1">
      <alignment horizontal="justify" vertical="center" wrapText="1"/>
    </xf>
    <xf numFmtId="4" fontId="41" fillId="0" borderId="181" xfId="1" applyNumberFormat="1" applyFont="1" applyBorder="1" applyAlignment="1">
      <alignment horizontal="justify" vertical="center" wrapText="1"/>
    </xf>
    <xf numFmtId="0" fontId="39" fillId="0" borderId="0" xfId="77" applyFont="1" applyAlignment="1">
      <alignment horizontal="left" vertical="center" wrapText="1"/>
    </xf>
    <xf numFmtId="0" fontId="35" fillId="0" borderId="217" xfId="77" applyFont="1" applyBorder="1" applyAlignment="1">
      <alignment vertical="center" wrapText="1"/>
    </xf>
    <xf numFmtId="0" fontId="35" fillId="0" borderId="209" xfId="77" applyFont="1" applyBorder="1" applyAlignment="1">
      <alignment vertical="center" wrapText="1"/>
    </xf>
    <xf numFmtId="0" fontId="35" fillId="0" borderId="0" xfId="53" applyFont="1" applyAlignment="1">
      <alignment horizontal="justify" wrapText="1"/>
    </xf>
    <xf numFmtId="0" fontId="33" fillId="0" borderId="0" xfId="53" applyFont="1" applyAlignment="1">
      <alignment horizontal="center" vertical="center"/>
    </xf>
    <xf numFmtId="0" fontId="33" fillId="24" borderId="9" xfId="53" applyFont="1" applyFill="1" applyBorder="1" applyAlignment="1">
      <alignment horizontal="center" vertical="center"/>
    </xf>
    <xf numFmtId="0" fontId="33" fillId="24" borderId="23" xfId="53" applyFont="1" applyFill="1" applyBorder="1" applyAlignment="1">
      <alignment horizontal="center" vertical="center"/>
    </xf>
    <xf numFmtId="0" fontId="33" fillId="24" borderId="0" xfId="53" applyFont="1" applyFill="1" applyAlignment="1">
      <alignment horizontal="center" vertical="center"/>
    </xf>
    <xf numFmtId="0" fontId="36" fillId="0" borderId="0" xfId="126" applyFont="1" applyAlignment="1">
      <alignment horizontal="center" vertical="center"/>
    </xf>
    <xf numFmtId="0" fontId="36" fillId="0" borderId="0" xfId="126" applyFont="1" applyAlignment="1">
      <alignment horizontal="center"/>
    </xf>
    <xf numFmtId="0" fontId="34" fillId="0" borderId="33" xfId="127" applyFont="1" applyBorder="1" applyAlignment="1">
      <alignment horizontal="left"/>
    </xf>
    <xf numFmtId="0" fontId="34" fillId="0" borderId="34" xfId="127" applyFont="1" applyBorder="1" applyAlignment="1">
      <alignment horizontal="left"/>
    </xf>
    <xf numFmtId="0" fontId="36" fillId="0" borderId="0" xfId="50" applyFont="1" applyAlignment="1">
      <alignment horizontal="center" vertical="center"/>
    </xf>
    <xf numFmtId="0" fontId="36" fillId="0" borderId="0" xfId="50" applyFont="1" applyAlignment="1">
      <alignment horizontal="center"/>
    </xf>
    <xf numFmtId="0" fontId="34" fillId="0" borderId="64" xfId="127" applyFont="1" applyBorder="1" applyAlignment="1">
      <alignment horizontal="left"/>
    </xf>
    <xf numFmtId="0" fontId="34" fillId="0" borderId="45" xfId="127" applyFont="1" applyBorder="1" applyAlignment="1">
      <alignment horizontal="left"/>
    </xf>
    <xf numFmtId="0" fontId="34" fillId="0" borderId="46" xfId="127" applyFont="1" applyBorder="1" applyAlignment="1">
      <alignment horizontal="left"/>
    </xf>
    <xf numFmtId="0" fontId="35" fillId="0" borderId="211" xfId="133" applyFont="1" applyBorder="1" applyAlignment="1">
      <alignment horizontal="center" vertical="center" wrapText="1"/>
    </xf>
    <xf numFmtId="0" fontId="35" fillId="0" borderId="131" xfId="133" applyFont="1" applyBorder="1" applyAlignment="1">
      <alignment horizontal="center" vertical="center" wrapText="1"/>
    </xf>
    <xf numFmtId="0" fontId="35" fillId="0" borderId="215" xfId="134" applyFont="1" applyBorder="1" applyAlignment="1">
      <alignment vertical="center" wrapText="1"/>
    </xf>
    <xf numFmtId="0" fontId="35" fillId="0" borderId="178" xfId="134" applyFont="1" applyBorder="1" applyAlignment="1">
      <alignment vertical="center" wrapText="1"/>
    </xf>
    <xf numFmtId="0" fontId="34" fillId="0" borderId="49" xfId="133" applyFont="1" applyBorder="1" applyAlignment="1">
      <alignment horizontal="left"/>
    </xf>
    <xf numFmtId="0" fontId="34" fillId="0" borderId="50" xfId="133" applyFont="1" applyBorder="1" applyAlignment="1">
      <alignment horizontal="left"/>
    </xf>
    <xf numFmtId="0" fontId="35" fillId="0" borderId="63" xfId="133" applyFont="1" applyBorder="1" applyAlignment="1">
      <alignment horizontal="center" vertical="center" wrapText="1"/>
    </xf>
    <xf numFmtId="0" fontId="35" fillId="0" borderId="215" xfId="134" applyFont="1" applyBorder="1" applyAlignment="1">
      <alignment horizontal="left" vertical="center" wrapText="1"/>
    </xf>
    <xf numFmtId="0" fontId="35" fillId="0" borderId="78" xfId="134" applyFont="1" applyBorder="1" applyAlignment="1">
      <alignment horizontal="left" vertical="center" wrapText="1"/>
    </xf>
    <xf numFmtId="0" fontId="35" fillId="0" borderId="178" xfId="134" applyFont="1" applyBorder="1" applyAlignment="1">
      <alignment horizontal="left" vertical="center" wrapText="1"/>
    </xf>
    <xf numFmtId="0" fontId="35" fillId="0" borderId="211" xfId="133" applyFont="1" applyBorder="1" applyAlignment="1">
      <alignment horizontal="center" vertical="center"/>
    </xf>
    <xf numFmtId="0" fontId="35" fillId="0" borderId="63" xfId="133" applyFont="1" applyBorder="1" applyAlignment="1">
      <alignment horizontal="center" vertical="center"/>
    </xf>
    <xf numFmtId="0" fontId="35" fillId="0" borderId="131" xfId="133" applyFont="1" applyBorder="1" applyAlignment="1">
      <alignment horizontal="center" vertical="center"/>
    </xf>
    <xf numFmtId="0" fontId="35" fillId="0" borderId="79" xfId="1" applyFont="1" applyBorder="1" applyAlignment="1">
      <alignment horizontal="justify" vertical="center" wrapText="1"/>
    </xf>
    <xf numFmtId="0" fontId="35" fillId="0" borderId="0" xfId="1" applyFont="1" applyAlignment="1">
      <alignment horizontal="left" vertical="center" wrapText="1"/>
    </xf>
    <xf numFmtId="0" fontId="35" fillId="0" borderId="125" xfId="1" applyFont="1" applyBorder="1" applyAlignment="1">
      <alignment horizontal="justify" vertical="center" wrapText="1"/>
    </xf>
    <xf numFmtId="0" fontId="35" fillId="0" borderId="153" xfId="1" applyFont="1" applyBorder="1" applyAlignment="1">
      <alignment horizontal="justify" vertical="center" wrapText="1"/>
    </xf>
    <xf numFmtId="0" fontId="35" fillId="0" borderId="200" xfId="1" applyFont="1" applyBorder="1" applyAlignment="1">
      <alignment horizontal="justify" vertical="center" wrapText="1"/>
    </xf>
    <xf numFmtId="0" fontId="35" fillId="0" borderId="215" xfId="134" applyFont="1" applyBorder="1" applyAlignment="1">
      <alignment horizontal="center" vertical="center" wrapText="1"/>
    </xf>
    <xf numFmtId="0" fontId="35" fillId="0" borderId="78" xfId="134" applyFont="1" applyBorder="1" applyAlignment="1">
      <alignment horizontal="center" vertical="center" wrapText="1"/>
    </xf>
    <xf numFmtId="0" fontId="35" fillId="0" borderId="178" xfId="134" applyFont="1" applyBorder="1" applyAlignment="1">
      <alignment horizontal="center" vertical="center" wrapText="1"/>
    </xf>
    <xf numFmtId="0" fontId="100" fillId="0" borderId="125" xfId="1" applyFont="1" applyBorder="1" applyAlignment="1">
      <alignment horizontal="justify" vertical="center" wrapText="1"/>
    </xf>
    <xf numFmtId="0" fontId="100" fillId="0" borderId="153" xfId="1" applyFont="1" applyBorder="1" applyAlignment="1">
      <alignment horizontal="justify" vertical="center" wrapText="1"/>
    </xf>
    <xf numFmtId="0" fontId="100" fillId="0" borderId="0" xfId="1" applyFont="1" applyAlignment="1">
      <alignment horizontal="left" vertical="center" wrapText="1"/>
    </xf>
    <xf numFmtId="0" fontId="36" fillId="0" borderId="0" xfId="133" applyFont="1" applyAlignment="1">
      <alignment horizontal="center" vertical="center"/>
    </xf>
    <xf numFmtId="0" fontId="100" fillId="0" borderId="79" xfId="1" applyFont="1" applyBorder="1" applyAlignment="1">
      <alignment horizontal="justify" vertical="center" wrapText="1"/>
    </xf>
    <xf numFmtId="0" fontId="112" fillId="0" borderId="140" xfId="128" applyFont="1" applyBorder="1" applyAlignment="1">
      <alignment vertical="center"/>
    </xf>
    <xf numFmtId="0" fontId="112" fillId="0" borderId="63" xfId="128" applyFont="1" applyBorder="1" applyAlignment="1">
      <alignment vertical="center"/>
    </xf>
    <xf numFmtId="0" fontId="87" fillId="0" borderId="0" xfId="68" applyFont="1" applyAlignment="1">
      <alignment horizontal="center" vertical="center" wrapText="1"/>
    </xf>
    <xf numFmtId="0" fontId="120" fillId="0" borderId="0" xfId="128" applyFont="1" applyAlignment="1">
      <alignment horizontal="center" vertical="center" wrapText="1"/>
    </xf>
    <xf numFmtId="0" fontId="89" fillId="0" borderId="51" xfId="68" applyFont="1" applyBorder="1" applyAlignment="1">
      <alignment horizontal="center" vertical="center"/>
    </xf>
    <xf numFmtId="0" fontId="89" fillId="0" borderId="77" xfId="68" applyFont="1" applyBorder="1" applyAlignment="1">
      <alignment horizontal="center" vertical="center"/>
    </xf>
    <xf numFmtId="0" fontId="89" fillId="0" borderId="57" xfId="68" applyFont="1" applyBorder="1" applyAlignment="1">
      <alignment horizontal="center" vertical="center"/>
    </xf>
    <xf numFmtId="0" fontId="89" fillId="0" borderId="133" xfId="68" applyFont="1" applyBorder="1" applyAlignment="1">
      <alignment horizontal="center" vertical="center"/>
    </xf>
    <xf numFmtId="0" fontId="33" fillId="0" borderId="31" xfId="129" applyBorder="1" applyAlignment="1">
      <alignment horizontal="center" vertical="center"/>
    </xf>
    <xf numFmtId="0" fontId="33" fillId="0" borderId="32" xfId="129" applyBorder="1" applyAlignment="1">
      <alignment horizontal="center" vertical="center"/>
    </xf>
    <xf numFmtId="0" fontId="89" fillId="0" borderId="134" xfId="68" applyFont="1" applyBorder="1" applyAlignment="1">
      <alignment horizontal="center" vertical="center" wrapText="1"/>
    </xf>
    <xf numFmtId="0" fontId="89" fillId="0" borderId="56" xfId="68" applyFont="1" applyBorder="1" applyAlignment="1">
      <alignment horizontal="center" vertical="center" wrapText="1"/>
    </xf>
    <xf numFmtId="0" fontId="89" fillId="0" borderId="58" xfId="68" applyFont="1" applyBorder="1" applyAlignment="1">
      <alignment horizontal="center" vertical="center" wrapText="1"/>
    </xf>
    <xf numFmtId="3" fontId="89" fillId="0" borderId="134" xfId="68" applyNumberFormat="1" applyFont="1" applyBorder="1" applyAlignment="1">
      <alignment horizontal="center" vertical="center" wrapText="1"/>
    </xf>
    <xf numFmtId="3" fontId="89" fillId="0" borderId="56" xfId="68" applyNumberFormat="1" applyFont="1" applyBorder="1" applyAlignment="1">
      <alignment horizontal="center" vertical="center" wrapText="1"/>
    </xf>
    <xf numFmtId="0" fontId="6" fillId="0" borderId="58" xfId="128" applyBorder="1" applyAlignment="1">
      <alignment horizontal="center" vertical="center" wrapText="1"/>
    </xf>
    <xf numFmtId="3" fontId="89" fillId="0" borderId="135" xfId="68" applyNumberFormat="1" applyFont="1" applyBorder="1" applyAlignment="1">
      <alignment horizontal="center" vertical="center" wrapText="1"/>
    </xf>
    <xf numFmtId="0" fontId="6" fillId="0" borderId="53" xfId="128" applyBorder="1" applyAlignment="1">
      <alignment horizontal="center" vertical="center" wrapText="1"/>
    </xf>
    <xf numFmtId="0" fontId="6" fillId="0" borderId="136" xfId="128" applyBorder="1" applyAlignment="1">
      <alignment horizontal="center" vertical="center" wrapText="1"/>
    </xf>
    <xf numFmtId="0" fontId="6" fillId="0" borderId="127" xfId="128" applyBorder="1" applyAlignment="1">
      <alignment horizontal="center" vertical="center" wrapText="1"/>
    </xf>
    <xf numFmtId="3" fontId="89" fillId="0" borderId="133" xfId="68" applyNumberFormat="1" applyFont="1" applyBorder="1" applyAlignment="1">
      <alignment horizontal="center" vertical="center" wrapText="1"/>
    </xf>
    <xf numFmtId="0" fontId="6" fillId="0" borderId="52" xfId="128" applyBorder="1" applyAlignment="1">
      <alignment horizontal="center" vertical="center" wrapText="1"/>
    </xf>
    <xf numFmtId="0" fontId="6" fillId="0" borderId="132" xfId="128" applyBorder="1" applyAlignment="1">
      <alignment horizontal="center" vertical="center" wrapText="1"/>
    </xf>
    <xf numFmtId="0" fontId="6" fillId="0" borderId="106" xfId="128" applyBorder="1" applyAlignment="1">
      <alignment horizontal="center" vertical="center" wrapText="1"/>
    </xf>
    <xf numFmtId="0" fontId="33" fillId="0" borderId="52" xfId="129" applyBorder="1" applyAlignment="1">
      <alignment horizontal="center" vertical="center" wrapText="1"/>
    </xf>
    <xf numFmtId="0" fontId="33" fillId="0" borderId="132" xfId="129" applyBorder="1" applyAlignment="1">
      <alignment horizontal="center" vertical="center" wrapText="1"/>
    </xf>
    <xf numFmtId="0" fontId="33" fillId="0" borderId="106" xfId="129" applyBorder="1" applyAlignment="1">
      <alignment horizontal="center" vertical="center" wrapText="1"/>
    </xf>
    <xf numFmtId="0" fontId="89" fillId="0" borderId="37" xfId="68" applyFont="1" applyBorder="1" applyAlignment="1">
      <alignment horizontal="center" vertical="center" wrapText="1"/>
    </xf>
    <xf numFmtId="0" fontId="90" fillId="0" borderId="54" xfId="128" applyFont="1" applyBorder="1" applyAlignment="1">
      <alignment horizontal="center" vertical="center" wrapText="1"/>
    </xf>
    <xf numFmtId="0" fontId="90" fillId="0" borderId="55" xfId="128" applyFont="1" applyBorder="1" applyAlignment="1">
      <alignment horizontal="center" vertical="center" wrapText="1"/>
    </xf>
    <xf numFmtId="0" fontId="89" fillId="0" borderId="53" xfId="68" applyFont="1" applyBorder="1" applyAlignment="1">
      <alignment horizontal="center" vertical="center"/>
    </xf>
    <xf numFmtId="0" fontId="89" fillId="0" borderId="41" xfId="68" applyFont="1" applyBorder="1" applyAlignment="1">
      <alignment horizontal="center" vertical="center"/>
    </xf>
    <xf numFmtId="0" fontId="89" fillId="0" borderId="82" xfId="68" applyFont="1" applyBorder="1" applyAlignment="1">
      <alignment horizontal="center" vertical="center"/>
    </xf>
    <xf numFmtId="0" fontId="89" fillId="0" borderId="28" xfId="68" applyFont="1" applyBorder="1" applyAlignment="1">
      <alignment horizontal="left" wrapText="1"/>
    </xf>
    <xf numFmtId="0" fontId="89" fillId="0" borderId="61" xfId="68" applyFont="1" applyBorder="1" applyAlignment="1">
      <alignment horizontal="left" wrapText="1"/>
    </xf>
    <xf numFmtId="0" fontId="89" fillId="0" borderId="62" xfId="68" applyFont="1" applyBorder="1" applyAlignment="1">
      <alignment horizontal="left" wrapText="1"/>
    </xf>
    <xf numFmtId="0" fontId="91" fillId="0" borderId="140" xfId="92" applyFont="1" applyBorder="1" applyAlignment="1">
      <alignment horizontal="center" vertical="center" textRotation="90"/>
    </xf>
    <xf numFmtId="0" fontId="33" fillId="0" borderId="63" xfId="130" applyFont="1" applyBorder="1" applyAlignment="1">
      <alignment horizontal="center" vertical="center" textRotation="90"/>
    </xf>
    <xf numFmtId="0" fontId="89" fillId="27" borderId="28" xfId="68" applyFont="1" applyFill="1" applyBorder="1" applyAlignment="1">
      <alignment vertical="center" wrapText="1"/>
    </xf>
    <xf numFmtId="0" fontId="112" fillId="0" borderId="61" xfId="128" applyFont="1" applyBorder="1" applyAlignment="1">
      <alignment vertical="center" wrapText="1"/>
    </xf>
    <xf numFmtId="0" fontId="123" fillId="0" borderId="63" xfId="128" applyFont="1" applyBorder="1" applyAlignment="1">
      <alignment horizontal="center" vertical="center"/>
    </xf>
    <xf numFmtId="0" fontId="123" fillId="0" borderId="131" xfId="128" applyFont="1" applyBorder="1" applyAlignment="1">
      <alignment horizontal="center" vertical="center"/>
    </xf>
    <xf numFmtId="0" fontId="123" fillId="0" borderId="63" xfId="128" applyFont="1" applyBorder="1" applyAlignment="1">
      <alignment horizontal="center" vertical="center" wrapText="1"/>
    </xf>
    <xf numFmtId="0" fontId="122" fillId="0" borderId="140" xfId="68" applyFont="1" applyBorder="1" applyAlignment="1">
      <alignment horizontal="center" vertical="center" wrapText="1"/>
    </xf>
    <xf numFmtId="0" fontId="122" fillId="0" borderId="63" xfId="68" applyFont="1" applyBorder="1" applyAlignment="1">
      <alignment horizontal="center" vertical="center" wrapText="1"/>
    </xf>
    <xf numFmtId="0" fontId="89" fillId="27" borderId="61" xfId="68" applyFont="1" applyFill="1" applyBorder="1" applyAlignment="1">
      <alignment vertical="center" wrapText="1"/>
    </xf>
    <xf numFmtId="0" fontId="122" fillId="0" borderId="140" xfId="68" applyFont="1" applyBorder="1" applyAlignment="1">
      <alignment horizontal="center" wrapText="1"/>
    </xf>
    <xf numFmtId="0" fontId="122" fillId="0" borderId="63" xfId="68" applyFont="1" applyBorder="1" applyAlignment="1">
      <alignment horizontal="center" wrapText="1"/>
    </xf>
    <xf numFmtId="0" fontId="122" fillId="0" borderId="80" xfId="68" applyFont="1" applyBorder="1" applyAlignment="1">
      <alignment horizontal="center" wrapText="1"/>
    </xf>
    <xf numFmtId="0" fontId="123" fillId="0" borderId="105" xfId="128" applyFont="1" applyBorder="1" applyAlignment="1">
      <alignment horizontal="center" vertical="center"/>
    </xf>
    <xf numFmtId="0" fontId="121" fillId="0" borderId="140" xfId="68" applyFont="1" applyBorder="1" applyAlignment="1">
      <alignment horizontal="center" vertical="center" wrapText="1"/>
    </xf>
    <xf numFmtId="0" fontId="6" fillId="0" borderId="80" xfId="128" applyBorder="1" applyAlignment="1">
      <alignment horizontal="center" vertical="center" wrapText="1"/>
    </xf>
    <xf numFmtId="0" fontId="36" fillId="0" borderId="0" xfId="57" applyFont="1" applyAlignment="1">
      <alignment horizontal="center" vertical="center" wrapText="1"/>
    </xf>
    <xf numFmtId="0" fontId="85" fillId="0" borderId="5" xfId="128" applyFont="1" applyBorder="1" applyAlignment="1">
      <alignment horizontal="left" vertical="center" wrapText="1"/>
    </xf>
    <xf numFmtId="0" fontId="39" fillId="0" borderId="0" xfId="57" applyFont="1" applyAlignment="1">
      <alignment horizontal="center" vertical="center" wrapText="1"/>
    </xf>
    <xf numFmtId="0" fontId="34" fillId="0" borderId="131" xfId="57" applyFont="1" applyBorder="1" applyAlignment="1">
      <alignment horizontal="left" wrapText="1"/>
    </xf>
    <xf numFmtId="0" fontId="34" fillId="0" borderId="126" xfId="57" applyFont="1" applyBorder="1" applyAlignment="1">
      <alignment horizontal="left" wrapText="1"/>
    </xf>
    <xf numFmtId="0" fontId="34" fillId="0" borderId="153" xfId="57" applyFont="1" applyBorder="1" applyAlignment="1">
      <alignment horizontal="left" wrapText="1"/>
    </xf>
    <xf numFmtId="0" fontId="86" fillId="0" borderId="5" xfId="128" applyFont="1" applyBorder="1" applyAlignment="1">
      <alignment horizontal="left" vertical="center" wrapText="1"/>
    </xf>
    <xf numFmtId="0" fontId="86" fillId="0" borderId="4" xfId="128" applyFont="1" applyBorder="1" applyAlignment="1">
      <alignment horizontal="left" vertical="center" wrapText="1"/>
    </xf>
    <xf numFmtId="0" fontId="34" fillId="0" borderId="5" xfId="57" applyFont="1" applyBorder="1" applyAlignment="1">
      <alignment horizontal="left" wrapText="1"/>
    </xf>
    <xf numFmtId="0" fontId="34" fillId="0" borderId="4" xfId="57" applyFont="1" applyBorder="1" applyAlignment="1">
      <alignment horizontal="left" wrapText="1"/>
    </xf>
    <xf numFmtId="0" fontId="34" fillId="0" borderId="6" xfId="57" applyFont="1" applyBorder="1" applyAlignment="1">
      <alignment horizontal="left" wrapText="1"/>
    </xf>
    <xf numFmtId="0" fontId="86" fillId="0" borderId="33" xfId="128" applyFont="1" applyBorder="1" applyAlignment="1">
      <alignment horizontal="left" wrapText="1"/>
    </xf>
    <xf numFmtId="0" fontId="6" fillId="0" borderId="34" xfId="128" applyBorder="1"/>
    <xf numFmtId="0" fontId="6" fillId="0" borderId="35" xfId="128" applyBorder="1"/>
    <xf numFmtId="0" fontId="86" fillId="0" borderId="95" xfId="128" applyFont="1" applyBorder="1" applyAlignment="1">
      <alignment horizontal="left" vertical="center"/>
    </xf>
    <xf numFmtId="0" fontId="6" fillId="0" borderId="100" xfId="128" applyBorder="1" applyAlignment="1">
      <alignment vertical="center"/>
    </xf>
    <xf numFmtId="0" fontId="86" fillId="0" borderId="49" xfId="128" applyFont="1" applyBorder="1" applyAlignment="1">
      <alignment vertical="center"/>
    </xf>
    <xf numFmtId="0" fontId="6" fillId="0" borderId="50" xfId="128" applyBorder="1" applyAlignment="1">
      <alignment vertical="center"/>
    </xf>
    <xf numFmtId="0" fontId="36" fillId="0" borderId="0" xfId="95" applyFont="1" applyAlignment="1" applyProtection="1">
      <alignment horizontal="center" vertical="center" wrapText="1"/>
      <protection locked="0"/>
    </xf>
    <xf numFmtId="0" fontId="89" fillId="0" borderId="10" xfId="109" applyFont="1" applyBorder="1" applyAlignment="1">
      <alignment horizontal="center" vertical="center"/>
    </xf>
    <xf numFmtId="0" fontId="89" fillId="0" borderId="7" xfId="109" applyFont="1" applyBorder="1" applyAlignment="1">
      <alignment horizontal="center" vertical="center"/>
    </xf>
    <xf numFmtId="0" fontId="89" fillId="0" borderId="37" xfId="109" applyFont="1" applyBorder="1" applyAlignment="1">
      <alignment horizontal="center" vertical="center" wrapText="1"/>
    </xf>
    <xf numFmtId="0" fontId="89" fillId="0" borderId="45" xfId="109" applyFont="1" applyBorder="1" applyAlignment="1">
      <alignment horizontal="center" vertical="center" wrapText="1"/>
    </xf>
    <xf numFmtId="4" fontId="89" fillId="0" borderId="68" xfId="110" applyNumberFormat="1" applyFont="1" applyBorder="1" applyAlignment="1">
      <alignment horizontal="center" vertical="center" wrapText="1"/>
    </xf>
    <xf numFmtId="4" fontId="89" fillId="0" borderId="47" xfId="110" applyNumberFormat="1" applyFont="1" applyBorder="1" applyAlignment="1">
      <alignment horizontal="center" vertical="center" wrapText="1"/>
    </xf>
    <xf numFmtId="0" fontId="89" fillId="0" borderId="68" xfId="132" applyFont="1" applyBorder="1" applyAlignment="1">
      <alignment horizontal="center" vertical="center"/>
    </xf>
    <xf numFmtId="0" fontId="89" fillId="0" borderId="68" xfId="109" applyFont="1" applyBorder="1" applyAlignment="1">
      <alignment horizontal="center" vertical="center"/>
    </xf>
    <xf numFmtId="0" fontId="89" fillId="0" borderId="65" xfId="132" applyFont="1" applyBorder="1" applyAlignment="1">
      <alignment horizontal="center" vertical="center" wrapText="1"/>
    </xf>
    <xf numFmtId="0" fontId="89" fillId="0" borderId="138" xfId="109" applyFont="1" applyBorder="1" applyAlignment="1">
      <alignment horizontal="center" vertical="center" wrapText="1"/>
    </xf>
    <xf numFmtId="0" fontId="89" fillId="0" borderId="66" xfId="132" applyFont="1" applyBorder="1" applyAlignment="1">
      <alignment horizontal="center" vertical="center" wrapText="1"/>
    </xf>
    <xf numFmtId="0" fontId="89" fillId="0" borderId="81" xfId="109" applyFont="1" applyBorder="1" applyAlignment="1">
      <alignment horizontal="center" vertical="center" wrapText="1"/>
    </xf>
    <xf numFmtId="4" fontId="89" fillId="0" borderId="37" xfId="95" applyNumberFormat="1" applyFont="1" applyBorder="1" applyAlignment="1" applyProtection="1">
      <alignment horizontal="left"/>
      <protection locked="0"/>
    </xf>
    <xf numFmtId="4" fontId="89" fillId="0" borderId="54" xfId="95" applyNumberFormat="1" applyFont="1" applyBorder="1" applyAlignment="1" applyProtection="1">
      <alignment horizontal="left"/>
      <protection locked="0"/>
    </xf>
    <xf numFmtId="4" fontId="89" fillId="0" borderId="55" xfId="95" applyNumberFormat="1" applyFont="1" applyBorder="1" applyAlignment="1" applyProtection="1">
      <alignment horizontal="left"/>
      <protection locked="0"/>
    </xf>
    <xf numFmtId="4" fontId="89" fillId="0" borderId="33" xfId="95" applyNumberFormat="1" applyFont="1" applyBorder="1" applyAlignment="1" applyProtection="1">
      <alignment horizontal="left"/>
      <protection locked="0"/>
    </xf>
    <xf numFmtId="4" fontId="89" fillId="0" borderId="180" xfId="95" applyNumberFormat="1" applyFont="1" applyBorder="1" applyAlignment="1" applyProtection="1">
      <alignment horizontal="left"/>
      <protection locked="0"/>
    </xf>
    <xf numFmtId="4" fontId="89" fillId="0" borderId="181" xfId="95" applyNumberFormat="1" applyFont="1" applyBorder="1" applyAlignment="1" applyProtection="1">
      <alignment horizontal="left"/>
      <protection locked="0"/>
    </xf>
    <xf numFmtId="0" fontId="41" fillId="0" borderId="5" xfId="0" applyFont="1" applyBorder="1" applyAlignment="1">
      <alignment horizontal="left" vertical="center" wrapText="1"/>
    </xf>
    <xf numFmtId="0" fontId="36" fillId="0" borderId="0" xfId="0" applyFont="1" applyAlignment="1">
      <alignment horizontal="center" vertical="center"/>
    </xf>
    <xf numFmtId="0" fontId="41" fillId="0" borderId="63" xfId="0" applyFont="1" applyBorder="1" applyAlignment="1">
      <alignment horizontal="left" vertical="center" wrapText="1"/>
    </xf>
    <xf numFmtId="0" fontId="41" fillId="0" borderId="131" xfId="0" applyFont="1" applyBorder="1" applyAlignment="1">
      <alignment horizontal="left" vertical="center" wrapText="1"/>
    </xf>
    <xf numFmtId="0" fontId="41" fillId="0" borderId="5" xfId="0" applyFont="1" applyBorder="1" applyAlignment="1">
      <alignment horizontal="left" vertical="center"/>
    </xf>
    <xf numFmtId="0" fontId="89" fillId="26" borderId="49" xfId="0" applyFont="1" applyFill="1" applyBorder="1" applyAlignment="1">
      <alignment vertical="center"/>
    </xf>
    <xf numFmtId="0" fontId="41" fillId="26" borderId="207" xfId="0" applyFont="1" applyFill="1" applyBorder="1" applyAlignment="1">
      <alignment vertical="center"/>
    </xf>
    <xf numFmtId="4" fontId="95" fillId="0" borderId="0" xfId="0" applyNumberFormat="1" applyFont="1" applyAlignment="1">
      <alignment horizontal="left" vertical="center" wrapText="1"/>
    </xf>
    <xf numFmtId="0" fontId="41" fillId="0" borderId="33" xfId="1" applyFont="1" applyBorder="1" applyAlignment="1">
      <alignment horizontal="left" vertical="center"/>
    </xf>
    <xf numFmtId="0" fontId="41" fillId="0" borderId="218" xfId="1" applyFont="1" applyBorder="1" applyAlignment="1">
      <alignment horizontal="left" vertical="center"/>
    </xf>
    <xf numFmtId="0" fontId="89" fillId="0" borderId="45" xfId="1" applyFont="1" applyBorder="1" applyAlignment="1">
      <alignment horizontal="left" vertical="center"/>
    </xf>
    <xf numFmtId="0" fontId="89" fillId="0" borderId="59" xfId="1" applyFont="1" applyBorder="1" applyAlignment="1">
      <alignment horizontal="left" vertical="center"/>
    </xf>
    <xf numFmtId="0" fontId="36" fillId="0" borderId="0" xfId="1" applyFont="1" applyAlignment="1">
      <alignment horizontal="center"/>
    </xf>
    <xf numFmtId="0" fontId="89" fillId="0" borderId="37" xfId="1" applyFont="1" applyBorder="1" applyAlignment="1">
      <alignment horizontal="left" vertical="center"/>
    </xf>
    <xf numFmtId="0" fontId="89" fillId="0" borderId="69" xfId="1" applyFont="1" applyBorder="1" applyAlignment="1">
      <alignment horizontal="left" vertical="center"/>
    </xf>
    <xf numFmtId="4" fontId="41" fillId="0" borderId="31" xfId="1" applyNumberFormat="1" applyFont="1" applyBorder="1" applyAlignment="1">
      <alignment vertical="center" wrapText="1"/>
    </xf>
    <xf numFmtId="0" fontId="112" fillId="0" borderId="0" xfId="138" applyFont="1" applyAlignment="1">
      <alignment vertical="center" wrapText="1"/>
    </xf>
    <xf numFmtId="0" fontId="89" fillId="0" borderId="7" xfId="1" applyFont="1" applyBorder="1" applyAlignment="1">
      <alignment vertical="center" wrapText="1"/>
    </xf>
    <xf numFmtId="0" fontId="89" fillId="0" borderId="47" xfId="1" applyFont="1" applyBorder="1" applyAlignment="1">
      <alignment vertical="center" wrapText="1"/>
    </xf>
    <xf numFmtId="0" fontId="41" fillId="0" borderId="31" xfId="1" applyFont="1" applyBorder="1" applyAlignment="1">
      <alignment vertical="center" wrapText="1"/>
    </xf>
    <xf numFmtId="0" fontId="1" fillId="0" borderId="0" xfId="139" applyAlignment="1">
      <alignment vertical="center" wrapText="1"/>
    </xf>
    <xf numFmtId="4" fontId="41" fillId="0" borderId="31" xfId="1" applyNumberFormat="1" applyFont="1" applyBorder="1" applyAlignment="1">
      <alignment horizontal="center" vertical="center" wrapText="1"/>
    </xf>
    <xf numFmtId="4" fontId="41" fillId="0" borderId="0" xfId="1" applyNumberFormat="1" applyFont="1" applyAlignment="1">
      <alignment horizontal="center" vertical="center" wrapText="1"/>
    </xf>
    <xf numFmtId="0" fontId="41" fillId="0" borderId="31" xfId="1" applyFont="1" applyBorder="1" applyAlignment="1">
      <alignment horizontal="center" vertical="center" wrapText="1"/>
    </xf>
    <xf numFmtId="0" fontId="41" fillId="0" borderId="0" xfId="1" applyFont="1" applyAlignment="1">
      <alignment horizontal="center" vertical="center" wrapText="1"/>
    </xf>
    <xf numFmtId="173" fontId="36" fillId="0" borderId="0" xfId="100" applyNumberFormat="1" applyFont="1" applyAlignment="1">
      <alignment horizontal="center" vertical="center" wrapText="1"/>
    </xf>
    <xf numFmtId="173" fontId="34" fillId="0" borderId="49" xfId="100" applyNumberFormat="1" applyFont="1" applyBorder="1" applyAlignment="1">
      <alignment horizontal="left" vertical="center"/>
    </xf>
    <xf numFmtId="173" fontId="34" fillId="0" borderId="207" xfId="100" applyNumberFormat="1" applyFont="1" applyBorder="1" applyAlignment="1">
      <alignment horizontal="left" vertical="center"/>
    </xf>
    <xf numFmtId="173" fontId="34" fillId="0" borderId="28" xfId="100" applyNumberFormat="1" applyFont="1" applyBorder="1" applyAlignment="1">
      <alignment horizontal="left" vertical="center"/>
    </xf>
    <xf numFmtId="173" fontId="34" fillId="0" borderId="70" xfId="100" applyNumberFormat="1" applyFont="1" applyBorder="1" applyAlignment="1">
      <alignment horizontal="left" vertical="center"/>
    </xf>
    <xf numFmtId="171" fontId="84" fillId="0" borderId="0" xfId="100" applyNumberFormat="1" applyFont="1" applyAlignment="1">
      <alignment horizontal="center" vertical="center"/>
    </xf>
    <xf numFmtId="171" fontId="84" fillId="0" borderId="0" xfId="100" applyNumberFormat="1" applyFont="1" applyAlignment="1">
      <alignment vertical="center" wrapText="1"/>
    </xf>
    <xf numFmtId="171" fontId="84" fillId="0" borderId="0" xfId="100" applyNumberFormat="1" applyFont="1" applyAlignment="1">
      <alignment vertical="center"/>
    </xf>
    <xf numFmtId="1" fontId="84" fillId="0" borderId="0" xfId="100" applyNumberFormat="1" applyFont="1" applyAlignment="1">
      <alignment horizontal="center" vertical="center"/>
    </xf>
    <xf numFmtId="0" fontId="92" fillId="0" borderId="214" xfId="137" applyFont="1" applyBorder="1" applyAlignment="1">
      <alignment horizontal="left" vertical="center" wrapText="1"/>
    </xf>
    <xf numFmtId="0" fontId="92" fillId="0" borderId="76" xfId="137" applyFont="1" applyBorder="1" applyAlignment="1">
      <alignment horizontal="left" vertical="center" wrapText="1"/>
    </xf>
    <xf numFmtId="0" fontId="92" fillId="0" borderId="156" xfId="137" applyFont="1" applyBorder="1" applyAlignment="1">
      <alignment horizontal="left" vertical="center" wrapText="1"/>
    </xf>
    <xf numFmtId="0" fontId="34" fillId="0" borderId="0" xfId="101" applyFont="1" applyAlignment="1">
      <alignment horizontal="center" vertical="center" wrapText="1"/>
    </xf>
    <xf numFmtId="0" fontId="95" fillId="0" borderId="0" xfId="101" applyFont="1" applyAlignment="1">
      <alignment horizontal="left"/>
    </xf>
    <xf numFmtId="0" fontId="95" fillId="0" borderId="0" xfId="101" applyFont="1" applyAlignment="1">
      <alignment horizontal="left" wrapText="1"/>
    </xf>
    <xf numFmtId="0" fontId="92" fillId="0" borderId="215" xfId="137" applyFont="1" applyBorder="1" applyAlignment="1">
      <alignment horizontal="left" vertical="center" wrapText="1"/>
    </xf>
    <xf numFmtId="0" fontId="92" fillId="0" borderId="78" xfId="137" applyFont="1" applyBorder="1" applyAlignment="1">
      <alignment horizontal="left" vertical="center" wrapText="1"/>
    </xf>
    <xf numFmtId="0" fontId="92" fillId="0" borderId="178" xfId="137" applyFont="1" applyBorder="1" applyAlignment="1">
      <alignment horizontal="left" vertical="center" wrapText="1"/>
    </xf>
    <xf numFmtId="0" fontId="34" fillId="0" borderId="0" xfId="60" applyFont="1" applyAlignment="1">
      <alignment horizontal="center" vertical="center" wrapText="1"/>
    </xf>
    <xf numFmtId="0" fontId="41" fillId="0" borderId="214" xfId="137" applyFont="1" applyBorder="1" applyAlignment="1">
      <alignment horizontal="left" vertical="center" wrapText="1"/>
    </xf>
    <xf numFmtId="0" fontId="41" fillId="0" borderId="76" xfId="137" applyFont="1" applyBorder="1" applyAlignment="1">
      <alignment horizontal="left" vertical="center" wrapText="1"/>
    </xf>
    <xf numFmtId="0" fontId="41" fillId="0" borderId="156" xfId="137" applyFont="1" applyBorder="1" applyAlignment="1">
      <alignment horizontal="left" vertical="center" wrapText="1"/>
    </xf>
    <xf numFmtId="0" fontId="41" fillId="0" borderId="215" xfId="137" applyFont="1" applyBorder="1" applyAlignment="1">
      <alignment horizontal="left" vertical="center" wrapText="1"/>
    </xf>
    <xf numFmtId="0" fontId="41" fillId="0" borderId="78" xfId="137" applyFont="1" applyBorder="1" applyAlignment="1">
      <alignment horizontal="left" vertical="center" wrapText="1"/>
    </xf>
    <xf numFmtId="0" fontId="41" fillId="0" borderId="178" xfId="137" applyFont="1" applyBorder="1" applyAlignment="1">
      <alignment horizontal="left" vertical="center" wrapText="1"/>
    </xf>
    <xf numFmtId="0" fontId="34" fillId="0" borderId="0" xfId="101" applyFont="1" applyAlignment="1">
      <alignment horizontal="center" vertical="center"/>
    </xf>
    <xf numFmtId="0" fontId="89" fillId="0" borderId="4" xfId="99" applyFont="1" applyBorder="1" applyAlignment="1">
      <alignment horizontal="center" vertical="center" wrapText="1"/>
    </xf>
    <xf numFmtId="0" fontId="89" fillId="0" borderId="27" xfId="99" applyFont="1" applyBorder="1" applyAlignment="1">
      <alignment horizontal="center" vertical="center" wrapText="1"/>
    </xf>
    <xf numFmtId="0" fontId="89" fillId="0" borderId="4" xfId="101" applyFont="1" applyBorder="1" applyAlignment="1">
      <alignment horizontal="center" vertical="center" wrapText="1"/>
    </xf>
    <xf numFmtId="0" fontId="89" fillId="31" borderId="214" xfId="0" applyFont="1" applyFill="1" applyBorder="1" applyAlignment="1">
      <alignment horizontal="center" vertical="center" wrapText="1"/>
    </xf>
    <xf numFmtId="0" fontId="89" fillId="31" borderId="216" xfId="0" applyFont="1" applyFill="1" applyBorder="1" applyAlignment="1">
      <alignment horizontal="center" vertical="center" wrapText="1"/>
    </xf>
    <xf numFmtId="0" fontId="89" fillId="31" borderId="156" xfId="0" applyFont="1" applyFill="1" applyBorder="1" applyAlignment="1">
      <alignment horizontal="center" vertical="center" wrapText="1"/>
    </xf>
    <xf numFmtId="0" fontId="89" fillId="31" borderId="219" xfId="0" applyFont="1" applyFill="1" applyBorder="1" applyAlignment="1">
      <alignment horizontal="center" vertical="center" wrapText="1"/>
    </xf>
    <xf numFmtId="0" fontId="102" fillId="31" borderId="215" xfId="0" applyFont="1" applyFill="1" applyBorder="1" applyAlignment="1">
      <alignment horizontal="center" vertical="center" wrapText="1"/>
    </xf>
    <xf numFmtId="0" fontId="102" fillId="31" borderId="178" xfId="0" applyFont="1" applyFill="1" applyBorder="1" applyAlignment="1">
      <alignment horizontal="center" vertical="center" wrapText="1"/>
    </xf>
    <xf numFmtId="174" fontId="103" fillId="30" borderId="213" xfId="0" applyNumberFormat="1" applyFont="1" applyFill="1" applyBorder="1" applyAlignment="1">
      <alignment horizontal="center" vertical="center" wrapText="1"/>
    </xf>
    <xf numFmtId="174" fontId="103" fillId="30" borderId="218" xfId="0" applyNumberFormat="1" applyFont="1" applyFill="1" applyBorder="1" applyAlignment="1">
      <alignment horizontal="center" vertical="center" wrapText="1"/>
    </xf>
    <xf numFmtId="0" fontId="36" fillId="0" borderId="0" xfId="0" applyFont="1" applyAlignment="1">
      <alignment horizontal="center"/>
    </xf>
    <xf numFmtId="0" fontId="89" fillId="30" borderId="214" xfId="0" applyFont="1" applyFill="1" applyBorder="1" applyAlignment="1">
      <alignment horizontal="center" vertical="center" wrapText="1"/>
    </xf>
    <xf numFmtId="0" fontId="89" fillId="30" borderId="216" xfId="0" applyFont="1" applyFill="1" applyBorder="1" applyAlignment="1">
      <alignment horizontal="center" vertical="center" wrapText="1"/>
    </xf>
    <xf numFmtId="0" fontId="89" fillId="30" borderId="76" xfId="0" applyFont="1" applyFill="1" applyBorder="1" applyAlignment="1">
      <alignment horizontal="center" vertical="center" wrapText="1"/>
    </xf>
    <xf numFmtId="0" fontId="89" fillId="30" borderId="25" xfId="0" applyFont="1" applyFill="1" applyBorder="1" applyAlignment="1">
      <alignment horizontal="center" vertical="center" wrapText="1"/>
    </xf>
    <xf numFmtId="0" fontId="89" fillId="30" borderId="156" xfId="0" applyFont="1" applyFill="1" applyBorder="1" applyAlignment="1">
      <alignment horizontal="center" vertical="center" wrapText="1"/>
    </xf>
    <xf numFmtId="0" fontId="89" fillId="30" borderId="219" xfId="0" applyFont="1" applyFill="1" applyBorder="1" applyAlignment="1">
      <alignment horizontal="center" vertical="center" wrapText="1"/>
    </xf>
    <xf numFmtId="0" fontId="102" fillId="30" borderId="215" xfId="0" applyFont="1" applyFill="1" applyBorder="1" applyAlignment="1">
      <alignment horizontal="center" vertical="center" wrapText="1"/>
    </xf>
    <xf numFmtId="0" fontId="102" fillId="30" borderId="78" xfId="0" applyFont="1" applyFill="1" applyBorder="1" applyAlignment="1">
      <alignment horizontal="center" vertical="center" wrapText="1"/>
    </xf>
    <xf numFmtId="4" fontId="89" fillId="31" borderId="217" xfId="0" applyNumberFormat="1" applyFont="1" applyFill="1" applyBorder="1" applyAlignment="1">
      <alignment horizontal="center" vertical="center" wrapText="1"/>
    </xf>
    <xf numFmtId="4" fontId="89" fillId="31" borderId="217" xfId="0" applyNumberFormat="1" applyFont="1" applyFill="1" applyBorder="1" applyAlignment="1">
      <alignment horizontal="center" vertical="center"/>
    </xf>
    <xf numFmtId="4" fontId="89" fillId="31" borderId="215" xfId="0" applyNumberFormat="1" applyFont="1" applyFill="1" applyBorder="1" applyAlignment="1">
      <alignment horizontal="center" vertical="center"/>
    </xf>
    <xf numFmtId="0" fontId="102" fillId="30" borderId="178" xfId="0" applyFont="1" applyFill="1" applyBorder="1" applyAlignment="1">
      <alignment horizontal="center" vertical="center" wrapText="1"/>
    </xf>
    <xf numFmtId="4" fontId="89" fillId="30" borderId="213" xfId="0" applyNumberFormat="1" applyFont="1" applyFill="1" applyBorder="1" applyAlignment="1">
      <alignment horizontal="center" vertical="center" wrapText="1"/>
    </xf>
    <xf numFmtId="4" fontId="89" fillId="30" borderId="180" xfId="0" applyNumberFormat="1" applyFont="1" applyFill="1" applyBorder="1" applyAlignment="1">
      <alignment horizontal="center" vertical="center" wrapText="1"/>
    </xf>
    <xf numFmtId="4" fontId="89" fillId="30" borderId="218" xfId="0" applyNumberFormat="1" applyFont="1" applyFill="1" applyBorder="1" applyAlignment="1">
      <alignment horizontal="center" vertical="center" wrapText="1"/>
    </xf>
    <xf numFmtId="4" fontId="89" fillId="30" borderId="213" xfId="0" applyNumberFormat="1" applyFont="1" applyFill="1" applyBorder="1" applyAlignment="1">
      <alignment horizontal="center" vertical="center"/>
    </xf>
    <xf numFmtId="4" fontId="89" fillId="30" borderId="180" xfId="0" applyNumberFormat="1" applyFont="1" applyFill="1" applyBorder="1" applyAlignment="1">
      <alignment horizontal="center" vertical="center"/>
    </xf>
    <xf numFmtId="4" fontId="89" fillId="30" borderId="218" xfId="0" applyNumberFormat="1" applyFont="1" applyFill="1" applyBorder="1" applyAlignment="1">
      <alignment horizontal="center" vertical="center"/>
    </xf>
    <xf numFmtId="4" fontId="89" fillId="30" borderId="215" xfId="0" applyNumberFormat="1" applyFont="1" applyFill="1" applyBorder="1" applyAlignment="1">
      <alignment horizontal="center" vertical="center"/>
    </xf>
    <xf numFmtId="4" fontId="89" fillId="30" borderId="178" xfId="0" applyNumberFormat="1" applyFont="1" applyFill="1" applyBorder="1" applyAlignment="1">
      <alignment horizontal="center" vertical="center"/>
    </xf>
    <xf numFmtId="174" fontId="103" fillId="30" borderId="217" xfId="0" applyNumberFormat="1" applyFont="1" applyFill="1" applyBorder="1" applyAlignment="1">
      <alignment horizontal="center" vertical="center" wrapText="1"/>
    </xf>
    <xf numFmtId="49" fontId="103" fillId="30" borderId="214" xfId="0" applyNumberFormat="1" applyFont="1" applyFill="1" applyBorder="1" applyAlignment="1">
      <alignment horizontal="center" vertical="center" wrapText="1"/>
    </xf>
    <xf numFmtId="49" fontId="103" fillId="30" borderId="216" xfId="0" applyNumberFormat="1" applyFont="1" applyFill="1" applyBorder="1" applyAlignment="1">
      <alignment horizontal="center" vertical="center" wrapText="1"/>
    </xf>
    <xf numFmtId="49" fontId="103" fillId="30" borderId="156" xfId="0" applyNumberFormat="1" applyFont="1" applyFill="1" applyBorder="1" applyAlignment="1">
      <alignment horizontal="center" vertical="center" wrapText="1"/>
    </xf>
    <xf numFmtId="49" fontId="103" fillId="30" borderId="219" xfId="0" applyNumberFormat="1" applyFont="1" applyFill="1" applyBorder="1" applyAlignment="1">
      <alignment horizontal="center" vertical="center" wrapText="1"/>
    </xf>
    <xf numFmtId="49" fontId="110" fillId="30" borderId="215" xfId="0" applyNumberFormat="1" applyFont="1" applyFill="1" applyBorder="1" applyAlignment="1">
      <alignment horizontal="center" vertical="center" wrapText="1"/>
    </xf>
    <xf numFmtId="49" fontId="110" fillId="30" borderId="178" xfId="0" applyNumberFormat="1" applyFont="1" applyFill="1" applyBorder="1" applyAlignment="1">
      <alignment horizontal="center" vertical="center" wrapText="1"/>
    </xf>
    <xf numFmtId="0" fontId="34" fillId="30" borderId="217" xfId="0" applyFont="1" applyFill="1" applyBorder="1" applyAlignment="1">
      <alignment horizontal="center" vertical="center"/>
    </xf>
  </cellXfs>
  <cellStyles count="142">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číslo"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Check Cell" xfId="39" xr:uid="{00000000-0005-0000-0000-000021000000}"/>
    <cellStyle name="Input" xfId="40" xr:uid="{00000000-0005-0000-0000-000022000000}"/>
    <cellStyle name="Linked Cell" xfId="41" xr:uid="{00000000-0005-0000-0000-000023000000}"/>
    <cellStyle name="Neutral" xfId="42" xr:uid="{00000000-0005-0000-0000-000024000000}"/>
    <cellStyle name="Normal" xfId="4" xr:uid="{00000000-0005-0000-0000-000025000000}"/>
    <cellStyle name="Normální" xfId="0" builtinId="0"/>
    <cellStyle name="Normální 10" xfId="59" xr:uid="{00000000-0005-0000-0000-000027000000}"/>
    <cellStyle name="Normální 10 2" xfId="70" xr:uid="{00000000-0005-0000-0000-000028000000}"/>
    <cellStyle name="Normální 10 2 2" xfId="80" xr:uid="{00000000-0005-0000-0000-000029000000}"/>
    <cellStyle name="Normální 10 2 2 2" xfId="88" xr:uid="{00000000-0005-0000-0000-00002A000000}"/>
    <cellStyle name="Normální 10 2 2 2 2" xfId="99" xr:uid="{962AF470-6FF6-4A5D-8AA2-F1AF7F433EAC}"/>
    <cellStyle name="Normální 10 2 3" xfId="87" xr:uid="{00000000-0005-0000-0000-00002B000000}"/>
    <cellStyle name="Normální 10 2 3 2" xfId="98" xr:uid="{8658742C-7E82-4B12-9DAA-50D8A0ACB753}"/>
    <cellStyle name="Normální 10 2 3 2 2" xfId="105" xr:uid="{1D159305-EC2A-4BCE-852E-F266125A0D95}"/>
    <cellStyle name="Normální 10 2 3 2 3" xfId="124" xr:uid="{4587FE88-708F-4E83-852E-38137D1300FB}"/>
    <cellStyle name="Normální 10 2 3 2 3 2" xfId="141" xr:uid="{A2E1C3E8-C8C8-42A0-B911-C2D91F117AF3}"/>
    <cellStyle name="Normální 10 2 4" xfId="97" xr:uid="{AA01FA63-8461-41E4-9C82-3B70062DCDB5}"/>
    <cellStyle name="Normální 10 2 4 2" xfId="104" xr:uid="{8927BD3C-D3D5-43F3-BC11-C9D9FD850FD4}"/>
    <cellStyle name="Normální 10 2 4 2 2" xfId="125" xr:uid="{1304B114-120A-4FA8-91BE-07ED2C294BE1}"/>
    <cellStyle name="Normální 10 2 4 2 2 2" xfId="139" xr:uid="{F655F635-FD46-473F-9B82-74F27F42F903}"/>
    <cellStyle name="Normální 10 2 4 3" xfId="123" xr:uid="{06247B38-8C36-4E90-8D14-A39E6D5B0C6A}"/>
    <cellStyle name="Normální 10 2 4 3 2" xfId="140" xr:uid="{23D3297D-1F66-409F-9067-754AA810BD76}"/>
    <cellStyle name="Normální 11" xfId="64" xr:uid="{00000000-0005-0000-0000-00002C000000}"/>
    <cellStyle name="Normální 11 2" xfId="76" xr:uid="{00000000-0005-0000-0000-00002D000000}"/>
    <cellStyle name="Normální 11 2 2" xfId="82" xr:uid="{00000000-0005-0000-0000-00002E000000}"/>
    <cellStyle name="Normální 11 2 3" xfId="89" xr:uid="{6DAACE47-8A3F-4010-A429-129F158E41E4}"/>
    <cellStyle name="Normální 11 2 3 2" xfId="107" xr:uid="{101C3CD4-9197-4505-BF0A-54E758310434}"/>
    <cellStyle name="Normální 11 2 3 3" xfId="117" xr:uid="{CBB43FE7-3897-4435-AC63-49A80A98B2DE}"/>
    <cellStyle name="Normální 11 2 3 3 2" xfId="128" xr:uid="{1C8303C9-E1C1-4FB1-B5FA-FFDAE27C31FA}"/>
    <cellStyle name="Normální 12" xfId="65" xr:uid="{00000000-0005-0000-0000-00002F000000}"/>
    <cellStyle name="Normální 12 2" xfId="77" xr:uid="{00000000-0005-0000-0000-000030000000}"/>
    <cellStyle name="Normální 13" xfId="66" xr:uid="{00000000-0005-0000-0000-000031000000}"/>
    <cellStyle name="Normální 14" xfId="67" xr:uid="{00000000-0005-0000-0000-000032000000}"/>
    <cellStyle name="Normální 15" xfId="69" xr:uid="{00000000-0005-0000-0000-000033000000}"/>
    <cellStyle name="Normální 16" xfId="72" xr:uid="{00000000-0005-0000-0000-000034000000}"/>
    <cellStyle name="Normální 17" xfId="73" xr:uid="{00000000-0005-0000-0000-000035000000}"/>
    <cellStyle name="Normální 18" xfId="75" xr:uid="{00000000-0005-0000-0000-000036000000}"/>
    <cellStyle name="Normální 19" xfId="78" xr:uid="{00000000-0005-0000-0000-000037000000}"/>
    <cellStyle name="Normální 2" xfId="1" xr:uid="{00000000-0005-0000-0000-000038000000}"/>
    <cellStyle name="Normální 2 2" xfId="50" xr:uid="{00000000-0005-0000-0000-000039000000}"/>
    <cellStyle name="Normální 2 2 2" xfId="111" xr:uid="{79886E17-1C1F-480D-9D80-DC01C003B678}"/>
    <cellStyle name="Normální 2 2 2 2" xfId="119" xr:uid="{FC10CB38-DB83-4308-A6E5-22A8DB6CBCE2}"/>
    <cellStyle name="Normální 2 2 2 3" xfId="132" xr:uid="{B49047D4-F789-415D-8273-B8709B3075E9}"/>
    <cellStyle name="Normální 2 3" xfId="74" xr:uid="{00000000-0005-0000-0000-00003A000000}"/>
    <cellStyle name="Normální 2 3 2" xfId="129" xr:uid="{E99F58A5-FD2D-4A4D-8BF3-420F3ED31067}"/>
    <cellStyle name="Normální 2 4" xfId="84" xr:uid="{00000000-0005-0000-0000-00003B000000}"/>
    <cellStyle name="Normální 2 5" xfId="109" xr:uid="{0F0D4BC2-0899-4CA7-B6F5-58595995CC49}"/>
    <cellStyle name="Normální 20" xfId="79" xr:uid="{00000000-0005-0000-0000-00003C000000}"/>
    <cellStyle name="Normální 21" xfId="81" xr:uid="{00000000-0005-0000-0000-00003D000000}"/>
    <cellStyle name="Normální 22" xfId="83" xr:uid="{00000000-0005-0000-0000-00003E000000}"/>
    <cellStyle name="Normální 22 2" xfId="91" xr:uid="{A37A306B-8EF1-4828-AD8F-200ACA3B3AC9}"/>
    <cellStyle name="Normální 22 2 2" xfId="114" xr:uid="{C40B5793-1594-4D69-99F9-0C767410E174}"/>
    <cellStyle name="Normální 22 2 2 2" xfId="120" xr:uid="{B4058DDA-B42A-4A10-8D36-78CB95885FC8}"/>
    <cellStyle name="Normální 22 2 2 2 2" xfId="130" xr:uid="{D37C8FB6-EEB1-4C58-9F31-E699D486E4E7}"/>
    <cellStyle name="Normální 23" xfId="85" xr:uid="{00000000-0005-0000-0000-00003F000000}"/>
    <cellStyle name="Normální 24" xfId="86" xr:uid="{00000000-0005-0000-0000-000040000000}"/>
    <cellStyle name="Normální 25" xfId="93" xr:uid="{608A3E70-EF82-4F38-AF72-5FF84D3A842B}"/>
    <cellStyle name="Normální 25 2" xfId="113" xr:uid="{5EDF63D0-7A71-45AD-970A-943266964297}"/>
    <cellStyle name="Normální 26" xfId="96" xr:uid="{F580C296-558E-4747-B8B2-D4CFBD1278B1}"/>
    <cellStyle name="Normální 27" xfId="102" xr:uid="{66DA5B10-504D-46C4-90AB-4061679C01DA}"/>
    <cellStyle name="Normální 27 2" xfId="112" xr:uid="{B370BC06-2A9F-4525-8E7D-37C960AE9BCA}"/>
    <cellStyle name="Normální 27 3" xfId="116" xr:uid="{FD943AB8-AB50-4C74-9207-4CC7B6FBD1C3}"/>
    <cellStyle name="Normální 27 4" xfId="127" xr:uid="{A05D6621-FF0A-42A2-913A-345F301F323B}"/>
    <cellStyle name="Normální 27 5" xfId="136" xr:uid="{EE891BB0-858A-4A07-85E2-A69047F3F91D}"/>
    <cellStyle name="Normální 28" xfId="103" xr:uid="{B273D876-276F-4D0C-AB7F-FE07C2775A73}"/>
    <cellStyle name="Normální 29" xfId="106" xr:uid="{88DA26FB-AD6A-4FC6-A83B-D024E6BBB7BD}"/>
    <cellStyle name="Normální 3" xfId="2" xr:uid="{00000000-0005-0000-0000-000041000000}"/>
    <cellStyle name="Normální 3 2" xfId="68" xr:uid="{00000000-0005-0000-0000-000042000000}"/>
    <cellStyle name="Normální 30" xfId="108" xr:uid="{DA09A221-173E-4401-BFB1-0D7535EBE9A6}"/>
    <cellStyle name="Normální 30 2" xfId="118" xr:uid="{18990DA7-0574-40E8-B183-B6CDD9378856}"/>
    <cellStyle name="Normální 30 3" xfId="131" xr:uid="{ED65D53A-7CBE-4607-87F1-101A4C376755}"/>
    <cellStyle name="Normální 31" xfId="115" xr:uid="{C1E4CAD2-68A6-4155-806F-A4F315319E25}"/>
    <cellStyle name="Normální 32" xfId="121" xr:uid="{80B4111C-0A75-4EDD-8557-892BEC0C1110}"/>
    <cellStyle name="Normální 33" xfId="122" xr:uid="{BAD5937C-C2F9-43E8-8D35-3ABC4AC9D1B1}"/>
    <cellStyle name="Normální 34" xfId="126" xr:uid="{C4D173B6-58BB-457E-ADB7-D658FA41DEC3}"/>
    <cellStyle name="Normální 35" xfId="135" xr:uid="{6F1EF7D3-A2A1-4B22-9C49-B427E099FAB1}"/>
    <cellStyle name="Normální 36" xfId="137" xr:uid="{0B74251B-9498-47F2-A411-521A580BD556}"/>
    <cellStyle name="Normální 37" xfId="138" xr:uid="{57BC2D15-8452-433E-B29B-2055FCCA1FF1}"/>
    <cellStyle name="Normální 4" xfId="3" xr:uid="{00000000-0005-0000-0000-000043000000}"/>
    <cellStyle name="Normální 4 2" xfId="56" xr:uid="{00000000-0005-0000-0000-000044000000}"/>
    <cellStyle name="Normální 4 3" xfId="71" xr:uid="{00000000-0005-0000-0000-000045000000}"/>
    <cellStyle name="Normální 5" xfId="5" xr:uid="{00000000-0005-0000-0000-000046000000}"/>
    <cellStyle name="Normální 5 2" xfId="49" xr:uid="{00000000-0005-0000-0000-000047000000}"/>
    <cellStyle name="Normální 5 2 2" xfId="60" xr:uid="{00000000-0005-0000-0000-000048000000}"/>
    <cellStyle name="Normální 6" xfId="48" xr:uid="{00000000-0005-0000-0000-000049000000}"/>
    <cellStyle name="Normální 6 2" xfId="51" xr:uid="{00000000-0005-0000-0000-00004A000000}"/>
    <cellStyle name="Normální 7" xfId="52" xr:uid="{00000000-0005-0000-0000-00004B000000}"/>
    <cellStyle name="Normální 8" xfId="53" xr:uid="{00000000-0005-0000-0000-00004C000000}"/>
    <cellStyle name="Normální 8 2" xfId="62" xr:uid="{00000000-0005-0000-0000-00004D000000}"/>
    <cellStyle name="Normální 9" xfId="58" xr:uid="{00000000-0005-0000-0000-00004E000000}"/>
    <cellStyle name="Normální 9 2" xfId="61" xr:uid="{00000000-0005-0000-0000-00004F000000}"/>
    <cellStyle name="normální_Anička-TAB 3-RMK 2" xfId="92" xr:uid="{DBBE8FCF-A51E-44D9-97C7-CF9E57D6E27A}"/>
    <cellStyle name="normální_číselníky MSK" xfId="90" xr:uid="{C91A6666-C8EA-4FE1-82DC-468CAE8BD077}"/>
    <cellStyle name="normální_graf3" xfId="55" xr:uid="{00000000-0005-0000-0000-000053000000}"/>
    <cellStyle name="normální_List1" xfId="94" xr:uid="{620200AA-FE1D-48DD-9DE6-3FCC42CB7171}"/>
    <cellStyle name="normální_Metodika k RS od 1.5.2005" xfId="134" xr:uid="{6BE738E9-1EF4-4FD1-AACF-B93740302480}"/>
    <cellStyle name="normální_owssvr(1)" xfId="110" xr:uid="{6B63EA60-832B-4FC4-9744-3B231BC93C5A}"/>
    <cellStyle name="normální_Rozborová tab. příjmů" xfId="133" xr:uid="{DBBBC8C8-04CB-41C0-B130-FAE3A434EB1A}"/>
    <cellStyle name="normální_Tab.- DP - ZÚ 2009" xfId="57" xr:uid="{00000000-0005-0000-0000-000055000000}"/>
    <cellStyle name="normální_Tabulky - výsledky hospodaření PO - z VYK" xfId="100" xr:uid="{6C935B58-CF90-4684-9904-3B40BA754626}"/>
    <cellStyle name="normální_Z005_002_01_str_123-351" xfId="101" xr:uid="{C78F1669-2826-49A5-91CA-56C93BCC18AC}"/>
    <cellStyle name="normální_Z024_004_05" xfId="95" xr:uid="{E1DE26D1-F827-4487-9154-C626BDE06599}"/>
    <cellStyle name="Note" xfId="43" xr:uid="{00000000-0005-0000-0000-000059000000}"/>
    <cellStyle name="Note 2" xfId="54" xr:uid="{00000000-0005-0000-0000-00005A000000}"/>
    <cellStyle name="Note 2 2" xfId="63" xr:uid="{00000000-0005-0000-0000-00005B000000}"/>
    <cellStyle name="Output" xfId="44" xr:uid="{00000000-0005-0000-0000-00005C000000}"/>
    <cellStyle name="Title" xfId="45" xr:uid="{00000000-0005-0000-0000-00005D000000}"/>
    <cellStyle name="Total" xfId="46" xr:uid="{00000000-0005-0000-0000-00005E000000}"/>
    <cellStyle name="Warning Text" xfId="47" xr:uid="{00000000-0005-0000-0000-00005F000000}"/>
  </cellStyles>
  <dxfs count="0"/>
  <tableStyles count="0" defaultTableStyle="TableStyleMedium2" defaultPivotStyle="PivotStyleLight16"/>
  <colors>
    <mruColors>
      <color rgb="FFFFCC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2017</a:t>
            </a:r>
            <a:r>
              <a:rPr lang="cs-CZ" sz="1400" b="1" i="0" u="none" strike="noStrike" baseline="0">
                <a:effectLst/>
              </a:rPr>
              <a:t>–</a:t>
            </a:r>
            <a:r>
              <a:rPr lang="cs-CZ"/>
              <a:t>2022</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09D-4785-ABB4-18E65B4521D4}"/>
                </c:ext>
              </c:extLst>
            </c:dLbl>
            <c:dLbl>
              <c:idx val="1"/>
              <c:layout>
                <c:manualLayout>
                  <c:x val="3.489502768868653E-3"/>
                  <c:y val="-2.5105649672578808E-3"/>
                </c:manualLayout>
              </c:layout>
              <c:tx>
                <c:rich>
                  <a:bodyPr/>
                  <a:lstStyle/>
                  <a:p>
                    <a:r>
                      <a:rPr lang="en-US"/>
                      <a:t>68,9 %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09D-4785-ABB4-18E65B4521D4}"/>
                </c:ext>
              </c:extLst>
            </c:dLbl>
            <c:dLbl>
              <c:idx val="2"/>
              <c:layout>
                <c:manualLayout>
                  <c:x val="4.1881251329964525E-5"/>
                  <c:y val="-1.8801972183383618E-3"/>
                </c:manualLayout>
              </c:layout>
              <c:tx>
                <c:rich>
                  <a:bodyPr/>
                  <a:lstStyle/>
                  <a:p>
                    <a:r>
                      <a:rPr lang="en-US"/>
                      <a:t>70,5 %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09D-4785-ABB4-18E65B4521D4}"/>
                </c:ext>
              </c:extLst>
            </c:dLbl>
            <c:dLbl>
              <c:idx val="3"/>
              <c:layout>
                <c:manualLayout>
                  <c:x val="7.5273609666705332E-4"/>
                  <c:y val="-6.6599783135216205E-3"/>
                </c:manualLayout>
              </c:layout>
              <c:tx>
                <c:rich>
                  <a:bodyPr/>
                  <a:lstStyle/>
                  <a:p>
                    <a:r>
                      <a:rPr lang="en-US"/>
                      <a:t>74,6 %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09D-4785-ABB4-18E65B4521D4}"/>
                </c:ext>
              </c:extLst>
            </c:dLbl>
            <c:dLbl>
              <c:idx val="4"/>
              <c:tx>
                <c:rich>
                  <a:bodyPr/>
                  <a:lstStyle/>
                  <a:p>
                    <a:r>
                      <a:rPr lang="en-US"/>
                      <a:t>73,9 %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09D-4785-ABB4-18E65B4521D4}"/>
                </c:ext>
              </c:extLst>
            </c:dLbl>
            <c:dLbl>
              <c:idx val="5"/>
              <c:tx>
                <c:rich>
                  <a:bodyPr/>
                  <a:lstStyle/>
                  <a:p>
                    <a:r>
                      <a:rPr lang="en-US"/>
                      <a:t>71,1 %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7D3C-435A-BA13-0C9ED902DD09}"/>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'Data-grafy'!$B$3:$M$3</c15:sqref>
                  </c15:fullRef>
                </c:ext>
              </c:extLst>
              <c:f>'Data-grafy'!$H$3:$M$3</c:f>
              <c:numCache>
                <c:formatCode>General</c:formatCode>
                <c:ptCount val="6"/>
                <c:pt idx="0">
                  <c:v>2017</c:v>
                </c:pt>
                <c:pt idx="1">
                  <c:v>2018</c:v>
                </c:pt>
                <c:pt idx="2">
                  <c:v>2019</c:v>
                </c:pt>
                <c:pt idx="3">
                  <c:v>2020</c:v>
                </c:pt>
                <c:pt idx="4">
                  <c:v>2021</c:v>
                </c:pt>
                <c:pt idx="5">
                  <c:v>2022</c:v>
                </c:pt>
              </c:numCache>
            </c:numRef>
          </c:cat>
          <c:val>
            <c:numRef>
              <c:extLst>
                <c:ext xmlns:c15="http://schemas.microsoft.com/office/drawing/2012/chart" uri="{02D57815-91ED-43cb-92C2-25804820EDAC}">
                  <c15:fullRef>
                    <c15:sqref>'Data-grafy'!$B$4:$M$4</c15:sqref>
                  </c15:fullRef>
                </c:ext>
              </c:extLst>
              <c:f>'Data-grafy'!$H$4:$M$4</c:f>
              <c:numCache>
                <c:formatCode>#\ ##0.0</c:formatCode>
                <c:ptCount val="6"/>
                <c:pt idx="0">
                  <c:v>14651.603999999999</c:v>
                </c:pt>
                <c:pt idx="1">
                  <c:v>16584.9666</c:v>
                </c:pt>
                <c:pt idx="2">
                  <c:v>19656.418000000001</c:v>
                </c:pt>
                <c:pt idx="3">
                  <c:v>22521.791000000001</c:v>
                </c:pt>
                <c:pt idx="4">
                  <c:v>24944.617999999999</c:v>
                </c:pt>
                <c:pt idx="5">
                  <c:v>25373.743999999999</c:v>
                </c:pt>
              </c:numCache>
            </c:numRef>
          </c:val>
          <c:extLst>
            <c:ext xmlns:c15="http://schemas.microsoft.com/office/drawing/2012/chart" uri="{02D57815-91ED-43cb-92C2-25804820EDAC}">
              <c15:categoryFilterExceptions>
                <c15:categoryFilterException>
                  <c15:sqref>'Data-grafy'!$B$4</c15:sqref>
                  <c15:dLbl>
                    <c:idx val="-1"/>
                    <c:tx>
                      <c:rich>
                        <a:bodyPr/>
                        <a:lstStyle/>
                        <a:p>
                          <a:r>
                            <a:rPr lang="en-US"/>
                            <a:t>70,2 %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12F7-4ED7-841C-1CE8A5577C5B}"/>
                      </c:ext>
                    </c:extLst>
                  </c15:dLbl>
                </c15:categoryFilterException>
                <c15:categoryFilterException>
                  <c15:sqref>'Data-grafy'!$C$4</c15:sqref>
                  <c15: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12F7-4ED7-841C-1CE8A5577C5B}"/>
                      </c:ext>
                    </c:extLst>
                  </c15:dLbl>
                </c15:categoryFilterException>
                <c15:categoryFilterException>
                  <c15:sqref>'Data-grafy'!$D$4</c15:sqref>
                  <c15:dLbl>
                    <c:idx val="-1"/>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12F7-4ED7-841C-1CE8A5577C5B}"/>
                      </c:ext>
                    </c:extLst>
                  </c15:dLbl>
                </c15:categoryFilterException>
                <c15:categoryFilterException>
                  <c15:sqref>'Data-grafy'!$E$4</c15:sqref>
                  <c15:dLbl>
                    <c:idx val="-1"/>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12F7-4ED7-841C-1CE8A5577C5B}"/>
                      </c:ext>
                    </c:extLst>
                  </c15:dLbl>
                </c15:categoryFilterException>
                <c15:categoryFilterException>
                  <c15:sqref>'Data-grafy'!$F$4</c15:sqref>
                  <c15:dLbl>
                    <c:idx val="-1"/>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12F7-4ED7-841C-1CE8A5577C5B}"/>
                      </c:ext>
                    </c:extLst>
                  </c15:dLbl>
                </c15:categoryFilterException>
                <c15:categoryFilterException>
                  <c15:sqref>'Data-grafy'!$G$4</c15:sqref>
                  <c15:dLbl>
                    <c:idx val="-1"/>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12F7-4ED7-841C-1CE8A5577C5B}"/>
                      </c:ext>
                    </c:extLst>
                  </c15:dLbl>
                </c15:categoryFilterException>
              </c15:categoryFilterExceptions>
            </c:ext>
            <c:ext xmlns:c16="http://schemas.microsoft.com/office/drawing/2014/chart" uri="{C3380CC4-5D6E-409C-BE32-E72D297353CC}">
              <c16:uniqueId val="{00000009-009D-4785-ABB4-18E65B4521D4}"/>
            </c:ext>
          </c:extLst>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tx>
                <c:rich>
                  <a:bodyPr/>
                  <a:lstStyle/>
                  <a:p>
                    <a:r>
                      <a:rPr lang="en-US"/>
                      <a:t>31,5 %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09D-4785-ABB4-18E65B4521D4}"/>
                </c:ext>
              </c:extLst>
            </c:dLbl>
            <c:dLbl>
              <c:idx val="1"/>
              <c:tx>
                <c:rich>
                  <a:bodyPr/>
                  <a:lstStyle/>
                  <a:p>
                    <a:r>
                      <a:rPr lang="en-US"/>
                      <a:t>31,1 %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009D-4785-ABB4-18E65B4521D4}"/>
                </c:ext>
              </c:extLst>
            </c:dLbl>
            <c:dLbl>
              <c:idx val="2"/>
              <c:tx>
                <c:rich>
                  <a:bodyPr/>
                  <a:lstStyle/>
                  <a:p>
                    <a:r>
                      <a:rPr lang="en-US"/>
                      <a:t>29,5 %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09D-4785-ABB4-18E65B4521D4}"/>
                </c:ext>
              </c:extLst>
            </c:dLbl>
            <c:dLbl>
              <c:idx val="3"/>
              <c:tx>
                <c:rich>
                  <a:bodyPr/>
                  <a:lstStyle/>
                  <a:p>
                    <a:r>
                      <a:rPr lang="en-US"/>
                      <a:t>25,4 %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09D-4785-ABB4-18E65B4521D4}"/>
                </c:ext>
              </c:extLst>
            </c:dLbl>
            <c:dLbl>
              <c:idx val="4"/>
              <c:tx>
                <c:rich>
                  <a:bodyPr/>
                  <a:lstStyle/>
                  <a:p>
                    <a:r>
                      <a:rPr lang="en-US"/>
                      <a:t>26,1 %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09D-4785-ABB4-18E65B4521D4}"/>
                </c:ext>
              </c:extLst>
            </c:dLbl>
            <c:dLbl>
              <c:idx val="5"/>
              <c:tx>
                <c:rich>
                  <a:bodyPr/>
                  <a:lstStyle/>
                  <a:p>
                    <a:r>
                      <a:rPr lang="en-US"/>
                      <a:t>28,9 %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D3C-435A-BA13-0C9ED902DD09}"/>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'Data-grafy'!$B$3:$M$3</c15:sqref>
                  </c15:fullRef>
                </c:ext>
              </c:extLst>
              <c:f>'Data-grafy'!$H$3:$M$3</c:f>
              <c:numCache>
                <c:formatCode>General</c:formatCode>
                <c:ptCount val="6"/>
                <c:pt idx="0">
                  <c:v>2017</c:v>
                </c:pt>
                <c:pt idx="1">
                  <c:v>2018</c:v>
                </c:pt>
                <c:pt idx="2">
                  <c:v>2019</c:v>
                </c:pt>
                <c:pt idx="3">
                  <c:v>2020</c:v>
                </c:pt>
                <c:pt idx="4">
                  <c:v>2021</c:v>
                </c:pt>
                <c:pt idx="5">
                  <c:v>2022</c:v>
                </c:pt>
              </c:numCache>
            </c:numRef>
          </c:cat>
          <c:val>
            <c:numRef>
              <c:extLst>
                <c:ext xmlns:c15="http://schemas.microsoft.com/office/drawing/2012/chart" uri="{02D57815-91ED-43cb-92C2-25804820EDAC}">
                  <c15:fullRef>
                    <c15:sqref>'Data-grafy'!$B$5:$M$5</c15:sqref>
                  </c15:fullRef>
                </c:ext>
              </c:extLst>
              <c:f>'Data-grafy'!$H$5:$M$5</c:f>
              <c:numCache>
                <c:formatCode>#\ ##0.0</c:formatCode>
                <c:ptCount val="6"/>
                <c:pt idx="0">
                  <c:v>6723.5209999999997</c:v>
                </c:pt>
                <c:pt idx="1">
                  <c:v>7499.8827000000001</c:v>
                </c:pt>
                <c:pt idx="2">
                  <c:v>8223.0540000000001</c:v>
                </c:pt>
                <c:pt idx="3">
                  <c:v>7678.5339999999997</c:v>
                </c:pt>
                <c:pt idx="4">
                  <c:v>8799.4830000000002</c:v>
                </c:pt>
                <c:pt idx="5">
                  <c:v>10299.962</c:v>
                </c:pt>
              </c:numCache>
            </c:numRef>
          </c:val>
          <c:extLst>
            <c:ext xmlns:c15="http://schemas.microsoft.com/office/drawing/2012/chart" uri="{02D57815-91ED-43cb-92C2-25804820EDAC}">
              <c15:categoryFilterExceptions>
                <c15:categoryFilterException>
                  <c15:sqref>'Data-grafy'!$B$5</c15:sqref>
                  <c15:dLbl>
                    <c:idx val="-1"/>
                    <c:tx>
                      <c:rich>
                        <a:bodyPr/>
                        <a:lstStyle/>
                        <a:p>
                          <a:r>
                            <a:rPr lang="en-US"/>
                            <a:t>29,8 %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12F7-4ED7-841C-1CE8A5577C5B}"/>
                      </c:ext>
                    </c:extLst>
                  </c15:dLbl>
                </c15:categoryFilterException>
                <c15:categoryFilterException>
                  <c15:sqref>'Data-grafy'!$C$5</c15:sqref>
                  <c15:dLbl>
                    <c:idx val="-1"/>
                    <c:tx>
                      <c:rich>
                        <a:bodyPr/>
                        <a:lstStyle/>
                        <a:p>
                          <a:r>
                            <a:rPr lang="en-US"/>
                            <a:t>29,4 %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12F7-4ED7-841C-1CE8A5577C5B}"/>
                      </c:ext>
                    </c:extLst>
                  </c15:dLbl>
                </c15:categoryFilterException>
                <c15:categoryFilterException>
                  <c15:sqref>'Data-grafy'!$D$5</c15:sqref>
                  <c15:dLbl>
                    <c:idx val="-1"/>
                    <c:tx>
                      <c:rich>
                        <a:bodyPr/>
                        <a:lstStyle/>
                        <a:p>
                          <a:r>
                            <a:rPr lang="en-US"/>
                            <a:t>30,3 %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12F7-4ED7-841C-1CE8A5577C5B}"/>
                      </c:ext>
                    </c:extLst>
                  </c15:dLbl>
                </c15:categoryFilterException>
                <c15:categoryFilterException>
                  <c15:sqref>'Data-grafy'!$E$5</c15:sqref>
                  <c15:dLbl>
                    <c:idx val="-1"/>
                    <c:tx>
                      <c:rich>
                        <a:bodyPr/>
                        <a:lstStyle/>
                        <a:p>
                          <a:r>
                            <a:rPr lang="en-US"/>
                            <a:t>30,2 %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12F7-4ED7-841C-1CE8A5577C5B}"/>
                      </c:ext>
                    </c:extLst>
                  </c15:dLbl>
                </c15:categoryFilterException>
                <c15:categoryFilterException>
                  <c15:sqref>'Data-grafy'!$F$5</c15:sqref>
                  <c15:dLbl>
                    <c:idx val="-1"/>
                    <c:tx>
                      <c:rich>
                        <a:bodyPr/>
                        <a:lstStyle/>
                        <a:p>
                          <a:r>
                            <a:rPr lang="en-US"/>
                            <a:t>28,1 %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12F7-4ED7-841C-1CE8A5577C5B}"/>
                      </c:ext>
                    </c:extLst>
                  </c15:dLbl>
                </c15:categoryFilterException>
                <c15:categoryFilterException>
                  <c15:sqref>'Data-grafy'!$G$5</c15:sqref>
                  <c15:dLbl>
                    <c:idx val="-1"/>
                    <c:tx>
                      <c:rich>
                        <a:bodyPr/>
                        <a:lstStyle/>
                        <a:p>
                          <a:r>
                            <a:rPr lang="en-US"/>
                            <a:t>29,6 %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12F7-4ED7-841C-1CE8A5577C5B}"/>
                      </c:ext>
                    </c:extLst>
                  </c15:dLbl>
                </c15:categoryFilterException>
              </c15:categoryFilterExceptions>
            </c:ext>
            <c:ext xmlns:c16="http://schemas.microsoft.com/office/drawing/2014/chart" uri="{C3380CC4-5D6E-409C-BE32-E72D297353CC}">
              <c16:uniqueId val="{00000013-009D-4785-ABB4-18E65B4521D4}"/>
            </c:ext>
          </c:extLst>
        </c:ser>
        <c:dLbls>
          <c:showLegendKey val="0"/>
          <c:showVal val="0"/>
          <c:showCatName val="1"/>
          <c:showSerName val="0"/>
          <c:showPercent val="0"/>
          <c:showBubbleSize val="0"/>
        </c:dLbls>
        <c:gapWidth val="50"/>
        <c:gapDepth val="60"/>
        <c:shape val="box"/>
        <c:axId val="440456968"/>
        <c:axId val="440455400"/>
        <c:axId val="0"/>
      </c:bar3DChart>
      <c:catAx>
        <c:axId val="4404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5400"/>
        <c:crosses val="autoZero"/>
        <c:auto val="1"/>
        <c:lblAlgn val="ctr"/>
        <c:lblOffset val="100"/>
        <c:tickLblSkip val="1"/>
        <c:tickMarkSkip val="1"/>
        <c:noMultiLvlLbl val="0"/>
      </c:catAx>
      <c:valAx>
        <c:axId val="4404554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6968"/>
        <c:crosses val="autoZero"/>
        <c:crossBetween val="between"/>
        <c:majorUnit val="5000"/>
        <c:minorUnit val="1000"/>
      </c:valAx>
      <c:spPr>
        <a:noFill/>
        <a:ln w="25400">
          <a:noFill/>
        </a:ln>
      </c:spPr>
    </c:plotArea>
    <c:legend>
      <c:legendPos val="r"/>
      <c:layout>
        <c:manualLayout>
          <c:xMode val="edge"/>
          <c:yMode val="edge"/>
          <c:x val="0.32778417681141686"/>
          <c:y val="0.95472390275539887"/>
          <c:w val="0.27906653732656334"/>
          <c:h val="4.527609724460118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2017</a:t>
            </a:r>
            <a:r>
              <a:rPr lang="cs-CZ" sz="1400" b="1" i="0" u="none" strike="noStrike" baseline="0">
                <a:effectLst/>
              </a:rPr>
              <a:t>–</a:t>
            </a:r>
            <a:r>
              <a:rPr lang="cs-CZ"/>
              <a:t>2022</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6729338662824048"/>
          <c:w val="0.93161482056895339"/>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en-US"/>
                      <a:t>93,2 %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04D-4DDC-880E-24B8DD459A44}"/>
                </c:ext>
              </c:extLst>
            </c:dLbl>
            <c:dLbl>
              <c:idx val="1"/>
              <c:tx>
                <c:rich>
                  <a:bodyPr/>
                  <a:lstStyle/>
                  <a:p>
                    <a:r>
                      <a:rPr lang="en-US"/>
                      <a:t>87,3 %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04D-4DDC-880E-24B8DD459A44}"/>
                </c:ext>
              </c:extLst>
            </c:dLbl>
            <c:dLbl>
              <c:idx val="2"/>
              <c:tx>
                <c:rich>
                  <a:bodyPr/>
                  <a:lstStyle/>
                  <a:p>
                    <a:r>
                      <a:rPr lang="en-US"/>
                      <a:t>89,0 %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4D-4DDC-880E-24B8DD459A44}"/>
                </c:ext>
              </c:extLst>
            </c:dLbl>
            <c:dLbl>
              <c:idx val="3"/>
              <c:tx>
                <c:rich>
                  <a:bodyPr/>
                  <a:lstStyle/>
                  <a:p>
                    <a:r>
                      <a:rPr lang="en-US"/>
                      <a:t>91,0 %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04D-4DDC-880E-24B8DD459A44}"/>
                </c:ext>
              </c:extLst>
            </c:dLbl>
            <c:dLbl>
              <c:idx val="4"/>
              <c:tx>
                <c:rich>
                  <a:bodyPr/>
                  <a:lstStyle/>
                  <a:p>
                    <a:r>
                      <a:rPr lang="en-US"/>
                      <a:t>92,2 %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04D-4DDC-880E-24B8DD459A44}"/>
                </c:ext>
              </c:extLst>
            </c:dLbl>
            <c:dLbl>
              <c:idx val="5"/>
              <c:tx>
                <c:rich>
                  <a:bodyPr/>
                  <a:lstStyle/>
                  <a:p>
                    <a:r>
                      <a:rPr lang="en-US"/>
                      <a:t>91,0 %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B18-4818-A8B5-F1AAD862862B}"/>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'Data-grafy'!$B$12:$M$12</c15:sqref>
                  </c15:fullRef>
                </c:ext>
              </c:extLst>
              <c:f>'Data-grafy'!$H$12:$M$12</c:f>
              <c:numCache>
                <c:formatCode>General</c:formatCode>
                <c:ptCount val="6"/>
                <c:pt idx="0">
                  <c:v>2017</c:v>
                </c:pt>
                <c:pt idx="1">
                  <c:v>2018</c:v>
                </c:pt>
                <c:pt idx="2">
                  <c:v>2019</c:v>
                </c:pt>
                <c:pt idx="3">
                  <c:v>2020</c:v>
                </c:pt>
                <c:pt idx="4">
                  <c:v>2021</c:v>
                </c:pt>
                <c:pt idx="5">
                  <c:v>2022</c:v>
                </c:pt>
              </c:numCache>
            </c:numRef>
          </c:cat>
          <c:val>
            <c:numRef>
              <c:extLst>
                <c:ext xmlns:c15="http://schemas.microsoft.com/office/drawing/2012/chart" uri="{02D57815-91ED-43cb-92C2-25804820EDAC}">
                  <c15:fullRef>
                    <c15:sqref>'Data-grafy'!$B$13:$M$13</c15:sqref>
                  </c15:fullRef>
                </c:ext>
              </c:extLst>
              <c:f>'Data-grafy'!$H$13:$M$13</c:f>
              <c:numCache>
                <c:formatCode>#\ ##0.0</c:formatCode>
                <c:ptCount val="6"/>
                <c:pt idx="0">
                  <c:v>18636.111000000001</c:v>
                </c:pt>
                <c:pt idx="1">
                  <c:v>21071.899700000002</c:v>
                </c:pt>
                <c:pt idx="2">
                  <c:v>24267.163</c:v>
                </c:pt>
                <c:pt idx="3">
                  <c:v>27856.287</c:v>
                </c:pt>
                <c:pt idx="4">
                  <c:v>29914.915000000001</c:v>
                </c:pt>
                <c:pt idx="5">
                  <c:v>31551.644</c:v>
                </c:pt>
              </c:numCache>
            </c:numRef>
          </c:val>
          <c:extLst>
            <c:ext xmlns:c15="http://schemas.microsoft.com/office/drawing/2012/chart" uri="{02D57815-91ED-43cb-92C2-25804820EDAC}">
              <c15:categoryFilterExceptions>
                <c15:categoryFilterException>
                  <c15:sqref>'Data-grafy'!$B$13</c15:sqref>
                  <c15:dLbl>
                    <c:idx val="-1"/>
                    <c:tx>
                      <c:rich>
                        <a:bodyPr/>
                        <a:lstStyle/>
                        <a:p>
                          <a:r>
                            <a:rPr lang="en-US"/>
                            <a:t>87,7 %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D523-4286-9BDC-89201C646C78}"/>
                      </c:ext>
                    </c:extLst>
                  </c15:dLbl>
                </c15:categoryFilterException>
                <c15:categoryFilterException>
                  <c15:sqref>'Data-grafy'!$C$13</c15:sqref>
                  <c15:dLbl>
                    <c:idx val="-1"/>
                    <c:tx>
                      <c:rich>
                        <a:bodyPr/>
                        <a:lstStyle/>
                        <a:p>
                          <a:r>
                            <a:rPr lang="en-US"/>
                            <a:t>88,6 %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D523-4286-9BDC-89201C646C78}"/>
                      </c:ext>
                    </c:extLst>
                  </c15:dLbl>
                </c15:categoryFilterException>
                <c15:categoryFilterException>
                  <c15:sqref>'Data-grafy'!$D$13</c15:sqref>
                  <c15:dLbl>
                    <c:idx val="-1"/>
                    <c:tx>
                      <c:rich>
                        <a:bodyPr/>
                        <a:lstStyle/>
                        <a:p>
                          <a:r>
                            <a:rPr lang="en-US"/>
                            <a:t>88,1 %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D523-4286-9BDC-89201C646C78}"/>
                      </c:ext>
                    </c:extLst>
                  </c15:dLbl>
                </c15:categoryFilterException>
                <c15:categoryFilterException>
                  <c15:sqref>'Data-grafy'!$E$13</c15:sqref>
                  <c15:dLbl>
                    <c:idx val="-1"/>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D523-4286-9BDC-89201C646C78}"/>
                      </c:ext>
                    </c:extLst>
                  </c15:dLbl>
                </c15:categoryFilterException>
                <c15:categoryFilterException>
                  <c15:sqref>'Data-grafy'!$F$13</c15:sqref>
                  <c15:dLbl>
                    <c:idx val="-1"/>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D523-4286-9BDC-89201C646C78}"/>
                      </c:ext>
                    </c:extLst>
                  </c15:dLbl>
                </c15:categoryFilterException>
                <c15:categoryFilterException>
                  <c15:sqref>'Data-grafy'!$G$13</c15:sqref>
                  <c15:dLbl>
                    <c:idx val="-1"/>
                    <c:tx>
                      <c:rich>
                        <a:bodyPr/>
                        <a:lstStyle/>
                        <a:p>
                          <a:r>
                            <a:rPr lang="en-US"/>
                            <a:t>93,4 %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D523-4286-9BDC-89201C646C78}"/>
                      </c:ext>
                    </c:extLst>
                  </c15:dLbl>
                </c15:categoryFilterException>
              </c15:categoryFilterExceptions>
            </c:ext>
            <c:ext xmlns:c16="http://schemas.microsoft.com/office/drawing/2014/chart" uri="{C3380CC4-5D6E-409C-BE32-E72D297353CC}">
              <c16:uniqueId val="{00000009-604D-4DDC-880E-24B8DD459A44}"/>
            </c:ext>
          </c:extLst>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tx>
                <c:rich>
                  <a:bodyPr/>
                  <a:lstStyle/>
                  <a:p>
                    <a:r>
                      <a:rPr lang="en-US"/>
                      <a:t>6,8 %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04D-4DDC-880E-24B8DD459A44}"/>
                </c:ext>
              </c:extLst>
            </c:dLbl>
            <c:dLbl>
              <c:idx val="1"/>
              <c:tx>
                <c:rich>
                  <a:bodyPr/>
                  <a:lstStyle/>
                  <a:p>
                    <a:r>
                      <a:rPr lang="en-US"/>
                      <a:t>12,7 %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04D-4DDC-880E-24B8DD459A44}"/>
                </c:ext>
              </c:extLst>
            </c:dLbl>
            <c:dLbl>
              <c:idx val="2"/>
              <c:tx>
                <c:rich>
                  <a:bodyPr/>
                  <a:lstStyle/>
                  <a:p>
                    <a:r>
                      <a:rPr lang="en-US"/>
                      <a:t>11,0 %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04D-4DDC-880E-24B8DD459A44}"/>
                </c:ext>
              </c:extLst>
            </c:dLbl>
            <c:dLbl>
              <c:idx val="3"/>
              <c:tx>
                <c:rich>
                  <a:bodyPr/>
                  <a:lstStyle/>
                  <a:p>
                    <a:r>
                      <a:rPr 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04D-4DDC-880E-24B8DD459A44}"/>
                </c:ext>
              </c:extLst>
            </c:dLbl>
            <c:dLbl>
              <c:idx val="4"/>
              <c:tx>
                <c:rich>
                  <a:bodyPr/>
                  <a:lstStyle/>
                  <a:p>
                    <a:r>
                      <a:rPr lang="en-US"/>
                      <a:t>7,8 %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04D-4DDC-880E-24B8DD459A44}"/>
                </c:ext>
              </c:extLst>
            </c:dLbl>
            <c:dLbl>
              <c:idx val="5"/>
              <c:tx>
                <c:rich>
                  <a:bodyPr/>
                  <a:lstStyle/>
                  <a:p>
                    <a:r>
                      <a:rPr lang="en-US"/>
                      <a:t>9,0 %</a:t>
                    </a:r>
                  </a:p>
                </c:rich>
              </c:tx>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B18-4818-A8B5-F1AAD862862B}"/>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'Data-grafy'!$B$12:$M$12</c15:sqref>
                  </c15:fullRef>
                </c:ext>
              </c:extLst>
              <c:f>'Data-grafy'!$H$12:$M$12</c:f>
              <c:numCache>
                <c:formatCode>General</c:formatCode>
                <c:ptCount val="6"/>
                <c:pt idx="0">
                  <c:v>2017</c:v>
                </c:pt>
                <c:pt idx="1">
                  <c:v>2018</c:v>
                </c:pt>
                <c:pt idx="2">
                  <c:v>2019</c:v>
                </c:pt>
                <c:pt idx="3">
                  <c:v>2020</c:v>
                </c:pt>
                <c:pt idx="4">
                  <c:v>2021</c:v>
                </c:pt>
                <c:pt idx="5">
                  <c:v>2022</c:v>
                </c:pt>
              </c:numCache>
            </c:numRef>
          </c:cat>
          <c:val>
            <c:numRef>
              <c:extLst>
                <c:ext xmlns:c15="http://schemas.microsoft.com/office/drawing/2012/chart" uri="{02D57815-91ED-43cb-92C2-25804820EDAC}">
                  <c15:fullRef>
                    <c15:sqref>'Data-grafy'!$B$14:$M$14</c15:sqref>
                  </c15:fullRef>
                </c:ext>
              </c:extLst>
              <c:f>'Data-grafy'!$H$14:$M$14</c:f>
              <c:numCache>
                <c:formatCode>#\ ##0.0</c:formatCode>
                <c:ptCount val="6"/>
                <c:pt idx="0">
                  <c:v>1361.5730000000001</c:v>
                </c:pt>
                <c:pt idx="1">
                  <c:v>3075.1028999999999</c:v>
                </c:pt>
                <c:pt idx="2">
                  <c:v>3013.68</c:v>
                </c:pt>
                <c:pt idx="3">
                  <c:v>2762.4029999999998</c:v>
                </c:pt>
                <c:pt idx="4">
                  <c:v>2528.19</c:v>
                </c:pt>
                <c:pt idx="5">
                  <c:v>3132.2730000000001</c:v>
                </c:pt>
              </c:numCache>
            </c:numRef>
          </c:val>
          <c:extLst>
            <c:ext xmlns:c15="http://schemas.microsoft.com/office/drawing/2012/chart" uri="{02D57815-91ED-43cb-92C2-25804820EDAC}">
              <c15:categoryFilterExceptions>
                <c15:categoryFilterException>
                  <c15:sqref>'Data-grafy'!$B$14</c15:sqref>
                  <c15:dLbl>
                    <c:idx val="-1"/>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D523-4286-9BDC-89201C646C78}"/>
                      </c:ext>
                    </c:extLst>
                  </c15:dLbl>
                </c15:categoryFilterException>
                <c15:categoryFilterException>
                  <c15:sqref>'Data-grafy'!$C$14</c15:sqref>
                  <c15: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D523-4286-9BDC-89201C646C78}"/>
                      </c:ext>
                    </c:extLst>
                  </c15:dLbl>
                </c15:categoryFilterException>
                <c15:categoryFilterException>
                  <c15:sqref>'Data-grafy'!$D$14</c15:sqref>
                  <c15:dLbl>
                    <c:idx val="-1"/>
                    <c:tx>
                      <c:rich>
                        <a:bodyPr/>
                        <a:lstStyle/>
                        <a:p>
                          <a:r>
                            <a:rPr lang="en-US"/>
                            <a:t>11,9 %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D523-4286-9BDC-89201C646C78}"/>
                      </c:ext>
                    </c:extLst>
                  </c15:dLbl>
                </c15:categoryFilterException>
                <c15:categoryFilterException>
                  <c15:sqref>'Data-grafy'!$E$14</c15:sqref>
                  <c15:dLbl>
                    <c:idx val="-1"/>
                    <c:tx>
                      <c:rich>
                        <a:bodyPr/>
                        <a:lstStyle/>
                        <a:p>
                          <a:r>
                            <a:rPr lang="en-US"/>
                            <a:t>13,2 %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D523-4286-9BDC-89201C646C78}"/>
                      </c:ext>
                    </c:extLst>
                  </c15:dLbl>
                </c15:categoryFilterException>
                <c15:categoryFilterException>
                  <c15:sqref>'Data-grafy'!$F$14</c15:sqref>
                  <c15:dLbl>
                    <c:idx val="-1"/>
                    <c:tx>
                      <c:rich>
                        <a:bodyPr/>
                        <a:lstStyle/>
                        <a:p>
                          <a:r>
                            <a:rPr lang="en-US"/>
                            <a:t>21,2 %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D523-4286-9BDC-89201C646C78}"/>
                      </c:ext>
                    </c:extLst>
                  </c15:dLbl>
                </c15:categoryFilterException>
                <c15:categoryFilterException>
                  <c15:sqref>'Data-grafy'!$G$14</c15:sqref>
                  <c15:dLbl>
                    <c:idx val="-1"/>
                    <c:tx>
                      <c:rich>
                        <a:bodyPr/>
                        <a:lstStyle/>
                        <a:p>
                          <a:r>
                            <a:rPr lang="en-US"/>
                            <a:t>6,6 %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B-D523-4286-9BDC-89201C646C78}"/>
                      </c:ext>
                    </c:extLst>
                  </c15:dLbl>
                </c15:categoryFilterException>
              </c15:categoryFilterExceptions>
            </c:ext>
            <c:ext xmlns:c16="http://schemas.microsoft.com/office/drawing/2014/chart" uri="{C3380CC4-5D6E-409C-BE32-E72D297353CC}">
              <c16:uniqueId val="{00000013-604D-4DDC-880E-24B8DD459A44}"/>
            </c:ext>
          </c:extLst>
        </c:ser>
        <c:dLbls>
          <c:showLegendKey val="0"/>
          <c:showVal val="0"/>
          <c:showCatName val="1"/>
          <c:showSerName val="0"/>
          <c:showPercent val="0"/>
          <c:showBubbleSize val="0"/>
        </c:dLbls>
        <c:gapWidth val="50"/>
        <c:gapDepth val="80"/>
        <c:shape val="box"/>
        <c:axId val="442510648"/>
        <c:axId val="442509080"/>
        <c:axId val="0"/>
      </c:bar3DChart>
      <c:catAx>
        <c:axId val="442510648"/>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3.6621823617339309E-2"/>
              <c:y val="0.4614124571326979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09080"/>
        <c:crosses val="autoZero"/>
        <c:auto val="1"/>
        <c:lblAlgn val="ctr"/>
        <c:lblOffset val="100"/>
        <c:tickLblSkip val="1"/>
        <c:tickMarkSkip val="1"/>
        <c:noMultiLvlLbl val="0"/>
      </c:catAx>
      <c:valAx>
        <c:axId val="442509080"/>
        <c:scaling>
          <c:orientation val="minMax"/>
          <c:max val="4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10648"/>
        <c:crosses val="autoZero"/>
        <c:crossBetween val="between"/>
        <c:majorUnit val="5000"/>
      </c:valAx>
      <c:spPr>
        <a:noFill/>
        <a:ln w="25400">
          <a:noFill/>
        </a:ln>
      </c:spPr>
    </c:plotArea>
    <c:legend>
      <c:legendPos val="r"/>
      <c:layout>
        <c:manualLayout>
          <c:xMode val="edge"/>
          <c:yMode val="edge"/>
          <c:x val="0.33146510834127796"/>
          <c:y val="0.90822050986942138"/>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2022</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A29-4DE9-9A88-48030EB545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29-4DE9-9A88-48030EB545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29-4DE9-9A88-48030EB545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29-4DE9-9A88-48030EB545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A29-4DE9-9A88-48030EB5457B}"/>
              </c:ext>
            </c:extLst>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A29-4DE9-9A88-48030EB5457B}"/>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25,5 %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A29-4DE9-9A88-48030EB5457B}"/>
                </c:ext>
              </c:extLst>
            </c:dLbl>
            <c:dLbl>
              <c:idx val="2"/>
              <c:layout>
                <c:manualLayout>
                  <c:x val="1.1250517635352333E-2"/>
                  <c:y val="-0.13574872333709523"/>
                </c:manualLayout>
              </c:layout>
              <c:tx>
                <c:rich>
                  <a:bodyPr/>
                  <a:lstStyle/>
                  <a:p>
                    <a:pPr>
                      <a:defRPr sz="1000" b="0" i="0" u="none" strike="noStrike" baseline="0">
                        <a:solidFill>
                          <a:srgbClr val="000000"/>
                        </a:solidFill>
                        <a:latin typeface="Tahoma"/>
                        <a:ea typeface="Tahoma"/>
                        <a:cs typeface="Tahoma"/>
                      </a:defRPr>
                    </a:pPr>
                    <a:r>
                      <a:rPr lang="en-US"/>
                      <a:t>Investiční dotace
2,4 %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A29-4DE9-9A88-48030EB5457B}"/>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68,7 %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A29-4DE9-9A88-48030EB5457B}"/>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3,2 %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A29-4DE9-9A88-48030EB5457B}"/>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60739.761140000002</c:v>
                </c:pt>
                <c:pt idx="1">
                  <c:v>9093005.8714400008</c:v>
                </c:pt>
                <c:pt idx="2">
                  <c:v>866213.90350000001</c:v>
                </c:pt>
                <c:pt idx="3">
                  <c:v>24507530.080540001</c:v>
                </c:pt>
                <c:pt idx="4">
                  <c:v>1146215.93674</c:v>
                </c:pt>
              </c:numCache>
            </c:numRef>
          </c:val>
          <c:extLst>
            <c:ext xmlns:c16="http://schemas.microsoft.com/office/drawing/2014/chart" uri="{C3380CC4-5D6E-409C-BE32-E72D297353CC}">
              <c16:uniqueId val="{00000009-EA29-4DE9-9A88-48030EB5457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2022</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extLst>
              <c:ext xmlns:c16="http://schemas.microsoft.com/office/drawing/2014/chart" uri="{C3380CC4-5D6E-409C-BE32-E72D297353CC}">
                <c16:uniqueId val="{00000000-3BAC-40EF-AF6F-A4E29B4198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BAC-40EF-AF6F-A4E29B4198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BAC-40EF-AF6F-A4E29B4198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BAC-40EF-AF6F-A4E29B41984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BAC-40EF-AF6F-A4E29B41984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BAC-40EF-AF6F-A4E29B41984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BAC-40EF-AF6F-A4E29B41984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BAC-40EF-AF6F-A4E29B41984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BAC-40EF-AF6F-A4E29B41984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BAC-40EF-AF6F-A4E29B41984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BAC-40EF-AF6F-A4E29B419840}"/>
              </c:ext>
            </c:extLst>
          </c:dPt>
          <c:dLbls>
            <c:dLbl>
              <c:idx val="0"/>
              <c:layout>
                <c:manualLayout>
                  <c:x val="-0.12324749046961096"/>
                  <c:y val="-2.0007922183650538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AC-40EF-AF6F-A4E29B419840}"/>
                </c:ext>
              </c:extLst>
            </c:dLbl>
            <c:dLbl>
              <c:idx val="1"/>
              <c:layout>
                <c:manualLayout>
                  <c:x val="-0.10474949088023616"/>
                  <c:y val="-1.1863682274065179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AC-40EF-AF6F-A4E29B419840}"/>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63,5 %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AC-40EF-AF6F-A4E29B419840}"/>
                </c:ext>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AC-40EF-AF6F-A4E29B419840}"/>
                </c:ext>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4,2 %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BAC-40EF-AF6F-A4E29B419840}"/>
                </c:ext>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BAC-40EF-AF6F-A4E29B419840}"/>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BAC-40EF-AF6F-A4E29B419840}"/>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BAC-40EF-AF6F-A4E29B419840}"/>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BAC-40EF-AF6F-A4E29B419840}"/>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BAC-40EF-AF6F-A4E29B419840}"/>
                </c:ext>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1,4 %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BAC-40EF-AF6F-A4E29B419840}"/>
                </c:ext>
              </c:extLst>
            </c:dLbl>
            <c:dLbl>
              <c:idx val="11"/>
              <c:tx>
                <c:rich>
                  <a:bodyPr/>
                  <a:lstStyle/>
                  <a:p>
                    <a:fld id="{0EEA837B-0914-40A8-B3A0-FBFCD2C4B8F2}" type="CATEGORYNAME">
                      <a:rPr lang="en-US" b="1"/>
                      <a:pPr/>
                      <a:t>[NÁZEV KATEGORIE]</a:t>
                    </a:fld>
                    <a:r>
                      <a:rPr lang="en-US" baseline="0"/>
                      <a:t>
0,2 %</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86CA-45A0-8E3A-BB0BF7F2180B}"/>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'Data-grafy'!$A$44:$A$55</c:f>
              <c:strCache>
                <c:ptCount val="12"/>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pt idx="11">
                  <c:v>Chytrý region</c:v>
                </c:pt>
              </c:strCache>
            </c:strRef>
          </c:cat>
          <c:val>
            <c:numRef>
              <c:f>'Data-grafy'!$Z$44:$Z$55</c:f>
              <c:numCache>
                <c:formatCode>#,##0.00</c:formatCode>
                <c:ptCount val="12"/>
                <c:pt idx="0">
                  <c:v>352193.48073999997</c:v>
                </c:pt>
                <c:pt idx="1">
                  <c:v>4108422.8822400002</c:v>
                </c:pt>
                <c:pt idx="2">
                  <c:v>22005871.477079995</c:v>
                </c:pt>
                <c:pt idx="3">
                  <c:v>516684.38358999998</c:v>
                </c:pt>
                <c:pt idx="4">
                  <c:v>1446796.9421400002</c:v>
                </c:pt>
                <c:pt idx="5">
                  <c:v>371311.85941999999</c:v>
                </c:pt>
                <c:pt idx="6">
                  <c:v>4028365.3552000001</c:v>
                </c:pt>
                <c:pt idx="7">
                  <c:v>524021.40406000003</c:v>
                </c:pt>
                <c:pt idx="8">
                  <c:v>99905.59057</c:v>
                </c:pt>
                <c:pt idx="9">
                  <c:v>661630.77090000012</c:v>
                </c:pt>
                <c:pt idx="10">
                  <c:v>493809.54483000003</c:v>
                </c:pt>
                <c:pt idx="11">
                  <c:v>74902.657229999997</c:v>
                </c:pt>
              </c:numCache>
            </c:numRef>
          </c:val>
          <c:extLst>
            <c:ext xmlns:c16="http://schemas.microsoft.com/office/drawing/2014/chart" uri="{C3380CC4-5D6E-409C-BE32-E72D297353CC}">
              <c16:uniqueId val="{00000015-3BAC-40EF-AF6F-A4E29B41984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2022</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4AAB-4B7C-97C1-FE382EDBB5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AB-4B7C-97C1-FE382EDBB5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AAB-4B7C-97C1-FE382EDBB5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AAB-4B7C-97C1-FE382EDBB538}"/>
              </c:ext>
            </c:extLst>
          </c:dPt>
          <c:dPt>
            <c:idx val="4"/>
            <c:bubble3D val="0"/>
            <c:spPr>
              <a:solidFill>
                <a:srgbClr val="0066CC"/>
              </a:solidFill>
              <a:ln w="12700">
                <a:solidFill>
                  <a:srgbClr val="000000"/>
                </a:solidFill>
                <a:prstDash val="solid"/>
              </a:ln>
            </c:spPr>
            <c:extLst>
              <c:ext xmlns:c16="http://schemas.microsoft.com/office/drawing/2014/chart" uri="{C3380CC4-5D6E-409C-BE32-E72D297353CC}">
                <c16:uniqueId val="{00000008-4AAB-4B7C-97C1-FE382EDBB5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AAB-4B7C-97C1-FE382EDBB5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AAB-4B7C-97C1-FE382EDBB5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AAB-4B7C-97C1-FE382EDBB5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AAB-4B7C-97C1-FE382EDBB538}"/>
              </c:ext>
            </c:extLst>
          </c:dPt>
          <c:dLbls>
            <c:dLbl>
              <c:idx val="0"/>
              <c:layout>
                <c:manualLayout>
                  <c:x val="-7.6925968135562003E-2"/>
                  <c:y val="6.825494574372226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Krizové řízení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manualLayout>
                      <c:w val="0.14090643274853798"/>
                      <c:h val="8.1870646766169161E-2"/>
                    </c:manualLayout>
                  </c15:layout>
                  <c15:showDataLabelsRange val="0"/>
                </c:ext>
                <c:ext xmlns:c16="http://schemas.microsoft.com/office/drawing/2014/chart" uri="{C3380CC4-5D6E-409C-BE32-E72D297353CC}">
                  <c16:uniqueId val="{00000000-4AAB-4B7C-97C1-FE382EDBB538}"/>
                </c:ext>
              </c:extLst>
            </c:dLbl>
            <c:dLbl>
              <c:idx val="1"/>
              <c:layout>
                <c:manualLayout>
                  <c:x val="-0.13149030713266111"/>
                  <c:y val="7.879938888235985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1,0 %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4AAB-4B7C-97C1-FE382EDBB538}"/>
                </c:ext>
              </c:extLst>
            </c:dLbl>
            <c:dLbl>
              <c:idx val="2"/>
              <c:layout>
                <c:manualLayout>
                  <c:x val="-0.2016811714325182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3,1 %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4AAB-4B7C-97C1-FE382EDBB538}"/>
                </c:ext>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0,9 %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4AAB-4B7C-97C1-FE382EDBB538}"/>
                </c:ext>
              </c:extLst>
            </c:dLbl>
            <c:dLbl>
              <c:idx val="4"/>
              <c:layout>
                <c:manualLayout>
                  <c:x val="0.29993749136621078"/>
                  <c:y val="0.43341512907901436"/>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8-4AAB-4B7C-97C1-FE382EDBB538}"/>
                </c:ext>
              </c:extLst>
            </c:dLbl>
            <c:dLbl>
              <c:idx val="5"/>
              <c:layout>
                <c:manualLayout>
                  <c:x val="9.8173320440208128E-2"/>
                  <c:y val="-1.8205821287264466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1,5 %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A-4AAB-4B7C-97C1-FE382EDBB538}"/>
                </c:ext>
              </c:extLst>
            </c:dLbl>
            <c:dLbl>
              <c:idx val="6"/>
              <c:layout>
                <c:manualLayout>
                  <c:x val="-0.16937537413086523"/>
                  <c:y val="-0.42203956594977865"/>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90,2 %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C-4AAB-4B7C-97C1-FE382EDBB538}"/>
                </c:ext>
              </c:extLst>
            </c:dLbl>
            <c:dLbl>
              <c:idx val="7"/>
              <c:layout>
                <c:manualLayout>
                  <c:x val="3.6549592485149884E-2"/>
                  <c:y val="8.3510949191052605E-2"/>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2,8 %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4AAB-4B7C-97C1-FE382EDBB538}"/>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AAB-4B7C-97C1-FE382EDBB538}"/>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Krizové řízení</c:v>
                </c:pt>
                <c:pt idx="1">
                  <c:v>Kultura</c:v>
                </c:pt>
                <c:pt idx="2">
                  <c:v>Regionální rozvoj</c:v>
                </c:pt>
                <c:pt idx="3">
                  <c:v>Cestovní ruch</c:v>
                </c:pt>
                <c:pt idx="4">
                  <c:v>Sociální věcí</c:v>
                </c:pt>
                <c:pt idx="5">
                  <c:v>Školství</c:v>
                </c:pt>
                <c:pt idx="6">
                  <c:v>Zdravotnictví</c:v>
                </c:pt>
                <c:pt idx="7">
                  <c:v>Životní prostředí </c:v>
                </c:pt>
              </c:strCache>
            </c:strRef>
          </c:cat>
          <c:val>
            <c:numRef>
              <c:f>'Data-grafy'!$B$65:$B$72</c:f>
              <c:numCache>
                <c:formatCode>#,##0.00</c:formatCode>
                <c:ptCount val="8"/>
                <c:pt idx="0">
                  <c:v>8231.9098000000013</c:v>
                </c:pt>
                <c:pt idx="1">
                  <c:v>33494.747409999996</c:v>
                </c:pt>
                <c:pt idx="2">
                  <c:v>102728.49208</c:v>
                </c:pt>
                <c:pt idx="3">
                  <c:v>31514.99668</c:v>
                </c:pt>
                <c:pt idx="4">
                  <c:v>3000554.3532799999</c:v>
                </c:pt>
                <c:pt idx="5">
                  <c:v>48763.386999999995</c:v>
                </c:pt>
                <c:pt idx="6">
                  <c:v>8279.4</c:v>
                </c:pt>
                <c:pt idx="7">
                  <c:v>94483.072470000014</c:v>
                </c:pt>
              </c:numCache>
            </c:numRef>
          </c:val>
          <c:extLst>
            <c:ext xmlns:c16="http://schemas.microsoft.com/office/drawing/2014/chart" uri="{C3380CC4-5D6E-409C-BE32-E72D297353CC}">
              <c16:uniqueId val="{00000011-4AAB-4B7C-97C1-FE382EDBB53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381000</xdr:colOff>
      <xdr:row>31</xdr:row>
      <xdr:rowOff>28575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ku\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petra_stankova_msk_cz/Documents/_N_Z&#218;%202020/ORJ14_P&#345;ehled%20projekt&#367;%202014-2020_202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ku\_rozpocet\_N\evropsk&#233;%20projekty\TABULE\ORJ14_P&#345;ehled%20projekt&#367;%202014-2020_n&#225;vrh%202019_v3_20181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Udržitelnost podle odvětví"/>
      <sheetName val="usnesení"/>
      <sheetName val="rozhodnutí"/>
      <sheetName val="neinvestiční projekty"/>
      <sheetName val="rekapitulace"/>
      <sheetName val="Projekty P.O."/>
      <sheetName val="List1"/>
    </sheetNames>
    <sheetDataSet>
      <sheetData sheetId="0" refreshError="1"/>
      <sheetData sheetId="1">
        <row r="55">
          <cell r="C55" t="str">
            <v>Vzdělávání a rozvoj kompetencí zaměstnanců KÚ MSK</v>
          </cell>
        </row>
      </sheetData>
      <sheetData sheetId="2" refreshError="1"/>
      <sheetData sheetId="3"/>
      <sheetData sheetId="4" refreshError="1"/>
      <sheetData sheetId="5" refreshError="1"/>
      <sheetData sheetId="6">
        <row r="34">
          <cell r="N34">
            <v>25.54</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refreshError="1"/>
      <sheetData sheetId="4">
        <row r="26">
          <cell r="L26">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7A06-13BA-4632-823B-D5695F202651}">
  <dimension ref="A2:N8"/>
  <sheetViews>
    <sheetView showGridLines="0" zoomScaleNormal="100" zoomScaleSheetLayoutView="100" workbookViewId="0">
      <selection activeCell="D18" sqref="D18"/>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21" customHeight="1" x14ac:dyDescent="0.25">
      <c r="A2" s="1089" t="s">
        <v>4741</v>
      </c>
    </row>
    <row r="4" spans="1:14" ht="18" customHeight="1" x14ac:dyDescent="0.2">
      <c r="A4" s="68" t="s">
        <v>4742</v>
      </c>
    </row>
    <row r="5" spans="1:14" ht="23.25" customHeight="1" x14ac:dyDescent="0.2"/>
    <row r="6" spans="1:14" x14ac:dyDescent="0.2">
      <c r="A6" s="69"/>
    </row>
    <row r="7" spans="1:14" ht="15" customHeight="1" x14ac:dyDescent="0.2">
      <c r="A7" s="1153"/>
      <c r="B7" s="1153"/>
      <c r="C7" s="1153"/>
      <c r="D7" s="1153"/>
      <c r="E7" s="1153"/>
      <c r="F7" s="1153"/>
      <c r="G7" s="1153"/>
      <c r="H7" s="1153"/>
      <c r="I7" s="1153"/>
      <c r="J7" s="1153"/>
      <c r="K7" s="1153"/>
      <c r="L7" s="1153"/>
      <c r="M7" s="1153"/>
      <c r="N7" s="1153"/>
    </row>
    <row r="8" spans="1:14" ht="52.5" customHeight="1" x14ac:dyDescent="0.2">
      <c r="A8" s="1153"/>
      <c r="B8" s="1153"/>
      <c r="C8" s="1153"/>
      <c r="D8" s="1153"/>
      <c r="E8" s="1153"/>
      <c r="F8" s="1153"/>
      <c r="G8" s="1153"/>
      <c r="H8" s="1153"/>
      <c r="I8" s="1153"/>
      <c r="J8" s="1153"/>
      <c r="K8" s="1153"/>
      <c r="L8" s="1153"/>
      <c r="M8" s="1153"/>
      <c r="N8" s="1153"/>
    </row>
  </sheetData>
  <mergeCells count="2">
    <mergeCell ref="A7:N7"/>
    <mergeCell ref="A8:N8"/>
  </mergeCells>
  <pageMargins left="0.39370078740157483" right="0.39370078740157483" top="0.59055118110236227" bottom="0.39370078740157483" header="0.31496062992125984" footer="0.31496062992125984"/>
  <pageSetup paperSize="9" firstPageNumber="111" orientation="landscape" useFirstPageNumber="1" r:id="rId1"/>
  <headerFooter>
    <oddHeader>&amp;L&amp;"Tahoma,Kurzíva"&amp;9Závěrečný účet Moravskoslezského kraje za rok 2022</oddHeader>
    <oddFooter>&amp;C&amp;"Tahoma,Obyčejné"&amp;P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7DCA-A539-410B-A201-1C752EF6C555}">
  <sheetPr>
    <pageSetUpPr fitToPage="1"/>
  </sheetPr>
  <dimension ref="A1:J1765"/>
  <sheetViews>
    <sheetView zoomScaleNormal="100" zoomScaleSheetLayoutView="100" workbookViewId="0">
      <selection activeCell="H4" sqref="H4"/>
    </sheetView>
  </sheetViews>
  <sheetFormatPr defaultRowHeight="12.75" x14ac:dyDescent="0.2"/>
  <cols>
    <col min="1" max="1" width="8.28515625" style="630" customWidth="1"/>
    <col min="2" max="2" width="10" style="630" customWidth="1"/>
    <col min="3" max="3" width="80.7109375" style="630" customWidth="1"/>
    <col min="4" max="6" width="15.7109375" style="590" customWidth="1"/>
    <col min="7" max="7" width="9.85546875" style="590" customWidth="1"/>
    <col min="8" max="16384" width="9.140625" style="590"/>
  </cols>
  <sheetData>
    <row r="1" spans="1:7" s="97" customFormat="1" x14ac:dyDescent="0.2">
      <c r="A1" s="92"/>
      <c r="B1" s="92"/>
      <c r="C1" s="93"/>
      <c r="D1" s="94"/>
      <c r="E1" s="94"/>
      <c r="F1" s="95"/>
      <c r="G1" s="96"/>
    </row>
    <row r="2" spans="1:7" s="97" customFormat="1" ht="18" customHeight="1" x14ac:dyDescent="0.2">
      <c r="A2" s="1162" t="s">
        <v>3579</v>
      </c>
      <c r="B2" s="1162"/>
      <c r="C2" s="1162"/>
      <c r="D2" s="1162"/>
      <c r="E2" s="1162"/>
      <c r="F2" s="1162"/>
      <c r="G2" s="1162"/>
    </row>
    <row r="3" spans="1:7" s="97" customFormat="1" x14ac:dyDescent="0.2">
      <c r="A3" s="98"/>
      <c r="B3" s="98"/>
      <c r="C3" s="99"/>
      <c r="D3" s="100"/>
      <c r="E3" s="100"/>
      <c r="F3" s="100"/>
      <c r="G3" s="101"/>
    </row>
    <row r="4" spans="1:7" s="97" customFormat="1" ht="18" customHeight="1" x14ac:dyDescent="0.2">
      <c r="A4" s="1163" t="s">
        <v>129</v>
      </c>
      <c r="B4" s="1163"/>
      <c r="C4" s="1163"/>
      <c r="D4" s="1163"/>
      <c r="E4" s="1163"/>
      <c r="F4" s="1163"/>
      <c r="G4" s="1163"/>
    </row>
    <row r="5" spans="1:7" s="97" customFormat="1" ht="15" x14ac:dyDescent="0.2">
      <c r="A5" s="352"/>
      <c r="B5" s="352"/>
      <c r="C5" s="102"/>
      <c r="D5" s="352"/>
      <c r="E5" s="352"/>
      <c r="F5" s="352"/>
      <c r="G5" s="352"/>
    </row>
    <row r="6" spans="1:7" s="97" customFormat="1" ht="18" customHeight="1" x14ac:dyDescent="0.2">
      <c r="A6" s="103" t="s">
        <v>4</v>
      </c>
      <c r="B6" s="352"/>
      <c r="C6" s="104"/>
      <c r="D6" s="105"/>
      <c r="E6" s="105"/>
      <c r="F6" s="105"/>
    </row>
    <row r="7" spans="1:7" s="97" customFormat="1" ht="12.75" customHeight="1" thickBot="1" x14ac:dyDescent="0.25">
      <c r="A7" s="352"/>
      <c r="B7" s="352"/>
      <c r="C7" s="104"/>
      <c r="D7" s="105"/>
      <c r="E7" s="105"/>
      <c r="F7" s="105"/>
      <c r="G7" s="101" t="s">
        <v>2</v>
      </c>
    </row>
    <row r="8" spans="1:7" s="110" customFormat="1" ht="36" customHeight="1" thickBot="1" x14ac:dyDescent="0.25">
      <c r="A8" s="106" t="s">
        <v>58</v>
      </c>
      <c r="B8" s="107" t="s">
        <v>59</v>
      </c>
      <c r="C8" s="107" t="s">
        <v>60</v>
      </c>
      <c r="D8" s="108" t="s">
        <v>61</v>
      </c>
      <c r="E8" s="108" t="s">
        <v>62</v>
      </c>
      <c r="F8" s="108" t="s">
        <v>1</v>
      </c>
      <c r="G8" s="109" t="s">
        <v>63</v>
      </c>
    </row>
    <row r="9" spans="1:7" x14ac:dyDescent="0.2">
      <c r="A9" s="584">
        <v>1019</v>
      </c>
      <c r="B9" s="585">
        <v>5212</v>
      </c>
      <c r="C9" s="586" t="s">
        <v>3617</v>
      </c>
      <c r="D9" s="587">
        <v>0</v>
      </c>
      <c r="E9" s="588">
        <v>317.24</v>
      </c>
      <c r="F9" s="587">
        <v>317.233</v>
      </c>
      <c r="G9" s="589">
        <f t="shared" ref="G9:G74" si="0">F9/E9*100</f>
        <v>99.997793468667254</v>
      </c>
    </row>
    <row r="10" spans="1:7" x14ac:dyDescent="0.2">
      <c r="A10" s="584">
        <v>1019</v>
      </c>
      <c r="B10" s="585">
        <v>5222</v>
      </c>
      <c r="C10" s="586" t="s">
        <v>133</v>
      </c>
      <c r="D10" s="587">
        <v>2000</v>
      </c>
      <c r="E10" s="588">
        <v>641.6</v>
      </c>
      <c r="F10" s="587">
        <v>437.495</v>
      </c>
      <c r="G10" s="589">
        <f t="shared" si="0"/>
        <v>68.188123441396513</v>
      </c>
    </row>
    <row r="11" spans="1:7" x14ac:dyDescent="0.2">
      <c r="A11" s="584">
        <v>1019</v>
      </c>
      <c r="B11" s="585">
        <v>5493</v>
      </c>
      <c r="C11" s="586" t="s">
        <v>134</v>
      </c>
      <c r="D11" s="587">
        <v>0</v>
      </c>
      <c r="E11" s="588">
        <v>2698.73</v>
      </c>
      <c r="F11" s="587">
        <v>2674.61</v>
      </c>
      <c r="G11" s="589">
        <f t="shared" si="0"/>
        <v>99.106246271394326</v>
      </c>
    </row>
    <row r="12" spans="1:7" x14ac:dyDescent="0.2">
      <c r="A12" s="591">
        <v>1019</v>
      </c>
      <c r="B12" s="592"/>
      <c r="C12" s="593" t="s">
        <v>135</v>
      </c>
      <c r="D12" s="567">
        <v>2000</v>
      </c>
      <c r="E12" s="574">
        <v>3657.57</v>
      </c>
      <c r="F12" s="567">
        <v>3429.3380000000002</v>
      </c>
      <c r="G12" s="594">
        <f t="shared" si="0"/>
        <v>93.760010061324877</v>
      </c>
    </row>
    <row r="13" spans="1:7" x14ac:dyDescent="0.2">
      <c r="A13" s="595"/>
      <c r="B13" s="596"/>
      <c r="C13" s="597"/>
      <c r="D13" s="598"/>
      <c r="E13" s="599"/>
      <c r="F13" s="598"/>
      <c r="G13" s="600"/>
    </row>
    <row r="14" spans="1:7" x14ac:dyDescent="0.2">
      <c r="A14" s="584">
        <v>1039</v>
      </c>
      <c r="B14" s="601">
        <v>5222</v>
      </c>
      <c r="C14" s="586" t="s">
        <v>133</v>
      </c>
      <c r="D14" s="602">
        <v>0</v>
      </c>
      <c r="E14" s="588">
        <v>100</v>
      </c>
      <c r="F14" s="602">
        <v>100</v>
      </c>
      <c r="G14" s="589">
        <f t="shared" si="0"/>
        <v>100</v>
      </c>
    </row>
    <row r="15" spans="1:7" x14ac:dyDescent="0.2">
      <c r="A15" s="591">
        <v>1039</v>
      </c>
      <c r="B15" s="592"/>
      <c r="C15" s="593" t="s">
        <v>138</v>
      </c>
      <c r="D15" s="567">
        <v>0</v>
      </c>
      <c r="E15" s="574">
        <v>100</v>
      </c>
      <c r="F15" s="567">
        <v>100</v>
      </c>
      <c r="G15" s="594">
        <f t="shared" si="0"/>
        <v>100</v>
      </c>
    </row>
    <row r="16" spans="1:7" x14ac:dyDescent="0.2">
      <c r="A16" s="595"/>
      <c r="B16" s="596"/>
      <c r="C16" s="597"/>
      <c r="D16" s="598"/>
      <c r="E16" s="599"/>
      <c r="F16" s="598"/>
      <c r="G16" s="600"/>
    </row>
    <row r="17" spans="1:7" x14ac:dyDescent="0.2">
      <c r="A17" s="584">
        <v>1070</v>
      </c>
      <c r="B17" s="601">
        <v>5169</v>
      </c>
      <c r="C17" s="586" t="s">
        <v>131</v>
      </c>
      <c r="D17" s="602">
        <v>0</v>
      </c>
      <c r="E17" s="588">
        <v>30</v>
      </c>
      <c r="F17" s="602">
        <v>30</v>
      </c>
      <c r="G17" s="589">
        <f t="shared" si="0"/>
        <v>100</v>
      </c>
    </row>
    <row r="18" spans="1:7" x14ac:dyDescent="0.2">
      <c r="A18" s="584">
        <v>1070</v>
      </c>
      <c r="B18" s="585">
        <v>5222</v>
      </c>
      <c r="C18" s="586" t="s">
        <v>133</v>
      </c>
      <c r="D18" s="587">
        <v>0</v>
      </c>
      <c r="E18" s="588">
        <v>75</v>
      </c>
      <c r="F18" s="587">
        <v>75</v>
      </c>
      <c r="G18" s="589">
        <f t="shared" si="0"/>
        <v>100</v>
      </c>
    </row>
    <row r="19" spans="1:7" x14ac:dyDescent="0.2">
      <c r="A19" s="591">
        <v>1070</v>
      </c>
      <c r="B19" s="592"/>
      <c r="C19" s="593" t="s">
        <v>3618</v>
      </c>
      <c r="D19" s="567">
        <v>0</v>
      </c>
      <c r="E19" s="574">
        <v>105</v>
      </c>
      <c r="F19" s="567">
        <v>105</v>
      </c>
      <c r="G19" s="594">
        <f t="shared" si="0"/>
        <v>100</v>
      </c>
    </row>
    <row r="20" spans="1:7" x14ac:dyDescent="0.2">
      <c r="A20" s="595"/>
      <c r="B20" s="596"/>
      <c r="C20" s="597"/>
      <c r="D20" s="598"/>
      <c r="E20" s="599"/>
      <c r="F20" s="598"/>
      <c r="G20" s="600"/>
    </row>
    <row r="21" spans="1:7" ht="13.5" customHeight="1" x14ac:dyDescent="0.2">
      <c r="A21" s="1160" t="s">
        <v>139</v>
      </c>
      <c r="B21" s="1161"/>
      <c r="C21" s="1161"/>
      <c r="D21" s="603">
        <v>2000</v>
      </c>
      <c r="E21" s="604">
        <v>3862.57</v>
      </c>
      <c r="F21" s="603">
        <v>3634.3380000000002</v>
      </c>
      <c r="G21" s="605">
        <f t="shared" ref="G21" si="1">F21/E21*100</f>
        <v>94.091187991415055</v>
      </c>
    </row>
    <row r="22" spans="1:7" x14ac:dyDescent="0.2">
      <c r="A22" s="606"/>
      <c r="B22" s="607"/>
      <c r="C22" s="607"/>
      <c r="D22" s="599"/>
      <c r="E22" s="599"/>
      <c r="F22" s="599"/>
      <c r="G22" s="600"/>
    </row>
    <row r="23" spans="1:7" x14ac:dyDescent="0.2">
      <c r="A23" s="584">
        <v>2115</v>
      </c>
      <c r="B23" s="585">
        <v>5169</v>
      </c>
      <c r="C23" s="586" t="s">
        <v>131</v>
      </c>
      <c r="D23" s="587">
        <v>1059</v>
      </c>
      <c r="E23" s="588">
        <v>59</v>
      </c>
      <c r="F23" s="587">
        <v>58.08</v>
      </c>
      <c r="G23" s="589">
        <f t="shared" si="0"/>
        <v>98.440677966101703</v>
      </c>
    </row>
    <row r="24" spans="1:7" x14ac:dyDescent="0.2">
      <c r="A24" s="584">
        <v>2115</v>
      </c>
      <c r="B24" s="585">
        <v>5331</v>
      </c>
      <c r="C24" s="586" t="s">
        <v>140</v>
      </c>
      <c r="D24" s="587">
        <v>30636</v>
      </c>
      <c r="E24" s="588">
        <v>28610.97</v>
      </c>
      <c r="F24" s="587">
        <v>26818.606</v>
      </c>
      <c r="G24" s="589">
        <f t="shared" si="0"/>
        <v>93.73539589884578</v>
      </c>
    </row>
    <row r="25" spans="1:7" x14ac:dyDescent="0.2">
      <c r="A25" s="584">
        <v>2115</v>
      </c>
      <c r="B25" s="585">
        <v>5901</v>
      </c>
      <c r="C25" s="586" t="s">
        <v>262</v>
      </c>
      <c r="D25" s="587">
        <v>0</v>
      </c>
      <c r="E25" s="588">
        <v>1000</v>
      </c>
      <c r="F25" s="587">
        <v>0</v>
      </c>
      <c r="G25" s="589">
        <f t="shared" si="0"/>
        <v>0</v>
      </c>
    </row>
    <row r="26" spans="1:7" x14ac:dyDescent="0.2">
      <c r="A26" s="591">
        <v>2115</v>
      </c>
      <c r="B26" s="592"/>
      <c r="C26" s="593" t="s">
        <v>141</v>
      </c>
      <c r="D26" s="567">
        <v>31695</v>
      </c>
      <c r="E26" s="574">
        <v>29669.97</v>
      </c>
      <c r="F26" s="567">
        <v>26876.686000000002</v>
      </c>
      <c r="G26" s="594">
        <f t="shared" si="0"/>
        <v>90.585484245518273</v>
      </c>
    </row>
    <row r="27" spans="1:7" x14ac:dyDescent="0.2">
      <c r="A27" s="595"/>
      <c r="B27" s="596"/>
      <c r="C27" s="597"/>
      <c r="D27" s="598"/>
      <c r="E27" s="599"/>
      <c r="F27" s="598"/>
      <c r="G27" s="600"/>
    </row>
    <row r="28" spans="1:7" x14ac:dyDescent="0.2">
      <c r="A28" s="584">
        <v>2118</v>
      </c>
      <c r="B28" s="601">
        <v>5179</v>
      </c>
      <c r="C28" s="586" t="s">
        <v>160</v>
      </c>
      <c r="D28" s="602">
        <v>0</v>
      </c>
      <c r="E28" s="588">
        <v>1000</v>
      </c>
      <c r="F28" s="602">
        <v>1000</v>
      </c>
      <c r="G28" s="589">
        <f t="shared" si="0"/>
        <v>100</v>
      </c>
    </row>
    <row r="29" spans="1:7" x14ac:dyDescent="0.2">
      <c r="A29" s="591">
        <v>2118</v>
      </c>
      <c r="B29" s="592"/>
      <c r="C29" s="593" t="s">
        <v>3619</v>
      </c>
      <c r="D29" s="567">
        <v>0</v>
      </c>
      <c r="E29" s="574">
        <v>1000</v>
      </c>
      <c r="F29" s="567">
        <v>1000</v>
      </c>
      <c r="G29" s="594">
        <f t="shared" si="0"/>
        <v>100</v>
      </c>
    </row>
    <row r="30" spans="1:7" x14ac:dyDescent="0.2">
      <c r="A30" s="595"/>
      <c r="B30" s="607"/>
      <c r="C30" s="597"/>
      <c r="D30" s="599"/>
      <c r="E30" s="599"/>
      <c r="F30" s="599"/>
      <c r="G30" s="600"/>
    </row>
    <row r="31" spans="1:7" x14ac:dyDescent="0.2">
      <c r="A31" s="584">
        <v>2141</v>
      </c>
      <c r="B31" s="601">
        <v>5041</v>
      </c>
      <c r="C31" s="586" t="s">
        <v>142</v>
      </c>
      <c r="D31" s="602">
        <v>749</v>
      </c>
      <c r="E31" s="588">
        <v>285</v>
      </c>
      <c r="F31" s="602">
        <v>226.7</v>
      </c>
      <c r="G31" s="589">
        <f t="shared" si="0"/>
        <v>79.543859649122808</v>
      </c>
    </row>
    <row r="32" spans="1:7" x14ac:dyDescent="0.2">
      <c r="A32" s="584">
        <v>2141</v>
      </c>
      <c r="B32" s="585">
        <v>5134</v>
      </c>
      <c r="C32" s="586" t="s">
        <v>3620</v>
      </c>
      <c r="D32" s="587">
        <v>300</v>
      </c>
      <c r="E32" s="588">
        <v>15.34</v>
      </c>
      <c r="F32" s="587">
        <v>15.332000000000001</v>
      </c>
      <c r="G32" s="589">
        <f t="shared" si="0"/>
        <v>99.947848761408082</v>
      </c>
    </row>
    <row r="33" spans="1:7" x14ac:dyDescent="0.2">
      <c r="A33" s="584">
        <v>2141</v>
      </c>
      <c r="B33" s="585">
        <v>5137</v>
      </c>
      <c r="C33" s="586" t="s">
        <v>1197</v>
      </c>
      <c r="D33" s="587">
        <v>0</v>
      </c>
      <c r="E33" s="588">
        <v>119.08</v>
      </c>
      <c r="F33" s="587">
        <v>119.07610000000001</v>
      </c>
      <c r="G33" s="589">
        <f t="shared" si="0"/>
        <v>99.996724890829697</v>
      </c>
    </row>
    <row r="34" spans="1:7" x14ac:dyDescent="0.2">
      <c r="A34" s="584">
        <v>2141</v>
      </c>
      <c r="B34" s="585">
        <v>5139</v>
      </c>
      <c r="C34" s="586" t="s">
        <v>130</v>
      </c>
      <c r="D34" s="587">
        <v>4400</v>
      </c>
      <c r="E34" s="588">
        <v>9212.14</v>
      </c>
      <c r="F34" s="587">
        <v>7864.4089000000004</v>
      </c>
      <c r="G34" s="589">
        <f t="shared" si="0"/>
        <v>85.37005408081076</v>
      </c>
    </row>
    <row r="35" spans="1:7" x14ac:dyDescent="0.2">
      <c r="A35" s="584">
        <v>2141</v>
      </c>
      <c r="B35" s="585">
        <v>5164</v>
      </c>
      <c r="C35" s="586" t="s">
        <v>144</v>
      </c>
      <c r="D35" s="587">
        <v>2300</v>
      </c>
      <c r="E35" s="588">
        <v>3538.88</v>
      </c>
      <c r="F35" s="587">
        <v>1550.4373900000001</v>
      </c>
      <c r="G35" s="589">
        <f t="shared" si="0"/>
        <v>43.811527658468215</v>
      </c>
    </row>
    <row r="36" spans="1:7" x14ac:dyDescent="0.2">
      <c r="A36" s="584">
        <v>2141</v>
      </c>
      <c r="B36" s="585">
        <v>5169</v>
      </c>
      <c r="C36" s="586" t="s">
        <v>131</v>
      </c>
      <c r="D36" s="587">
        <v>2000</v>
      </c>
      <c r="E36" s="588">
        <v>3842.7</v>
      </c>
      <c r="F36" s="587">
        <v>3116.4831099999997</v>
      </c>
      <c r="G36" s="589">
        <f t="shared" si="0"/>
        <v>81.101389908137506</v>
      </c>
    </row>
    <row r="37" spans="1:7" x14ac:dyDescent="0.2">
      <c r="A37" s="584">
        <v>2141</v>
      </c>
      <c r="B37" s="585">
        <v>5175</v>
      </c>
      <c r="C37" s="586" t="s">
        <v>132</v>
      </c>
      <c r="D37" s="587">
        <v>700</v>
      </c>
      <c r="E37" s="588">
        <v>1206.52</v>
      </c>
      <c r="F37" s="587">
        <v>578.02560000000005</v>
      </c>
      <c r="G37" s="589">
        <f t="shared" si="0"/>
        <v>47.908497165401329</v>
      </c>
    </row>
    <row r="38" spans="1:7" x14ac:dyDescent="0.2">
      <c r="A38" s="584">
        <v>2141</v>
      </c>
      <c r="B38" s="585">
        <v>5194</v>
      </c>
      <c r="C38" s="586" t="s">
        <v>3621</v>
      </c>
      <c r="D38" s="587">
        <v>300</v>
      </c>
      <c r="E38" s="588">
        <v>25</v>
      </c>
      <c r="F38" s="587">
        <v>14.705909999999999</v>
      </c>
      <c r="G38" s="589">
        <f t="shared" si="0"/>
        <v>58.823639999999997</v>
      </c>
    </row>
    <row r="39" spans="1:7" x14ac:dyDescent="0.2">
      <c r="A39" s="584">
        <v>2141</v>
      </c>
      <c r="B39" s="585">
        <v>5213</v>
      </c>
      <c r="C39" s="586" t="s">
        <v>3622</v>
      </c>
      <c r="D39" s="587">
        <v>0</v>
      </c>
      <c r="E39" s="588">
        <v>25</v>
      </c>
      <c r="F39" s="587">
        <v>25</v>
      </c>
      <c r="G39" s="589">
        <f t="shared" si="0"/>
        <v>100</v>
      </c>
    </row>
    <row r="40" spans="1:7" x14ac:dyDescent="0.2">
      <c r="A40" s="584">
        <v>2141</v>
      </c>
      <c r="B40" s="585">
        <v>5221</v>
      </c>
      <c r="C40" s="586" t="s">
        <v>146</v>
      </c>
      <c r="D40" s="587">
        <v>0</v>
      </c>
      <c r="E40" s="588">
        <v>50</v>
      </c>
      <c r="F40" s="587">
        <v>50</v>
      </c>
      <c r="G40" s="589">
        <f t="shared" si="0"/>
        <v>100</v>
      </c>
    </row>
    <row r="41" spans="1:7" x14ac:dyDescent="0.2">
      <c r="A41" s="584">
        <v>2141</v>
      </c>
      <c r="B41" s="585">
        <v>5222</v>
      </c>
      <c r="C41" s="586" t="s">
        <v>133</v>
      </c>
      <c r="D41" s="587">
        <v>0</v>
      </c>
      <c r="E41" s="588">
        <v>50</v>
      </c>
      <c r="F41" s="587">
        <v>50</v>
      </c>
      <c r="G41" s="589">
        <f t="shared" si="0"/>
        <v>100</v>
      </c>
    </row>
    <row r="42" spans="1:7" x14ac:dyDescent="0.2">
      <c r="A42" s="608">
        <v>2141</v>
      </c>
      <c r="B42" s="592"/>
      <c r="C42" s="609" t="s">
        <v>147</v>
      </c>
      <c r="D42" s="567">
        <v>10749</v>
      </c>
      <c r="E42" s="566">
        <v>18369.66</v>
      </c>
      <c r="F42" s="567">
        <v>13610.16901</v>
      </c>
      <c r="G42" s="610">
        <f t="shared" si="0"/>
        <v>74.090478593506901</v>
      </c>
    </row>
    <row r="43" spans="1:7" x14ac:dyDescent="0.2">
      <c r="A43" s="595"/>
      <c r="B43" s="607"/>
      <c r="C43" s="597"/>
      <c r="D43" s="599"/>
      <c r="E43" s="599"/>
      <c r="F43" s="599"/>
      <c r="G43" s="600"/>
    </row>
    <row r="44" spans="1:7" x14ac:dyDescent="0.2">
      <c r="A44" s="584">
        <v>2143</v>
      </c>
      <c r="B44" s="601">
        <v>5041</v>
      </c>
      <c r="C44" s="586" t="s">
        <v>142</v>
      </c>
      <c r="D44" s="602">
        <v>2000</v>
      </c>
      <c r="E44" s="588">
        <v>667.25</v>
      </c>
      <c r="F44" s="602">
        <v>456.12</v>
      </c>
      <c r="G44" s="589">
        <f t="shared" si="0"/>
        <v>68.358186586736608</v>
      </c>
    </row>
    <row r="45" spans="1:7" x14ac:dyDescent="0.2">
      <c r="A45" s="584">
        <v>2143</v>
      </c>
      <c r="B45" s="585">
        <v>5134</v>
      </c>
      <c r="C45" s="586" t="s">
        <v>3620</v>
      </c>
      <c r="D45" s="587">
        <v>0</v>
      </c>
      <c r="E45" s="588">
        <v>91.81</v>
      </c>
      <c r="F45" s="587">
        <v>59.558</v>
      </c>
      <c r="G45" s="589">
        <f t="shared" si="0"/>
        <v>64.870929092691426</v>
      </c>
    </row>
    <row r="46" spans="1:7" x14ac:dyDescent="0.2">
      <c r="A46" s="584">
        <v>2143</v>
      </c>
      <c r="B46" s="585">
        <v>5137</v>
      </c>
      <c r="C46" s="586" t="s">
        <v>1197</v>
      </c>
      <c r="D46" s="587">
        <v>100</v>
      </c>
      <c r="E46" s="588">
        <v>200</v>
      </c>
      <c r="F46" s="587">
        <v>181.91700999999998</v>
      </c>
      <c r="G46" s="589">
        <f t="shared" si="0"/>
        <v>90.958504999999988</v>
      </c>
    </row>
    <row r="47" spans="1:7" x14ac:dyDescent="0.2">
      <c r="A47" s="584">
        <v>2143</v>
      </c>
      <c r="B47" s="585">
        <v>5139</v>
      </c>
      <c r="C47" s="586" t="s">
        <v>130</v>
      </c>
      <c r="D47" s="587">
        <v>2000</v>
      </c>
      <c r="E47" s="588">
        <v>2217.86</v>
      </c>
      <c r="F47" s="587">
        <v>1474.9385600000001</v>
      </c>
      <c r="G47" s="589">
        <f t="shared" si="0"/>
        <v>66.502780157449067</v>
      </c>
    </row>
    <row r="48" spans="1:7" x14ac:dyDescent="0.2">
      <c r="A48" s="584">
        <v>2143</v>
      </c>
      <c r="B48" s="585">
        <v>5163</v>
      </c>
      <c r="C48" s="586" t="s">
        <v>155</v>
      </c>
      <c r="D48" s="587">
        <v>12</v>
      </c>
      <c r="E48" s="588">
        <v>1.452</v>
      </c>
      <c r="F48" s="587">
        <v>1.452</v>
      </c>
      <c r="G48" s="589">
        <f t="shared" si="0"/>
        <v>100</v>
      </c>
    </row>
    <row r="49" spans="1:7" x14ac:dyDescent="0.2">
      <c r="A49" s="584">
        <v>2143</v>
      </c>
      <c r="B49" s="585">
        <v>5164</v>
      </c>
      <c r="C49" s="586" t="s">
        <v>144</v>
      </c>
      <c r="D49" s="587">
        <v>14930</v>
      </c>
      <c r="E49" s="588">
        <v>8165.78</v>
      </c>
      <c r="F49" s="587">
        <v>8101.0707200000006</v>
      </c>
      <c r="G49" s="589">
        <f t="shared" si="0"/>
        <v>99.207555432549015</v>
      </c>
    </row>
    <row r="50" spans="1:7" x14ac:dyDescent="0.2">
      <c r="A50" s="584">
        <v>2143</v>
      </c>
      <c r="B50" s="585">
        <v>5166</v>
      </c>
      <c r="C50" s="586" t="s">
        <v>156</v>
      </c>
      <c r="D50" s="587">
        <v>200</v>
      </c>
      <c r="E50" s="588">
        <v>113.65</v>
      </c>
      <c r="F50" s="587">
        <v>113.65</v>
      </c>
      <c r="G50" s="589">
        <f t="shared" si="0"/>
        <v>100</v>
      </c>
    </row>
    <row r="51" spans="1:7" x14ac:dyDescent="0.2">
      <c r="A51" s="584">
        <v>2143</v>
      </c>
      <c r="B51" s="585">
        <v>5167</v>
      </c>
      <c r="C51" s="586" t="s">
        <v>157</v>
      </c>
      <c r="D51" s="587">
        <v>10</v>
      </c>
      <c r="E51" s="588">
        <v>0</v>
      </c>
      <c r="F51" s="587">
        <v>0</v>
      </c>
      <c r="G51" s="548" t="s">
        <v>3125</v>
      </c>
    </row>
    <row r="52" spans="1:7" x14ac:dyDescent="0.2">
      <c r="A52" s="584">
        <v>2143</v>
      </c>
      <c r="B52" s="585">
        <v>5169</v>
      </c>
      <c r="C52" s="586" t="s">
        <v>131</v>
      </c>
      <c r="D52" s="587">
        <v>24500</v>
      </c>
      <c r="E52" s="588">
        <v>31309.407999999999</v>
      </c>
      <c r="F52" s="587">
        <v>26282.510599999994</v>
      </c>
      <c r="G52" s="589">
        <f t="shared" si="0"/>
        <v>83.944450818105523</v>
      </c>
    </row>
    <row r="53" spans="1:7" x14ac:dyDescent="0.2">
      <c r="A53" s="584">
        <v>2143</v>
      </c>
      <c r="B53" s="585">
        <v>5171</v>
      </c>
      <c r="C53" s="586" t="s">
        <v>159</v>
      </c>
      <c r="D53" s="587">
        <v>250</v>
      </c>
      <c r="E53" s="588">
        <v>155</v>
      </c>
      <c r="F53" s="587">
        <v>152.05699999999999</v>
      </c>
      <c r="G53" s="589">
        <f t="shared" si="0"/>
        <v>98.101290322580638</v>
      </c>
    </row>
    <row r="54" spans="1:7" x14ac:dyDescent="0.2">
      <c r="A54" s="584">
        <v>2143</v>
      </c>
      <c r="B54" s="585">
        <v>5173</v>
      </c>
      <c r="C54" s="586" t="s">
        <v>145</v>
      </c>
      <c r="D54" s="587">
        <v>200</v>
      </c>
      <c r="E54" s="588">
        <v>50</v>
      </c>
      <c r="F54" s="587">
        <v>0</v>
      </c>
      <c r="G54" s="589">
        <f t="shared" si="0"/>
        <v>0</v>
      </c>
    </row>
    <row r="55" spans="1:7" x14ac:dyDescent="0.2">
      <c r="A55" s="584">
        <v>2143</v>
      </c>
      <c r="B55" s="585">
        <v>5175</v>
      </c>
      <c r="C55" s="586" t="s">
        <v>132</v>
      </c>
      <c r="D55" s="587">
        <v>700</v>
      </c>
      <c r="E55" s="588">
        <v>502.97399999999999</v>
      </c>
      <c r="F55" s="587">
        <v>305.00814000000003</v>
      </c>
      <c r="G55" s="589">
        <f t="shared" si="0"/>
        <v>60.640935714370926</v>
      </c>
    </row>
    <row r="56" spans="1:7" x14ac:dyDescent="0.2">
      <c r="A56" s="584">
        <v>2143</v>
      </c>
      <c r="B56" s="585">
        <v>5179</v>
      </c>
      <c r="C56" s="586" t="s">
        <v>160</v>
      </c>
      <c r="D56" s="587">
        <v>140</v>
      </c>
      <c r="E56" s="588">
        <v>124.3</v>
      </c>
      <c r="F56" s="587">
        <v>124.3</v>
      </c>
      <c r="G56" s="589">
        <f t="shared" si="0"/>
        <v>100</v>
      </c>
    </row>
    <row r="57" spans="1:7" x14ac:dyDescent="0.2">
      <c r="A57" s="584">
        <v>2143</v>
      </c>
      <c r="B57" s="585">
        <v>5194</v>
      </c>
      <c r="C57" s="586" t="s">
        <v>3621</v>
      </c>
      <c r="D57" s="587">
        <v>20</v>
      </c>
      <c r="E57" s="588">
        <v>0</v>
      </c>
      <c r="F57" s="587">
        <v>0</v>
      </c>
      <c r="G57" s="548" t="s">
        <v>3125</v>
      </c>
    </row>
    <row r="58" spans="1:7" x14ac:dyDescent="0.2">
      <c r="A58" s="584">
        <v>2143</v>
      </c>
      <c r="B58" s="585">
        <v>5212</v>
      </c>
      <c r="C58" s="586" t="s">
        <v>3617</v>
      </c>
      <c r="D58" s="587">
        <v>113</v>
      </c>
      <c r="E58" s="588">
        <v>470</v>
      </c>
      <c r="F58" s="587">
        <v>467.18200000000002</v>
      </c>
      <c r="G58" s="589">
        <f t="shared" si="0"/>
        <v>99.400425531914891</v>
      </c>
    </row>
    <row r="59" spans="1:7" x14ac:dyDescent="0.2">
      <c r="A59" s="584">
        <v>2143</v>
      </c>
      <c r="B59" s="585">
        <v>5213</v>
      </c>
      <c r="C59" s="586" t="s">
        <v>3622</v>
      </c>
      <c r="D59" s="587">
        <v>5906</v>
      </c>
      <c r="E59" s="588">
        <v>4633.9989999999998</v>
      </c>
      <c r="F59" s="587">
        <v>3431.8547000000003</v>
      </c>
      <c r="G59" s="589">
        <f t="shared" si="0"/>
        <v>74.058166607286722</v>
      </c>
    </row>
    <row r="60" spans="1:7" x14ac:dyDescent="0.2">
      <c r="A60" s="584">
        <v>2143</v>
      </c>
      <c r="B60" s="585">
        <v>5219</v>
      </c>
      <c r="C60" s="586" t="s">
        <v>3623</v>
      </c>
      <c r="D60" s="587">
        <v>0</v>
      </c>
      <c r="E60" s="588">
        <v>250</v>
      </c>
      <c r="F60" s="587">
        <v>250</v>
      </c>
      <c r="G60" s="589">
        <f t="shared" si="0"/>
        <v>100</v>
      </c>
    </row>
    <row r="61" spans="1:7" x14ac:dyDescent="0.2">
      <c r="A61" s="584">
        <v>2143</v>
      </c>
      <c r="B61" s="585">
        <v>5221</v>
      </c>
      <c r="C61" s="586" t="s">
        <v>146</v>
      </c>
      <c r="D61" s="587">
        <v>3568</v>
      </c>
      <c r="E61" s="588">
        <v>2425.84</v>
      </c>
      <c r="F61" s="587">
        <v>2412.8753299999998</v>
      </c>
      <c r="G61" s="589">
        <f t="shared" si="0"/>
        <v>99.465559558750769</v>
      </c>
    </row>
    <row r="62" spans="1:7" x14ac:dyDescent="0.2">
      <c r="A62" s="584">
        <v>2143</v>
      </c>
      <c r="B62" s="585">
        <v>5222</v>
      </c>
      <c r="C62" s="586" t="s">
        <v>133</v>
      </c>
      <c r="D62" s="587">
        <v>22068</v>
      </c>
      <c r="E62" s="588">
        <v>15484.402</v>
      </c>
      <c r="F62" s="587">
        <v>15283.723199999999</v>
      </c>
      <c r="G62" s="589">
        <f t="shared" si="0"/>
        <v>98.703993864277081</v>
      </c>
    </row>
    <row r="63" spans="1:7" x14ac:dyDescent="0.2">
      <c r="A63" s="584">
        <v>2143</v>
      </c>
      <c r="B63" s="585">
        <v>5321</v>
      </c>
      <c r="C63" s="586" t="s">
        <v>137</v>
      </c>
      <c r="D63" s="587">
        <v>2334</v>
      </c>
      <c r="E63" s="588">
        <v>3382.366</v>
      </c>
      <c r="F63" s="587">
        <v>3345.3079700000003</v>
      </c>
      <c r="G63" s="589">
        <f t="shared" si="0"/>
        <v>98.904375517019744</v>
      </c>
    </row>
    <row r="64" spans="1:7" x14ac:dyDescent="0.2">
      <c r="A64" s="584">
        <v>2143</v>
      </c>
      <c r="B64" s="585">
        <v>5329</v>
      </c>
      <c r="C64" s="586" t="s">
        <v>3624</v>
      </c>
      <c r="D64" s="587">
        <v>0</v>
      </c>
      <c r="E64" s="588">
        <v>1353.83</v>
      </c>
      <c r="F64" s="587">
        <v>1350.6912399999999</v>
      </c>
      <c r="G64" s="589">
        <f t="shared" si="0"/>
        <v>99.768157006418818</v>
      </c>
    </row>
    <row r="65" spans="1:7" x14ac:dyDescent="0.2">
      <c r="A65" s="584">
        <v>2143</v>
      </c>
      <c r="B65" s="585">
        <v>5331</v>
      </c>
      <c r="C65" s="586" t="s">
        <v>140</v>
      </c>
      <c r="D65" s="587">
        <v>0</v>
      </c>
      <c r="E65" s="588">
        <v>610</v>
      </c>
      <c r="F65" s="587">
        <v>610</v>
      </c>
      <c r="G65" s="589">
        <f t="shared" si="0"/>
        <v>100</v>
      </c>
    </row>
    <row r="66" spans="1:7" x14ac:dyDescent="0.2">
      <c r="A66" s="584">
        <v>2143</v>
      </c>
      <c r="B66" s="585">
        <v>5332</v>
      </c>
      <c r="C66" s="586" t="s">
        <v>3625</v>
      </c>
      <c r="D66" s="587">
        <v>500</v>
      </c>
      <c r="E66" s="588">
        <v>500</v>
      </c>
      <c r="F66" s="587">
        <v>500</v>
      </c>
      <c r="G66" s="589">
        <f t="shared" si="0"/>
        <v>100</v>
      </c>
    </row>
    <row r="67" spans="1:7" x14ac:dyDescent="0.2">
      <c r="A67" s="584">
        <v>2143</v>
      </c>
      <c r="B67" s="585">
        <v>5339</v>
      </c>
      <c r="C67" s="586" t="s">
        <v>161</v>
      </c>
      <c r="D67" s="587">
        <v>66</v>
      </c>
      <c r="E67" s="588">
        <v>250</v>
      </c>
      <c r="F67" s="587">
        <v>250</v>
      </c>
      <c r="G67" s="589">
        <f t="shared" si="0"/>
        <v>100</v>
      </c>
    </row>
    <row r="68" spans="1:7" x14ac:dyDescent="0.2">
      <c r="A68" s="584">
        <v>2143</v>
      </c>
      <c r="B68" s="585">
        <v>5362</v>
      </c>
      <c r="C68" s="586" t="s">
        <v>3626</v>
      </c>
      <c r="D68" s="587">
        <v>8</v>
      </c>
      <c r="E68" s="588">
        <v>22.51</v>
      </c>
      <c r="F68" s="587">
        <v>5</v>
      </c>
      <c r="G68" s="589">
        <f t="shared" si="0"/>
        <v>22.21235006663705</v>
      </c>
    </row>
    <row r="69" spans="1:7" x14ac:dyDescent="0.2">
      <c r="A69" s="584">
        <v>2143</v>
      </c>
      <c r="B69" s="585">
        <v>5493</v>
      </c>
      <c r="C69" s="586" t="s">
        <v>134</v>
      </c>
      <c r="D69" s="587">
        <v>0</v>
      </c>
      <c r="E69" s="588">
        <v>50</v>
      </c>
      <c r="F69" s="587">
        <v>50</v>
      </c>
      <c r="G69" s="589">
        <f t="shared" si="0"/>
        <v>100</v>
      </c>
    </row>
    <row r="70" spans="1:7" x14ac:dyDescent="0.2">
      <c r="A70" s="584">
        <v>2143</v>
      </c>
      <c r="B70" s="585">
        <v>5901</v>
      </c>
      <c r="C70" s="586" t="s">
        <v>262</v>
      </c>
      <c r="D70" s="587">
        <v>0</v>
      </c>
      <c r="E70" s="588">
        <v>5177.32</v>
      </c>
      <c r="F70" s="587">
        <v>0</v>
      </c>
      <c r="G70" s="589">
        <f t="shared" si="0"/>
        <v>0</v>
      </c>
    </row>
    <row r="71" spans="1:7" x14ac:dyDescent="0.2">
      <c r="A71" s="591">
        <v>2143</v>
      </c>
      <c r="B71" s="592"/>
      <c r="C71" s="593" t="s">
        <v>0</v>
      </c>
      <c r="D71" s="567">
        <v>79625</v>
      </c>
      <c r="E71" s="574">
        <v>78209.751000000004</v>
      </c>
      <c r="F71" s="567">
        <v>65209.216469999992</v>
      </c>
      <c r="G71" s="594">
        <f t="shared" si="0"/>
        <v>83.377348266969918</v>
      </c>
    </row>
    <row r="72" spans="1:7" x14ac:dyDescent="0.2">
      <c r="A72" s="595"/>
      <c r="B72" s="607"/>
      <c r="C72" s="597"/>
      <c r="D72" s="599"/>
      <c r="E72" s="599"/>
      <c r="F72" s="599"/>
      <c r="G72" s="600"/>
    </row>
    <row r="73" spans="1:7" x14ac:dyDescent="0.2">
      <c r="A73" s="584">
        <v>2199</v>
      </c>
      <c r="B73" s="601">
        <v>5222</v>
      </c>
      <c r="C73" s="586" t="s">
        <v>133</v>
      </c>
      <c r="D73" s="602">
        <v>400</v>
      </c>
      <c r="E73" s="588">
        <v>400</v>
      </c>
      <c r="F73" s="602">
        <v>400</v>
      </c>
      <c r="G73" s="589">
        <f t="shared" si="0"/>
        <v>100</v>
      </c>
    </row>
    <row r="74" spans="1:7" x14ac:dyDescent="0.2">
      <c r="A74" s="584">
        <v>2199</v>
      </c>
      <c r="B74" s="585">
        <v>5229</v>
      </c>
      <c r="C74" s="586" t="s">
        <v>3627</v>
      </c>
      <c r="D74" s="587">
        <v>0</v>
      </c>
      <c r="E74" s="588">
        <v>70</v>
      </c>
      <c r="F74" s="587">
        <v>70</v>
      </c>
      <c r="G74" s="589">
        <f t="shared" si="0"/>
        <v>100</v>
      </c>
    </row>
    <row r="75" spans="1:7" x14ac:dyDescent="0.2">
      <c r="A75" s="591">
        <v>2199</v>
      </c>
      <c r="B75" s="592"/>
      <c r="C75" s="593" t="s">
        <v>162</v>
      </c>
      <c r="D75" s="567">
        <v>400</v>
      </c>
      <c r="E75" s="574">
        <v>470</v>
      </c>
      <c r="F75" s="567">
        <v>470</v>
      </c>
      <c r="G75" s="594">
        <f t="shared" ref="G75:G141" si="2">F75/E75*100</f>
        <v>100</v>
      </c>
    </row>
    <row r="76" spans="1:7" x14ac:dyDescent="0.2">
      <c r="A76" s="595"/>
      <c r="B76" s="607"/>
      <c r="C76" s="597"/>
      <c r="D76" s="599"/>
      <c r="E76" s="599"/>
      <c r="F76" s="599"/>
      <c r="G76" s="600"/>
    </row>
    <row r="77" spans="1:7" x14ac:dyDescent="0.2">
      <c r="A77" s="584">
        <v>2212</v>
      </c>
      <c r="B77" s="601">
        <v>5011</v>
      </c>
      <c r="C77" s="586" t="s">
        <v>148</v>
      </c>
      <c r="D77" s="602">
        <v>0</v>
      </c>
      <c r="E77" s="588">
        <v>171.63</v>
      </c>
      <c r="F77" s="602">
        <v>171.62279999999998</v>
      </c>
      <c r="G77" s="589">
        <f t="shared" si="2"/>
        <v>99.995804929208177</v>
      </c>
    </row>
    <row r="78" spans="1:7" x14ac:dyDescent="0.2">
      <c r="A78" s="584">
        <v>2212</v>
      </c>
      <c r="B78" s="585">
        <v>5031</v>
      </c>
      <c r="C78" s="586" t="s">
        <v>150</v>
      </c>
      <c r="D78" s="587">
        <v>0</v>
      </c>
      <c r="E78" s="588">
        <v>42.57</v>
      </c>
      <c r="F78" s="587">
        <v>42.562449999999998</v>
      </c>
      <c r="G78" s="589">
        <f t="shared" si="2"/>
        <v>99.98226450552032</v>
      </c>
    </row>
    <row r="79" spans="1:7" x14ac:dyDescent="0.2">
      <c r="A79" s="584">
        <v>2212</v>
      </c>
      <c r="B79" s="585">
        <v>5032</v>
      </c>
      <c r="C79" s="586" t="s">
        <v>151</v>
      </c>
      <c r="D79" s="587">
        <v>0</v>
      </c>
      <c r="E79" s="588">
        <v>15.45</v>
      </c>
      <c r="F79" s="587">
        <v>15.44605</v>
      </c>
      <c r="G79" s="589">
        <f t="shared" si="2"/>
        <v>99.974433656957927</v>
      </c>
    </row>
    <row r="80" spans="1:7" ht="25.5" x14ac:dyDescent="0.2">
      <c r="A80" s="584">
        <v>2212</v>
      </c>
      <c r="B80" s="585">
        <v>5038</v>
      </c>
      <c r="C80" s="586" t="s">
        <v>3628</v>
      </c>
      <c r="D80" s="587">
        <v>0</v>
      </c>
      <c r="E80" s="588">
        <v>0.73</v>
      </c>
      <c r="F80" s="587">
        <v>0.72082000000000002</v>
      </c>
      <c r="G80" s="589">
        <f t="shared" si="2"/>
        <v>98.742465753424653</v>
      </c>
    </row>
    <row r="81" spans="1:7" x14ac:dyDescent="0.2">
      <c r="A81" s="584">
        <v>2212</v>
      </c>
      <c r="B81" s="585">
        <v>5041</v>
      </c>
      <c r="C81" s="586" t="s">
        <v>142</v>
      </c>
      <c r="D81" s="587">
        <v>0</v>
      </c>
      <c r="E81" s="588">
        <v>1382.44</v>
      </c>
      <c r="F81" s="587">
        <v>1382.4310500000001</v>
      </c>
      <c r="G81" s="589">
        <f t="shared" si="2"/>
        <v>99.999352593964304</v>
      </c>
    </row>
    <row r="82" spans="1:7" x14ac:dyDescent="0.2">
      <c r="A82" s="584">
        <v>2212</v>
      </c>
      <c r="B82" s="585">
        <v>5137</v>
      </c>
      <c r="C82" s="586" t="s">
        <v>1197</v>
      </c>
      <c r="D82" s="587">
        <v>148</v>
      </c>
      <c r="E82" s="588">
        <v>161</v>
      </c>
      <c r="F82" s="587">
        <v>106.86055999999999</v>
      </c>
      <c r="G82" s="589">
        <f t="shared" si="2"/>
        <v>66.373018633540369</v>
      </c>
    </row>
    <row r="83" spans="1:7" x14ac:dyDescent="0.2">
      <c r="A83" s="584">
        <v>2212</v>
      </c>
      <c r="B83" s="585">
        <v>5169</v>
      </c>
      <c r="C83" s="586" t="s">
        <v>131</v>
      </c>
      <c r="D83" s="587">
        <v>0</v>
      </c>
      <c r="E83" s="588">
        <v>1487</v>
      </c>
      <c r="F83" s="587">
        <v>277.01740000000001</v>
      </c>
      <c r="G83" s="589">
        <f t="shared" si="2"/>
        <v>18.629280430396772</v>
      </c>
    </row>
    <row r="84" spans="1:7" x14ac:dyDescent="0.2">
      <c r="A84" s="584">
        <v>2212</v>
      </c>
      <c r="B84" s="585">
        <v>5321</v>
      </c>
      <c r="C84" s="586" t="s">
        <v>137</v>
      </c>
      <c r="D84" s="587">
        <v>0</v>
      </c>
      <c r="E84" s="588">
        <v>3863.9</v>
      </c>
      <c r="F84" s="587">
        <v>2723.8235</v>
      </c>
      <c r="G84" s="589">
        <f t="shared" si="2"/>
        <v>70.494150987344398</v>
      </c>
    </row>
    <row r="85" spans="1:7" x14ac:dyDescent="0.2">
      <c r="A85" s="584">
        <v>2212</v>
      </c>
      <c r="B85" s="585">
        <v>5331</v>
      </c>
      <c r="C85" s="586" t="s">
        <v>140</v>
      </c>
      <c r="D85" s="587">
        <v>778141</v>
      </c>
      <c r="E85" s="588">
        <v>850525.50100000005</v>
      </c>
      <c r="F85" s="587">
        <v>822458.50100000005</v>
      </c>
      <c r="G85" s="589">
        <f t="shared" si="2"/>
        <v>96.700040155527333</v>
      </c>
    </row>
    <row r="86" spans="1:7" x14ac:dyDescent="0.2">
      <c r="A86" s="584">
        <v>2212</v>
      </c>
      <c r="B86" s="585">
        <v>5336</v>
      </c>
      <c r="C86" s="586" t="s">
        <v>163</v>
      </c>
      <c r="D86" s="587">
        <v>0</v>
      </c>
      <c r="E86" s="588">
        <v>215752</v>
      </c>
      <c r="F86" s="587">
        <v>215752</v>
      </c>
      <c r="G86" s="589">
        <f t="shared" si="2"/>
        <v>100</v>
      </c>
    </row>
    <row r="87" spans="1:7" x14ac:dyDescent="0.2">
      <c r="A87" s="584">
        <v>2212</v>
      </c>
      <c r="B87" s="585">
        <v>5904</v>
      </c>
      <c r="C87" s="586" t="s">
        <v>194</v>
      </c>
      <c r="D87" s="587">
        <v>0</v>
      </c>
      <c r="E87" s="588">
        <v>173.07</v>
      </c>
      <c r="F87" s="587">
        <v>173.05621000000002</v>
      </c>
      <c r="G87" s="589">
        <f t="shared" si="2"/>
        <v>99.992032125729494</v>
      </c>
    </row>
    <row r="88" spans="1:7" x14ac:dyDescent="0.2">
      <c r="A88" s="591">
        <v>2212</v>
      </c>
      <c r="B88" s="592"/>
      <c r="C88" s="593" t="s">
        <v>67</v>
      </c>
      <c r="D88" s="567">
        <v>778289</v>
      </c>
      <c r="E88" s="574">
        <v>1073575.291</v>
      </c>
      <c r="F88" s="567">
        <v>1043104.04184</v>
      </c>
      <c r="G88" s="594">
        <f t="shared" si="2"/>
        <v>97.161703569796487</v>
      </c>
    </row>
    <row r="89" spans="1:7" x14ac:dyDescent="0.2">
      <c r="A89" s="595"/>
      <c r="B89" s="607"/>
      <c r="C89" s="597"/>
      <c r="D89" s="599"/>
      <c r="E89" s="599"/>
      <c r="F89" s="599"/>
      <c r="G89" s="600"/>
    </row>
    <row r="90" spans="1:7" x14ac:dyDescent="0.2">
      <c r="A90" s="584">
        <v>2219</v>
      </c>
      <c r="B90" s="601">
        <v>5137</v>
      </c>
      <c r="C90" s="586" t="s">
        <v>1197</v>
      </c>
      <c r="D90" s="602">
        <v>16</v>
      </c>
      <c r="E90" s="588">
        <v>26</v>
      </c>
      <c r="F90" s="602">
        <v>13.310000000000002</v>
      </c>
      <c r="G90" s="589">
        <f t="shared" si="2"/>
        <v>51.192307692307701</v>
      </c>
    </row>
    <row r="91" spans="1:7" x14ac:dyDescent="0.2">
      <c r="A91" s="584">
        <v>2219</v>
      </c>
      <c r="B91" s="585">
        <v>5166</v>
      </c>
      <c r="C91" s="586" t="s">
        <v>156</v>
      </c>
      <c r="D91" s="587">
        <v>1000</v>
      </c>
      <c r="E91" s="588">
        <v>1000</v>
      </c>
      <c r="F91" s="587">
        <v>0</v>
      </c>
      <c r="G91" s="589">
        <f t="shared" si="2"/>
        <v>0</v>
      </c>
    </row>
    <row r="92" spans="1:7" x14ac:dyDescent="0.2">
      <c r="A92" s="584">
        <v>2219</v>
      </c>
      <c r="B92" s="585">
        <v>5168</v>
      </c>
      <c r="C92" s="586" t="s">
        <v>158</v>
      </c>
      <c r="D92" s="587">
        <v>0</v>
      </c>
      <c r="E92" s="588">
        <v>89.53</v>
      </c>
      <c r="F92" s="587">
        <v>86.515000000000001</v>
      </c>
      <c r="G92" s="589">
        <f t="shared" si="2"/>
        <v>96.632413716072833</v>
      </c>
    </row>
    <row r="93" spans="1:7" x14ac:dyDescent="0.2">
      <c r="A93" s="584">
        <v>2219</v>
      </c>
      <c r="B93" s="585">
        <v>5321</v>
      </c>
      <c r="C93" s="586" t="s">
        <v>137</v>
      </c>
      <c r="D93" s="587">
        <v>0</v>
      </c>
      <c r="E93" s="588">
        <v>500</v>
      </c>
      <c r="F93" s="587">
        <v>500</v>
      </c>
      <c r="G93" s="589">
        <f t="shared" si="2"/>
        <v>100</v>
      </c>
    </row>
    <row r="94" spans="1:7" x14ac:dyDescent="0.2">
      <c r="A94" s="591">
        <v>2219</v>
      </c>
      <c r="B94" s="592"/>
      <c r="C94" s="593" t="s">
        <v>164</v>
      </c>
      <c r="D94" s="567">
        <v>1016</v>
      </c>
      <c r="E94" s="574">
        <v>1615.53</v>
      </c>
      <c r="F94" s="567">
        <v>599.82500000000005</v>
      </c>
      <c r="G94" s="594">
        <f t="shared" si="2"/>
        <v>37.128682228123282</v>
      </c>
    </row>
    <row r="95" spans="1:7" x14ac:dyDescent="0.2">
      <c r="A95" s="595"/>
      <c r="B95" s="607"/>
      <c r="C95" s="597"/>
      <c r="D95" s="599"/>
      <c r="E95" s="599"/>
      <c r="F95" s="599"/>
      <c r="G95" s="600"/>
    </row>
    <row r="96" spans="1:7" x14ac:dyDescent="0.2">
      <c r="A96" s="584">
        <v>2223</v>
      </c>
      <c r="B96" s="601">
        <v>5169</v>
      </c>
      <c r="C96" s="586" t="s">
        <v>131</v>
      </c>
      <c r="D96" s="602">
        <v>0</v>
      </c>
      <c r="E96" s="588">
        <v>185.5</v>
      </c>
      <c r="F96" s="602">
        <v>185.49299999999999</v>
      </c>
      <c r="G96" s="589">
        <f t="shared" si="2"/>
        <v>99.996226415094341</v>
      </c>
    </row>
    <row r="97" spans="1:7" x14ac:dyDescent="0.2">
      <c r="A97" s="584">
        <v>2223</v>
      </c>
      <c r="B97" s="585">
        <v>5213</v>
      </c>
      <c r="C97" s="586" t="s">
        <v>3622</v>
      </c>
      <c r="D97" s="587">
        <v>0</v>
      </c>
      <c r="E97" s="588">
        <v>600</v>
      </c>
      <c r="F97" s="587">
        <v>600</v>
      </c>
      <c r="G97" s="589">
        <f t="shared" si="2"/>
        <v>100</v>
      </c>
    </row>
    <row r="98" spans="1:7" x14ac:dyDescent="0.2">
      <c r="A98" s="584">
        <v>2223</v>
      </c>
      <c r="B98" s="585">
        <v>5339</v>
      </c>
      <c r="C98" s="586" t="s">
        <v>161</v>
      </c>
      <c r="D98" s="587">
        <v>600</v>
      </c>
      <c r="E98" s="588">
        <v>0</v>
      </c>
      <c r="F98" s="587">
        <v>0</v>
      </c>
      <c r="G98" s="548" t="s">
        <v>3125</v>
      </c>
    </row>
    <row r="99" spans="1:7" x14ac:dyDescent="0.2">
      <c r="A99" s="591">
        <v>2223</v>
      </c>
      <c r="B99" s="592"/>
      <c r="C99" s="593" t="s">
        <v>165</v>
      </c>
      <c r="D99" s="567">
        <v>600</v>
      </c>
      <c r="E99" s="574">
        <v>785.5</v>
      </c>
      <c r="F99" s="567">
        <v>785.49300000000005</v>
      </c>
      <c r="G99" s="594">
        <f t="shared" si="2"/>
        <v>99.999108847867603</v>
      </c>
    </row>
    <row r="100" spans="1:7" x14ac:dyDescent="0.2">
      <c r="A100" s="595"/>
      <c r="B100" s="607"/>
      <c r="C100" s="597"/>
      <c r="D100" s="599"/>
      <c r="E100" s="599"/>
      <c r="F100" s="599"/>
      <c r="G100" s="600"/>
    </row>
    <row r="101" spans="1:7" x14ac:dyDescent="0.2">
      <c r="A101" s="584">
        <v>2229</v>
      </c>
      <c r="B101" s="601">
        <v>5164</v>
      </c>
      <c r="C101" s="586" t="s">
        <v>144</v>
      </c>
      <c r="D101" s="602">
        <v>0</v>
      </c>
      <c r="E101" s="588">
        <v>20</v>
      </c>
      <c r="F101" s="602">
        <v>4.05</v>
      </c>
      <c r="G101" s="589">
        <f t="shared" si="2"/>
        <v>20.25</v>
      </c>
    </row>
    <row r="102" spans="1:7" x14ac:dyDescent="0.2">
      <c r="A102" s="584">
        <v>2229</v>
      </c>
      <c r="B102" s="585">
        <v>5173</v>
      </c>
      <c r="C102" s="586" t="s">
        <v>145</v>
      </c>
      <c r="D102" s="587">
        <v>0</v>
      </c>
      <c r="E102" s="588">
        <v>100</v>
      </c>
      <c r="F102" s="587">
        <v>76.188999999999993</v>
      </c>
      <c r="G102" s="589">
        <f t="shared" si="2"/>
        <v>76.188999999999993</v>
      </c>
    </row>
    <row r="103" spans="1:7" x14ac:dyDescent="0.2">
      <c r="A103" s="591">
        <v>2229</v>
      </c>
      <c r="B103" s="592"/>
      <c r="C103" s="593" t="s">
        <v>68</v>
      </c>
      <c r="D103" s="567">
        <v>0</v>
      </c>
      <c r="E103" s="574">
        <v>120</v>
      </c>
      <c r="F103" s="567">
        <v>80.239000000000004</v>
      </c>
      <c r="G103" s="594">
        <f t="shared" si="2"/>
        <v>66.865833333333342</v>
      </c>
    </row>
    <row r="104" spans="1:7" x14ac:dyDescent="0.2">
      <c r="A104" s="595"/>
      <c r="B104" s="607"/>
      <c r="C104" s="597"/>
      <c r="D104" s="599"/>
      <c r="E104" s="599"/>
      <c r="F104" s="599"/>
      <c r="G104" s="600"/>
    </row>
    <row r="105" spans="1:7" x14ac:dyDescent="0.2">
      <c r="A105" s="584">
        <v>2241</v>
      </c>
      <c r="B105" s="601">
        <v>5169</v>
      </c>
      <c r="C105" s="586" t="s">
        <v>131</v>
      </c>
      <c r="D105" s="602">
        <v>8200</v>
      </c>
      <c r="E105" s="588">
        <v>70</v>
      </c>
      <c r="F105" s="602">
        <v>69.502929999999992</v>
      </c>
      <c r="G105" s="589">
        <f t="shared" si="2"/>
        <v>99.289899999999989</v>
      </c>
    </row>
    <row r="106" spans="1:7" x14ac:dyDescent="0.2">
      <c r="A106" s="591">
        <v>2241</v>
      </c>
      <c r="B106" s="592"/>
      <c r="C106" s="593" t="s">
        <v>166</v>
      </c>
      <c r="D106" s="567">
        <v>8200</v>
      </c>
      <c r="E106" s="574">
        <v>70</v>
      </c>
      <c r="F106" s="567">
        <v>69.502929999999992</v>
      </c>
      <c r="G106" s="594">
        <f t="shared" si="2"/>
        <v>99.289899999999989</v>
      </c>
    </row>
    <row r="107" spans="1:7" x14ac:dyDescent="0.2">
      <c r="A107" s="595"/>
      <c r="B107" s="607"/>
      <c r="C107" s="597"/>
      <c r="D107" s="599"/>
      <c r="E107" s="599"/>
      <c r="F107" s="599"/>
      <c r="G107" s="600"/>
    </row>
    <row r="108" spans="1:7" x14ac:dyDescent="0.2">
      <c r="A108" s="584">
        <v>2251</v>
      </c>
      <c r="B108" s="601">
        <v>5166</v>
      </c>
      <c r="C108" s="586" t="s">
        <v>156</v>
      </c>
      <c r="D108" s="602">
        <v>1000</v>
      </c>
      <c r="E108" s="588">
        <v>312.10000000000002</v>
      </c>
      <c r="F108" s="602">
        <v>0</v>
      </c>
      <c r="G108" s="589">
        <f t="shared" si="2"/>
        <v>0</v>
      </c>
    </row>
    <row r="109" spans="1:7" x14ac:dyDescent="0.2">
      <c r="A109" s="584">
        <v>2251</v>
      </c>
      <c r="B109" s="585">
        <v>5171</v>
      </c>
      <c r="C109" s="586" t="s">
        <v>159</v>
      </c>
      <c r="D109" s="587">
        <v>8954</v>
      </c>
      <c r="E109" s="588">
        <v>1554</v>
      </c>
      <c r="F109" s="587">
        <v>0</v>
      </c>
      <c r="G109" s="589">
        <f t="shared" si="2"/>
        <v>0</v>
      </c>
    </row>
    <row r="110" spans="1:7" x14ac:dyDescent="0.2">
      <c r="A110" s="584">
        <v>2251</v>
      </c>
      <c r="B110" s="585">
        <v>5213</v>
      </c>
      <c r="C110" s="586" t="s">
        <v>3622</v>
      </c>
      <c r="D110" s="587">
        <v>54000</v>
      </c>
      <c r="E110" s="588">
        <v>54000</v>
      </c>
      <c r="F110" s="587">
        <v>54000</v>
      </c>
      <c r="G110" s="589">
        <f t="shared" si="2"/>
        <v>100</v>
      </c>
    </row>
    <row r="111" spans="1:7" x14ac:dyDescent="0.2">
      <c r="A111" s="591">
        <v>2251</v>
      </c>
      <c r="B111" s="592"/>
      <c r="C111" s="593" t="s">
        <v>69</v>
      </c>
      <c r="D111" s="567">
        <v>63954</v>
      </c>
      <c r="E111" s="574">
        <v>55866.1</v>
      </c>
      <c r="F111" s="567">
        <v>54000</v>
      </c>
      <c r="G111" s="594">
        <f t="shared" si="2"/>
        <v>96.659691655583629</v>
      </c>
    </row>
    <row r="112" spans="1:7" x14ac:dyDescent="0.2">
      <c r="A112" s="595"/>
      <c r="B112" s="607"/>
      <c r="C112" s="597"/>
      <c r="D112" s="599"/>
      <c r="E112" s="599"/>
      <c r="F112" s="599"/>
      <c r="G112" s="600"/>
    </row>
    <row r="113" spans="1:7" x14ac:dyDescent="0.2">
      <c r="A113" s="584">
        <v>2292</v>
      </c>
      <c r="B113" s="601">
        <v>5166</v>
      </c>
      <c r="C113" s="586" t="s">
        <v>156</v>
      </c>
      <c r="D113" s="602">
        <v>953</v>
      </c>
      <c r="E113" s="588">
        <v>953</v>
      </c>
      <c r="F113" s="602">
        <v>391.435</v>
      </c>
      <c r="G113" s="589">
        <f t="shared" si="2"/>
        <v>41.073976915005247</v>
      </c>
    </row>
    <row r="114" spans="1:7" x14ac:dyDescent="0.2">
      <c r="A114" s="584">
        <v>2292</v>
      </c>
      <c r="B114" s="585">
        <v>5169</v>
      </c>
      <c r="C114" s="586" t="s">
        <v>131</v>
      </c>
      <c r="D114" s="587">
        <v>1013301</v>
      </c>
      <c r="E114" s="588">
        <v>77.099999999999994</v>
      </c>
      <c r="F114" s="587">
        <v>0</v>
      </c>
      <c r="G114" s="589">
        <f t="shared" si="2"/>
        <v>0</v>
      </c>
    </row>
    <row r="115" spans="1:7" x14ac:dyDescent="0.2">
      <c r="A115" s="584">
        <v>2292</v>
      </c>
      <c r="B115" s="585">
        <v>5213</v>
      </c>
      <c r="C115" s="586" t="s">
        <v>3622</v>
      </c>
      <c r="D115" s="587">
        <v>0</v>
      </c>
      <c r="E115" s="588">
        <v>1135509.07</v>
      </c>
      <c r="F115" s="587">
        <v>1050958.7085300002</v>
      </c>
      <c r="G115" s="589">
        <f t="shared" si="2"/>
        <v>92.553968638048843</v>
      </c>
    </row>
    <row r="116" spans="1:7" x14ac:dyDescent="0.2">
      <c r="A116" s="584">
        <v>2292</v>
      </c>
      <c r="B116" s="585">
        <v>5321</v>
      </c>
      <c r="C116" s="586" t="s">
        <v>137</v>
      </c>
      <c r="D116" s="587">
        <v>44302</v>
      </c>
      <c r="E116" s="588">
        <v>44302</v>
      </c>
      <c r="F116" s="587">
        <v>44301.817999999999</v>
      </c>
      <c r="G116" s="589">
        <f t="shared" si="2"/>
        <v>99.999589183332589</v>
      </c>
    </row>
    <row r="117" spans="1:7" x14ac:dyDescent="0.2">
      <c r="A117" s="584">
        <v>2292</v>
      </c>
      <c r="B117" s="585">
        <v>5323</v>
      </c>
      <c r="C117" s="586" t="s">
        <v>168</v>
      </c>
      <c r="D117" s="587">
        <v>11283</v>
      </c>
      <c r="E117" s="588">
        <v>12181.3</v>
      </c>
      <c r="F117" s="587">
        <v>12181.27297</v>
      </c>
      <c r="G117" s="589">
        <f t="shared" si="2"/>
        <v>99.999778102501381</v>
      </c>
    </row>
    <row r="118" spans="1:7" x14ac:dyDescent="0.2">
      <c r="A118" s="591">
        <v>2292</v>
      </c>
      <c r="B118" s="592"/>
      <c r="C118" s="593" t="s">
        <v>2902</v>
      </c>
      <c r="D118" s="567">
        <v>1069839</v>
      </c>
      <c r="E118" s="574">
        <v>1193022.47</v>
      </c>
      <c r="F118" s="567">
        <v>1107833.2345</v>
      </c>
      <c r="G118" s="594">
        <f t="shared" si="2"/>
        <v>92.859377116342174</v>
      </c>
    </row>
    <row r="119" spans="1:7" x14ac:dyDescent="0.2">
      <c r="A119" s="595"/>
      <c r="B119" s="607"/>
      <c r="C119" s="597"/>
      <c r="D119" s="599"/>
      <c r="E119" s="599"/>
      <c r="F119" s="599"/>
      <c r="G119" s="600"/>
    </row>
    <row r="120" spans="1:7" x14ac:dyDescent="0.2">
      <c r="A120" s="584">
        <v>2293</v>
      </c>
      <c r="B120" s="601">
        <v>5166</v>
      </c>
      <c r="C120" s="586" t="s">
        <v>156</v>
      </c>
      <c r="D120" s="602">
        <v>600</v>
      </c>
      <c r="E120" s="588">
        <v>1041.0999999999999</v>
      </c>
      <c r="F120" s="602">
        <v>344.85</v>
      </c>
      <c r="G120" s="589">
        <f t="shared" si="2"/>
        <v>33.123619248871385</v>
      </c>
    </row>
    <row r="121" spans="1:7" x14ac:dyDescent="0.2">
      <c r="A121" s="584">
        <v>2293</v>
      </c>
      <c r="B121" s="585">
        <v>5192</v>
      </c>
      <c r="C121" s="586" t="s">
        <v>167</v>
      </c>
      <c r="D121" s="587">
        <v>35400</v>
      </c>
      <c r="E121" s="588">
        <v>0</v>
      </c>
      <c r="F121" s="587">
        <v>0</v>
      </c>
      <c r="G121" s="548" t="s">
        <v>3125</v>
      </c>
    </row>
    <row r="122" spans="1:7" x14ac:dyDescent="0.2">
      <c r="A122" s="584">
        <v>2293</v>
      </c>
      <c r="B122" s="585">
        <v>5532</v>
      </c>
      <c r="C122" s="586" t="s">
        <v>209</v>
      </c>
      <c r="D122" s="587">
        <v>0</v>
      </c>
      <c r="E122" s="588">
        <v>9958.9</v>
      </c>
      <c r="F122" s="587">
        <v>7458</v>
      </c>
      <c r="G122" s="589">
        <f t="shared" si="2"/>
        <v>74.887788812017391</v>
      </c>
    </row>
    <row r="123" spans="1:7" x14ac:dyDescent="0.2">
      <c r="A123" s="584">
        <v>2293</v>
      </c>
      <c r="B123" s="585">
        <v>5901</v>
      </c>
      <c r="C123" s="586" t="s">
        <v>262</v>
      </c>
      <c r="D123" s="587">
        <v>0</v>
      </c>
      <c r="E123" s="588">
        <v>21546.1</v>
      </c>
      <c r="F123" s="587">
        <v>0</v>
      </c>
      <c r="G123" s="589">
        <f t="shared" si="2"/>
        <v>0</v>
      </c>
    </row>
    <row r="124" spans="1:7" x14ac:dyDescent="0.2">
      <c r="A124" s="608">
        <v>2293</v>
      </c>
      <c r="B124" s="592"/>
      <c r="C124" s="609" t="s">
        <v>169</v>
      </c>
      <c r="D124" s="567">
        <v>36000</v>
      </c>
      <c r="E124" s="566">
        <v>32546.1</v>
      </c>
      <c r="F124" s="567">
        <v>7802.85</v>
      </c>
      <c r="G124" s="610">
        <f t="shared" si="2"/>
        <v>23.974761953045068</v>
      </c>
    </row>
    <row r="125" spans="1:7" x14ac:dyDescent="0.2">
      <c r="A125" s="595"/>
      <c r="B125" s="607"/>
      <c r="C125" s="597"/>
      <c r="D125" s="599"/>
      <c r="E125" s="599"/>
      <c r="F125" s="599"/>
      <c r="G125" s="600"/>
    </row>
    <row r="126" spans="1:7" x14ac:dyDescent="0.2">
      <c r="A126" s="584">
        <v>2294</v>
      </c>
      <c r="B126" s="601">
        <v>5166</v>
      </c>
      <c r="C126" s="586" t="s">
        <v>156</v>
      </c>
      <c r="D126" s="602">
        <v>1000</v>
      </c>
      <c r="E126" s="588">
        <v>1407.4</v>
      </c>
      <c r="F126" s="602">
        <v>530.34299999999996</v>
      </c>
      <c r="G126" s="589">
        <f t="shared" si="2"/>
        <v>37.682464118232197</v>
      </c>
    </row>
    <row r="127" spans="1:7" x14ac:dyDescent="0.2">
      <c r="A127" s="584">
        <v>2294</v>
      </c>
      <c r="B127" s="585">
        <v>5169</v>
      </c>
      <c r="C127" s="586" t="s">
        <v>131</v>
      </c>
      <c r="D127" s="587">
        <v>1194967</v>
      </c>
      <c r="E127" s="588">
        <v>1881.6</v>
      </c>
      <c r="F127" s="587">
        <v>240.79</v>
      </c>
      <c r="G127" s="589">
        <f t="shared" si="2"/>
        <v>12.797087585034014</v>
      </c>
    </row>
    <row r="128" spans="1:7" x14ac:dyDescent="0.2">
      <c r="A128" s="584">
        <v>2294</v>
      </c>
      <c r="B128" s="585">
        <v>5213</v>
      </c>
      <c r="C128" s="586" t="s">
        <v>3622</v>
      </c>
      <c r="D128" s="587">
        <v>0</v>
      </c>
      <c r="E128" s="588">
        <v>1195378.6740000001</v>
      </c>
      <c r="F128" s="587">
        <v>1189679.6911300002</v>
      </c>
      <c r="G128" s="589">
        <f t="shared" si="2"/>
        <v>99.523248741678657</v>
      </c>
    </row>
    <row r="129" spans="1:7" x14ac:dyDescent="0.2">
      <c r="A129" s="584">
        <v>2294</v>
      </c>
      <c r="B129" s="585">
        <v>5901</v>
      </c>
      <c r="C129" s="586" t="s">
        <v>262</v>
      </c>
      <c r="D129" s="587">
        <v>0</v>
      </c>
      <c r="E129" s="588">
        <v>2600</v>
      </c>
      <c r="F129" s="587">
        <v>0</v>
      </c>
      <c r="G129" s="589">
        <f t="shared" si="2"/>
        <v>0</v>
      </c>
    </row>
    <row r="130" spans="1:7" x14ac:dyDescent="0.2">
      <c r="A130" s="591">
        <v>2294</v>
      </c>
      <c r="B130" s="592"/>
      <c r="C130" s="593" t="s">
        <v>2903</v>
      </c>
      <c r="D130" s="567">
        <v>1195967</v>
      </c>
      <c r="E130" s="574">
        <v>1201267.6740000001</v>
      </c>
      <c r="F130" s="567">
        <v>1190450.8241300001</v>
      </c>
      <c r="G130" s="594">
        <f t="shared" si="2"/>
        <v>99.099547078131053</v>
      </c>
    </row>
    <row r="131" spans="1:7" x14ac:dyDescent="0.2">
      <c r="A131" s="595"/>
      <c r="B131" s="607"/>
      <c r="C131" s="597"/>
      <c r="D131" s="599"/>
      <c r="E131" s="599"/>
      <c r="F131" s="599"/>
      <c r="G131" s="600"/>
    </row>
    <row r="132" spans="1:7" x14ac:dyDescent="0.2">
      <c r="A132" s="584">
        <v>2299</v>
      </c>
      <c r="B132" s="601">
        <v>5011</v>
      </c>
      <c r="C132" s="586" t="s">
        <v>148</v>
      </c>
      <c r="D132" s="602">
        <v>0</v>
      </c>
      <c r="E132" s="588">
        <v>100</v>
      </c>
      <c r="F132" s="602">
        <v>66.216619999999992</v>
      </c>
      <c r="G132" s="589">
        <f t="shared" si="2"/>
        <v>66.216619999999992</v>
      </c>
    </row>
    <row r="133" spans="1:7" x14ac:dyDescent="0.2">
      <c r="A133" s="584">
        <v>2299</v>
      </c>
      <c r="B133" s="585">
        <v>5021</v>
      </c>
      <c r="C133" s="586" t="s">
        <v>149</v>
      </c>
      <c r="D133" s="587">
        <v>0</v>
      </c>
      <c r="E133" s="588">
        <v>300</v>
      </c>
      <c r="F133" s="587">
        <v>299.78399999999999</v>
      </c>
      <c r="G133" s="589">
        <f t="shared" si="2"/>
        <v>99.927999999999997</v>
      </c>
    </row>
    <row r="134" spans="1:7" x14ac:dyDescent="0.2">
      <c r="A134" s="584">
        <v>2299</v>
      </c>
      <c r="B134" s="585">
        <v>5031</v>
      </c>
      <c r="C134" s="586" t="s">
        <v>150</v>
      </c>
      <c r="D134" s="587">
        <v>0</v>
      </c>
      <c r="E134" s="588">
        <v>24.8</v>
      </c>
      <c r="F134" s="587">
        <v>16.421770000000002</v>
      </c>
      <c r="G134" s="589">
        <f t="shared" si="2"/>
        <v>66.216814516129034</v>
      </c>
    </row>
    <row r="135" spans="1:7" x14ac:dyDescent="0.2">
      <c r="A135" s="584">
        <v>2299</v>
      </c>
      <c r="B135" s="585">
        <v>5032</v>
      </c>
      <c r="C135" s="586" t="s">
        <v>151</v>
      </c>
      <c r="D135" s="587">
        <v>0</v>
      </c>
      <c r="E135" s="588">
        <v>9</v>
      </c>
      <c r="F135" s="587">
        <v>5.9594700000000005</v>
      </c>
      <c r="G135" s="589">
        <f t="shared" si="2"/>
        <v>66.216333333333338</v>
      </c>
    </row>
    <row r="136" spans="1:7" ht="25.5" x14ac:dyDescent="0.2">
      <c r="A136" s="584">
        <v>2299</v>
      </c>
      <c r="B136" s="585">
        <v>5038</v>
      </c>
      <c r="C136" s="586" t="s">
        <v>3628</v>
      </c>
      <c r="D136" s="587">
        <v>0</v>
      </c>
      <c r="E136" s="588">
        <v>0.42</v>
      </c>
      <c r="F136" s="587">
        <v>0.27810000000000001</v>
      </c>
      <c r="G136" s="589">
        <f t="shared" si="2"/>
        <v>66.214285714285722</v>
      </c>
    </row>
    <row r="137" spans="1:7" x14ac:dyDescent="0.2">
      <c r="A137" s="584">
        <v>2299</v>
      </c>
      <c r="B137" s="585">
        <v>5042</v>
      </c>
      <c r="C137" s="586" t="s">
        <v>170</v>
      </c>
      <c r="D137" s="587">
        <v>2</v>
      </c>
      <c r="E137" s="588">
        <v>2</v>
      </c>
      <c r="F137" s="587">
        <v>1</v>
      </c>
      <c r="G137" s="589">
        <f t="shared" si="2"/>
        <v>50</v>
      </c>
    </row>
    <row r="138" spans="1:7" x14ac:dyDescent="0.2">
      <c r="A138" s="584">
        <v>2299</v>
      </c>
      <c r="B138" s="585">
        <v>5137</v>
      </c>
      <c r="C138" s="586" t="s">
        <v>1197</v>
      </c>
      <c r="D138" s="587">
        <v>0</v>
      </c>
      <c r="E138" s="588">
        <v>77.5</v>
      </c>
      <c r="F138" s="587">
        <v>55.594820000000006</v>
      </c>
      <c r="G138" s="589">
        <f t="shared" si="2"/>
        <v>71.735251612903227</v>
      </c>
    </row>
    <row r="139" spans="1:7" x14ac:dyDescent="0.2">
      <c r="A139" s="584">
        <v>2299</v>
      </c>
      <c r="B139" s="585">
        <v>5139</v>
      </c>
      <c r="C139" s="586" t="s">
        <v>130</v>
      </c>
      <c r="D139" s="587">
        <v>0</v>
      </c>
      <c r="E139" s="588">
        <v>50</v>
      </c>
      <c r="F139" s="587">
        <v>14.092000000000001</v>
      </c>
      <c r="G139" s="589">
        <f t="shared" si="2"/>
        <v>28.184000000000005</v>
      </c>
    </row>
    <row r="140" spans="1:7" x14ac:dyDescent="0.2">
      <c r="A140" s="584">
        <v>2299</v>
      </c>
      <c r="B140" s="585">
        <v>5166</v>
      </c>
      <c r="C140" s="586" t="s">
        <v>156</v>
      </c>
      <c r="D140" s="587">
        <v>5007</v>
      </c>
      <c r="E140" s="588">
        <v>5167.5749999999998</v>
      </c>
      <c r="F140" s="587">
        <v>3725.02279</v>
      </c>
      <c r="G140" s="589">
        <f t="shared" si="2"/>
        <v>72.084542362713648</v>
      </c>
    </row>
    <row r="141" spans="1:7" x14ac:dyDescent="0.2">
      <c r="A141" s="584">
        <v>2299</v>
      </c>
      <c r="B141" s="585">
        <v>5168</v>
      </c>
      <c r="C141" s="586" t="s">
        <v>158</v>
      </c>
      <c r="D141" s="587">
        <v>7634</v>
      </c>
      <c r="E141" s="588">
        <v>7634</v>
      </c>
      <c r="F141" s="587">
        <v>6562.900779999999</v>
      </c>
      <c r="G141" s="589">
        <f t="shared" si="2"/>
        <v>85.969357872674863</v>
      </c>
    </row>
    <row r="142" spans="1:7" x14ac:dyDescent="0.2">
      <c r="A142" s="584">
        <v>2299</v>
      </c>
      <c r="B142" s="585">
        <v>5169</v>
      </c>
      <c r="C142" s="586" t="s">
        <v>131</v>
      </c>
      <c r="D142" s="587">
        <v>458</v>
      </c>
      <c r="E142" s="588">
        <v>3150.02</v>
      </c>
      <c r="F142" s="587">
        <v>467.423</v>
      </c>
      <c r="G142" s="589">
        <f t="shared" ref="G142:G214" si="3">F142/E142*100</f>
        <v>14.838731182659156</v>
      </c>
    </row>
    <row r="143" spans="1:7" x14ac:dyDescent="0.2">
      <c r="A143" s="584">
        <v>2299</v>
      </c>
      <c r="B143" s="585">
        <v>5172</v>
      </c>
      <c r="C143" s="586" t="s">
        <v>3629</v>
      </c>
      <c r="D143" s="587">
        <v>0</v>
      </c>
      <c r="E143" s="588">
        <v>49.3</v>
      </c>
      <c r="F143" s="587">
        <v>49.218129999999995</v>
      </c>
      <c r="G143" s="589">
        <f t="shared" si="3"/>
        <v>99.83393509127788</v>
      </c>
    </row>
    <row r="144" spans="1:7" x14ac:dyDescent="0.2">
      <c r="A144" s="584">
        <v>2299</v>
      </c>
      <c r="B144" s="585">
        <v>5173</v>
      </c>
      <c r="C144" s="586" t="s">
        <v>145</v>
      </c>
      <c r="D144" s="587">
        <v>200</v>
      </c>
      <c r="E144" s="588">
        <v>200</v>
      </c>
      <c r="F144" s="587">
        <v>37.133989999999997</v>
      </c>
      <c r="G144" s="589">
        <f t="shared" si="3"/>
        <v>18.566994999999999</v>
      </c>
    </row>
    <row r="145" spans="1:7" x14ac:dyDescent="0.2">
      <c r="A145" s="584">
        <v>2299</v>
      </c>
      <c r="B145" s="585">
        <v>5175</v>
      </c>
      <c r="C145" s="586" t="s">
        <v>132</v>
      </c>
      <c r="D145" s="587">
        <v>100</v>
      </c>
      <c r="E145" s="588">
        <v>4.72</v>
      </c>
      <c r="F145" s="587">
        <v>1.4379999999999999</v>
      </c>
      <c r="G145" s="589">
        <f t="shared" si="3"/>
        <v>30.466101694915253</v>
      </c>
    </row>
    <row r="146" spans="1:7" x14ac:dyDescent="0.2">
      <c r="A146" s="584">
        <v>2299</v>
      </c>
      <c r="B146" s="585">
        <v>5221</v>
      </c>
      <c r="C146" s="586" t="s">
        <v>146</v>
      </c>
      <c r="D146" s="587">
        <v>0</v>
      </c>
      <c r="E146" s="588">
        <v>197</v>
      </c>
      <c r="F146" s="587">
        <v>197</v>
      </c>
      <c r="G146" s="589">
        <f t="shared" si="3"/>
        <v>100</v>
      </c>
    </row>
    <row r="147" spans="1:7" x14ac:dyDescent="0.2">
      <c r="A147" s="584">
        <v>2299</v>
      </c>
      <c r="B147" s="585">
        <v>5222</v>
      </c>
      <c r="C147" s="586" t="s">
        <v>133</v>
      </c>
      <c r="D147" s="587">
        <v>3000</v>
      </c>
      <c r="E147" s="588">
        <v>2280</v>
      </c>
      <c r="F147" s="587">
        <v>2267.2280000000001</v>
      </c>
      <c r="G147" s="589">
        <f t="shared" si="3"/>
        <v>99.439824561403512</v>
      </c>
    </row>
    <row r="148" spans="1:7" x14ac:dyDescent="0.2">
      <c r="A148" s="584">
        <v>2299</v>
      </c>
      <c r="B148" s="585">
        <v>5321</v>
      </c>
      <c r="C148" s="586" t="s">
        <v>137</v>
      </c>
      <c r="D148" s="587">
        <v>600</v>
      </c>
      <c r="E148" s="588">
        <v>665.78</v>
      </c>
      <c r="F148" s="587">
        <v>355.67500000000001</v>
      </c>
      <c r="G148" s="589">
        <f t="shared" si="3"/>
        <v>53.422301661209417</v>
      </c>
    </row>
    <row r="149" spans="1:7" x14ac:dyDescent="0.2">
      <c r="A149" s="584">
        <v>2299</v>
      </c>
      <c r="B149" s="585">
        <v>5901</v>
      </c>
      <c r="C149" s="586" t="s">
        <v>262</v>
      </c>
      <c r="D149" s="587">
        <v>0</v>
      </c>
      <c r="E149" s="588">
        <v>620</v>
      </c>
      <c r="F149" s="587">
        <v>0</v>
      </c>
      <c r="G149" s="589">
        <f t="shared" si="3"/>
        <v>0</v>
      </c>
    </row>
    <row r="150" spans="1:7" x14ac:dyDescent="0.2">
      <c r="A150" s="584">
        <v>2299</v>
      </c>
      <c r="B150" s="585">
        <v>5909</v>
      </c>
      <c r="C150" s="586" t="s">
        <v>171</v>
      </c>
      <c r="D150" s="587">
        <v>50</v>
      </c>
      <c r="E150" s="588">
        <v>7</v>
      </c>
      <c r="F150" s="587">
        <v>0</v>
      </c>
      <c r="G150" s="589">
        <f t="shared" si="3"/>
        <v>0</v>
      </c>
    </row>
    <row r="151" spans="1:7" x14ac:dyDescent="0.2">
      <c r="A151" s="591">
        <v>2299</v>
      </c>
      <c r="B151" s="592"/>
      <c r="C151" s="593" t="s">
        <v>70</v>
      </c>
      <c r="D151" s="567">
        <v>17051</v>
      </c>
      <c r="E151" s="574">
        <v>20539.115000000002</v>
      </c>
      <c r="F151" s="567">
        <v>14122.386469999998</v>
      </c>
      <c r="G151" s="594">
        <f t="shared" si="3"/>
        <v>68.758495534009114</v>
      </c>
    </row>
    <row r="152" spans="1:7" x14ac:dyDescent="0.2">
      <c r="A152" s="595"/>
      <c r="B152" s="607"/>
      <c r="C152" s="597"/>
      <c r="D152" s="599"/>
      <c r="E152" s="599"/>
      <c r="F152" s="599"/>
      <c r="G152" s="600"/>
    </row>
    <row r="153" spans="1:7" x14ac:dyDescent="0.2">
      <c r="A153" s="584">
        <v>2321</v>
      </c>
      <c r="B153" s="601">
        <v>5321</v>
      </c>
      <c r="C153" s="586" t="s">
        <v>137</v>
      </c>
      <c r="D153" s="602">
        <v>2000</v>
      </c>
      <c r="E153" s="588">
        <v>2396.8000000000002</v>
      </c>
      <c r="F153" s="602">
        <v>1055.40174</v>
      </c>
      <c r="G153" s="589">
        <f t="shared" si="3"/>
        <v>44.033784212283038</v>
      </c>
    </row>
    <row r="154" spans="1:7" x14ac:dyDescent="0.2">
      <c r="A154" s="591">
        <v>2321</v>
      </c>
      <c r="B154" s="592"/>
      <c r="C154" s="593" t="s">
        <v>3630</v>
      </c>
      <c r="D154" s="567">
        <v>2000</v>
      </c>
      <c r="E154" s="574">
        <v>2396.8000000000002</v>
      </c>
      <c r="F154" s="567">
        <v>1055.40174</v>
      </c>
      <c r="G154" s="594">
        <f t="shared" si="3"/>
        <v>44.033784212283038</v>
      </c>
    </row>
    <row r="155" spans="1:7" x14ac:dyDescent="0.2">
      <c r="A155" s="595"/>
      <c r="B155" s="607"/>
      <c r="C155" s="597"/>
      <c r="D155" s="599"/>
      <c r="E155" s="599"/>
      <c r="F155" s="599"/>
      <c r="G155" s="600"/>
    </row>
    <row r="156" spans="1:7" x14ac:dyDescent="0.2">
      <c r="A156" s="584">
        <v>2369</v>
      </c>
      <c r="B156" s="601">
        <v>5168</v>
      </c>
      <c r="C156" s="586" t="s">
        <v>158</v>
      </c>
      <c r="D156" s="602">
        <v>61</v>
      </c>
      <c r="E156" s="588">
        <v>61</v>
      </c>
      <c r="F156" s="602">
        <v>60.5</v>
      </c>
      <c r="G156" s="589">
        <f t="shared" si="3"/>
        <v>99.180327868852459</v>
      </c>
    </row>
    <row r="157" spans="1:7" x14ac:dyDescent="0.2">
      <c r="A157" s="591">
        <v>2369</v>
      </c>
      <c r="B157" s="592"/>
      <c r="C157" s="593" t="s">
        <v>71</v>
      </c>
      <c r="D157" s="567">
        <v>61</v>
      </c>
      <c r="E157" s="574">
        <v>61</v>
      </c>
      <c r="F157" s="567">
        <v>60.5</v>
      </c>
      <c r="G157" s="594">
        <f t="shared" si="3"/>
        <v>99.180327868852459</v>
      </c>
    </row>
    <row r="158" spans="1:7" x14ac:dyDescent="0.2">
      <c r="A158" s="595"/>
      <c r="B158" s="607"/>
      <c r="C158" s="597"/>
      <c r="D158" s="599"/>
      <c r="E158" s="599"/>
      <c r="F158" s="599"/>
      <c r="G158" s="600"/>
    </row>
    <row r="159" spans="1:7" x14ac:dyDescent="0.2">
      <c r="A159" s="584">
        <v>2399</v>
      </c>
      <c r="B159" s="601">
        <v>5321</v>
      </c>
      <c r="C159" s="586" t="s">
        <v>137</v>
      </c>
      <c r="D159" s="602">
        <v>0</v>
      </c>
      <c r="E159" s="588">
        <v>10000</v>
      </c>
      <c r="F159" s="602">
        <v>0</v>
      </c>
      <c r="G159" s="589">
        <f t="shared" si="3"/>
        <v>0</v>
      </c>
    </row>
    <row r="160" spans="1:7" x14ac:dyDescent="0.2">
      <c r="A160" s="591">
        <v>2399</v>
      </c>
      <c r="B160" s="592"/>
      <c r="C160" s="593" t="s">
        <v>72</v>
      </c>
      <c r="D160" s="567">
        <v>0</v>
      </c>
      <c r="E160" s="574">
        <v>10000</v>
      </c>
      <c r="F160" s="567">
        <v>0</v>
      </c>
      <c r="G160" s="594">
        <f t="shared" si="3"/>
        <v>0</v>
      </c>
    </row>
    <row r="161" spans="1:7" x14ac:dyDescent="0.2">
      <c r="A161" s="595"/>
      <c r="B161" s="607"/>
      <c r="C161" s="597"/>
      <c r="D161" s="599"/>
      <c r="E161" s="599"/>
      <c r="F161" s="599"/>
      <c r="G161" s="600"/>
    </row>
    <row r="162" spans="1:7" ht="13.5" customHeight="1" x14ac:dyDescent="0.2">
      <c r="A162" s="1160" t="s">
        <v>172</v>
      </c>
      <c r="B162" s="1161"/>
      <c r="C162" s="1161"/>
      <c r="D162" s="603">
        <v>3295446</v>
      </c>
      <c r="E162" s="604">
        <v>3719584.9610000001</v>
      </c>
      <c r="F162" s="603">
        <v>3527130.3700900013</v>
      </c>
      <c r="G162" s="605">
        <f t="shared" ref="G162" si="4">F162/E162*100</f>
        <v>94.82591222064039</v>
      </c>
    </row>
    <row r="163" spans="1:7" x14ac:dyDescent="0.2">
      <c r="A163" s="606"/>
      <c r="B163" s="607"/>
      <c r="C163" s="607"/>
      <c r="D163" s="599"/>
      <c r="E163" s="599"/>
      <c r="F163" s="599"/>
      <c r="G163" s="600"/>
    </row>
    <row r="164" spans="1:7" x14ac:dyDescent="0.2">
      <c r="A164" s="584">
        <v>3111</v>
      </c>
      <c r="B164" s="585">
        <v>5212</v>
      </c>
      <c r="C164" s="586" t="s">
        <v>3617</v>
      </c>
      <c r="D164" s="587">
        <v>0</v>
      </c>
      <c r="E164" s="588">
        <v>5122.01</v>
      </c>
      <c r="F164" s="587">
        <v>5122.01</v>
      </c>
      <c r="G164" s="589">
        <f t="shared" si="3"/>
        <v>100</v>
      </c>
    </row>
    <row r="165" spans="1:7" x14ac:dyDescent="0.2">
      <c r="A165" s="584">
        <v>3111</v>
      </c>
      <c r="B165" s="585">
        <v>5213</v>
      </c>
      <c r="C165" s="586" t="s">
        <v>3622</v>
      </c>
      <c r="D165" s="587">
        <v>0</v>
      </c>
      <c r="E165" s="588">
        <v>73554.721000000005</v>
      </c>
      <c r="F165" s="587">
        <v>73554.721000000005</v>
      </c>
      <c r="G165" s="589">
        <f t="shared" si="3"/>
        <v>100</v>
      </c>
    </row>
    <row r="166" spans="1:7" x14ac:dyDescent="0.2">
      <c r="A166" s="584">
        <v>3111</v>
      </c>
      <c r="B166" s="585">
        <v>5221</v>
      </c>
      <c r="C166" s="586" t="s">
        <v>146</v>
      </c>
      <c r="D166" s="587">
        <v>0</v>
      </c>
      <c r="E166" s="588">
        <v>3100.88</v>
      </c>
      <c r="F166" s="587">
        <v>3100.88</v>
      </c>
      <c r="G166" s="589">
        <f t="shared" si="3"/>
        <v>100</v>
      </c>
    </row>
    <row r="167" spans="1:7" x14ac:dyDescent="0.2">
      <c r="A167" s="584">
        <v>3111</v>
      </c>
      <c r="B167" s="585">
        <v>5222</v>
      </c>
      <c r="C167" s="586" t="s">
        <v>133</v>
      </c>
      <c r="D167" s="587">
        <v>0</v>
      </c>
      <c r="E167" s="588">
        <v>3109.99</v>
      </c>
      <c r="F167" s="587">
        <v>3109.99</v>
      </c>
      <c r="G167" s="589">
        <f t="shared" si="3"/>
        <v>100</v>
      </c>
    </row>
    <row r="168" spans="1:7" x14ac:dyDescent="0.2">
      <c r="A168" s="584">
        <v>3111</v>
      </c>
      <c r="B168" s="585">
        <v>5331</v>
      </c>
      <c r="C168" s="586" t="s">
        <v>140</v>
      </c>
      <c r="D168" s="587">
        <v>350</v>
      </c>
      <c r="E168" s="588">
        <v>350</v>
      </c>
      <c r="F168" s="587">
        <v>350</v>
      </c>
      <c r="G168" s="589">
        <f t="shared" si="3"/>
        <v>100</v>
      </c>
    </row>
    <row r="169" spans="1:7" x14ac:dyDescent="0.2">
      <c r="A169" s="584">
        <v>3111</v>
      </c>
      <c r="B169" s="585">
        <v>5339</v>
      </c>
      <c r="C169" s="586" t="s">
        <v>161</v>
      </c>
      <c r="D169" s="587">
        <v>0</v>
      </c>
      <c r="E169" s="588">
        <v>2876329.04</v>
      </c>
      <c r="F169" s="587">
        <v>2876329.04</v>
      </c>
      <c r="G169" s="589">
        <f t="shared" si="3"/>
        <v>100</v>
      </c>
    </row>
    <row r="170" spans="1:7" x14ac:dyDescent="0.2">
      <c r="A170" s="591">
        <v>3111</v>
      </c>
      <c r="B170" s="592"/>
      <c r="C170" s="593" t="s">
        <v>173</v>
      </c>
      <c r="D170" s="567">
        <v>350</v>
      </c>
      <c r="E170" s="574">
        <v>2961566.6409999998</v>
      </c>
      <c r="F170" s="567">
        <v>2961566.6409999998</v>
      </c>
      <c r="G170" s="594">
        <f t="shared" si="3"/>
        <v>100</v>
      </c>
    </row>
    <row r="171" spans="1:7" x14ac:dyDescent="0.2">
      <c r="A171" s="595"/>
      <c r="B171" s="607"/>
      <c r="C171" s="597"/>
      <c r="D171" s="599"/>
      <c r="E171" s="599"/>
      <c r="F171" s="599"/>
      <c r="G171" s="600"/>
    </row>
    <row r="172" spans="1:7" x14ac:dyDescent="0.2">
      <c r="A172" s="584">
        <v>3112</v>
      </c>
      <c r="B172" s="601">
        <v>5213</v>
      </c>
      <c r="C172" s="586" t="s">
        <v>3622</v>
      </c>
      <c r="D172" s="602">
        <v>0</v>
      </c>
      <c r="E172" s="588">
        <v>7064.9260000000004</v>
      </c>
      <c r="F172" s="602">
        <v>7064.9260000000004</v>
      </c>
      <c r="G172" s="589">
        <f t="shared" si="3"/>
        <v>100</v>
      </c>
    </row>
    <row r="173" spans="1:7" x14ac:dyDescent="0.2">
      <c r="A173" s="584">
        <v>3112</v>
      </c>
      <c r="B173" s="585">
        <v>5331</v>
      </c>
      <c r="C173" s="586" t="s">
        <v>140</v>
      </c>
      <c r="D173" s="587">
        <v>7352</v>
      </c>
      <c r="E173" s="588">
        <v>8125</v>
      </c>
      <c r="F173" s="587">
        <v>8125</v>
      </c>
      <c r="G173" s="589">
        <f t="shared" si="3"/>
        <v>100</v>
      </c>
    </row>
    <row r="174" spans="1:7" x14ac:dyDescent="0.2">
      <c r="A174" s="584">
        <v>3112</v>
      </c>
      <c r="B174" s="585">
        <v>5336</v>
      </c>
      <c r="C174" s="586" t="s">
        <v>163</v>
      </c>
      <c r="D174" s="587">
        <v>0</v>
      </c>
      <c r="E174" s="588">
        <v>107052.955</v>
      </c>
      <c r="F174" s="587">
        <v>107052.954</v>
      </c>
      <c r="G174" s="589">
        <f t="shared" si="3"/>
        <v>99.999999065882861</v>
      </c>
    </row>
    <row r="175" spans="1:7" x14ac:dyDescent="0.2">
      <c r="A175" s="591">
        <v>3112</v>
      </c>
      <c r="B175" s="592"/>
      <c r="C175" s="593" t="s">
        <v>174</v>
      </c>
      <c r="D175" s="567">
        <v>7352</v>
      </c>
      <c r="E175" s="574">
        <v>122242.88099999999</v>
      </c>
      <c r="F175" s="567">
        <v>122242.88</v>
      </c>
      <c r="G175" s="594">
        <f t="shared" si="3"/>
        <v>99.999999181956454</v>
      </c>
    </row>
    <row r="176" spans="1:7" x14ac:dyDescent="0.2">
      <c r="A176" s="595"/>
      <c r="B176" s="607"/>
      <c r="C176" s="597"/>
      <c r="D176" s="599"/>
      <c r="E176" s="599"/>
      <c r="F176" s="599"/>
      <c r="G176" s="600"/>
    </row>
    <row r="177" spans="1:7" x14ac:dyDescent="0.2">
      <c r="A177" s="584">
        <v>3113</v>
      </c>
      <c r="B177" s="601">
        <v>5212</v>
      </c>
      <c r="C177" s="586" t="s">
        <v>3617</v>
      </c>
      <c r="D177" s="602">
        <v>0</v>
      </c>
      <c r="E177" s="588">
        <v>9790.4429999999993</v>
      </c>
      <c r="F177" s="602">
        <v>9790.4429999999993</v>
      </c>
      <c r="G177" s="589">
        <f t="shared" si="3"/>
        <v>100</v>
      </c>
    </row>
    <row r="178" spans="1:7" x14ac:dyDescent="0.2">
      <c r="A178" s="584">
        <v>3113</v>
      </c>
      <c r="B178" s="585">
        <v>5213</v>
      </c>
      <c r="C178" s="586" t="s">
        <v>3622</v>
      </c>
      <c r="D178" s="587">
        <v>0</v>
      </c>
      <c r="E178" s="588">
        <v>97986.858999999997</v>
      </c>
      <c r="F178" s="587">
        <v>97986.858999999997</v>
      </c>
      <c r="G178" s="589">
        <f t="shared" si="3"/>
        <v>100</v>
      </c>
    </row>
    <row r="179" spans="1:7" x14ac:dyDescent="0.2">
      <c r="A179" s="584">
        <v>3113</v>
      </c>
      <c r="B179" s="585">
        <v>5222</v>
      </c>
      <c r="C179" s="586" t="s">
        <v>133</v>
      </c>
      <c r="D179" s="587">
        <v>0</v>
      </c>
      <c r="E179" s="588">
        <v>1328.2940000000001</v>
      </c>
      <c r="F179" s="587">
        <v>1328.2940000000001</v>
      </c>
      <c r="G179" s="589">
        <f t="shared" si="3"/>
        <v>100</v>
      </c>
    </row>
    <row r="180" spans="1:7" x14ac:dyDescent="0.2">
      <c r="A180" s="584">
        <v>3113</v>
      </c>
      <c r="B180" s="585">
        <v>5331</v>
      </c>
      <c r="C180" s="586" t="s">
        <v>140</v>
      </c>
      <c r="D180" s="587">
        <v>4629</v>
      </c>
      <c r="E180" s="588">
        <v>5376.7</v>
      </c>
      <c r="F180" s="587">
        <v>5309.8</v>
      </c>
      <c r="G180" s="589">
        <f t="shared" si="3"/>
        <v>98.755742369855128</v>
      </c>
    </row>
    <row r="181" spans="1:7" x14ac:dyDescent="0.2">
      <c r="A181" s="584">
        <v>3113</v>
      </c>
      <c r="B181" s="585">
        <v>5336</v>
      </c>
      <c r="C181" s="586" t="s">
        <v>163</v>
      </c>
      <c r="D181" s="587">
        <v>0</v>
      </c>
      <c r="E181" s="588">
        <v>58650.934000000001</v>
      </c>
      <c r="F181" s="587">
        <v>58650.934000000001</v>
      </c>
      <c r="G181" s="589">
        <f t="shared" si="3"/>
        <v>100</v>
      </c>
    </row>
    <row r="182" spans="1:7" x14ac:dyDescent="0.2">
      <c r="A182" s="584">
        <v>3113</v>
      </c>
      <c r="B182" s="585">
        <v>5339</v>
      </c>
      <c r="C182" s="586" t="s">
        <v>161</v>
      </c>
      <c r="D182" s="587">
        <v>0</v>
      </c>
      <c r="E182" s="588">
        <v>7162833.2750000004</v>
      </c>
      <c r="F182" s="587">
        <v>7162833.2750000004</v>
      </c>
      <c r="G182" s="589">
        <f t="shared" si="3"/>
        <v>100</v>
      </c>
    </row>
    <row r="183" spans="1:7" x14ac:dyDescent="0.2">
      <c r="A183" s="591">
        <v>3113</v>
      </c>
      <c r="B183" s="592"/>
      <c r="C183" s="593" t="s">
        <v>175</v>
      </c>
      <c r="D183" s="567">
        <v>4629</v>
      </c>
      <c r="E183" s="574">
        <v>7335966.5049999999</v>
      </c>
      <c r="F183" s="567">
        <v>7335899.6050000004</v>
      </c>
      <c r="G183" s="594">
        <f t="shared" si="3"/>
        <v>99.999088054723885</v>
      </c>
    </row>
    <row r="184" spans="1:7" x14ac:dyDescent="0.2">
      <c r="A184" s="595"/>
      <c r="B184" s="607"/>
      <c r="C184" s="597"/>
      <c r="D184" s="599"/>
      <c r="E184" s="599"/>
      <c r="F184" s="599"/>
      <c r="G184" s="600"/>
    </row>
    <row r="185" spans="1:7" x14ac:dyDescent="0.2">
      <c r="A185" s="584">
        <v>3114</v>
      </c>
      <c r="B185" s="601">
        <v>5042</v>
      </c>
      <c r="C185" s="586" t="s">
        <v>170</v>
      </c>
      <c r="D185" s="602">
        <v>0</v>
      </c>
      <c r="E185" s="588">
        <v>60</v>
      </c>
      <c r="F185" s="602">
        <v>0</v>
      </c>
      <c r="G185" s="589">
        <f t="shared" si="3"/>
        <v>0</v>
      </c>
    </row>
    <row r="186" spans="1:7" x14ac:dyDescent="0.2">
      <c r="A186" s="584">
        <v>3114</v>
      </c>
      <c r="B186" s="585">
        <v>5123</v>
      </c>
      <c r="C186" s="586" t="s">
        <v>152</v>
      </c>
      <c r="D186" s="587">
        <v>0</v>
      </c>
      <c r="E186" s="588">
        <v>5</v>
      </c>
      <c r="F186" s="587">
        <v>3.9929999999999999</v>
      </c>
      <c r="G186" s="589">
        <f t="shared" si="3"/>
        <v>79.86</v>
      </c>
    </row>
    <row r="187" spans="1:7" x14ac:dyDescent="0.2">
      <c r="A187" s="584">
        <v>3114</v>
      </c>
      <c r="B187" s="585">
        <v>5137</v>
      </c>
      <c r="C187" s="586" t="s">
        <v>1197</v>
      </c>
      <c r="D187" s="587">
        <v>0</v>
      </c>
      <c r="E187" s="588">
        <v>570</v>
      </c>
      <c r="F187" s="587">
        <v>161.9101</v>
      </c>
      <c r="G187" s="589">
        <f t="shared" si="3"/>
        <v>28.405280701754386</v>
      </c>
    </row>
    <row r="188" spans="1:7" x14ac:dyDescent="0.2">
      <c r="A188" s="584">
        <v>3114</v>
      </c>
      <c r="B188" s="585">
        <v>5139</v>
      </c>
      <c r="C188" s="586" t="s">
        <v>130</v>
      </c>
      <c r="D188" s="587">
        <v>0</v>
      </c>
      <c r="E188" s="588">
        <v>85</v>
      </c>
      <c r="F188" s="587">
        <v>34.615679999999998</v>
      </c>
      <c r="G188" s="589">
        <f t="shared" si="3"/>
        <v>40.724329411764707</v>
      </c>
    </row>
    <row r="189" spans="1:7" x14ac:dyDescent="0.2">
      <c r="A189" s="584">
        <v>3114</v>
      </c>
      <c r="B189" s="585">
        <v>5167</v>
      </c>
      <c r="C189" s="586" t="s">
        <v>157</v>
      </c>
      <c r="D189" s="587">
        <v>0</v>
      </c>
      <c r="E189" s="588">
        <v>64.13</v>
      </c>
      <c r="F189" s="587">
        <v>0</v>
      </c>
      <c r="G189" s="589">
        <f t="shared" si="3"/>
        <v>0</v>
      </c>
    </row>
    <row r="190" spans="1:7" x14ac:dyDescent="0.2">
      <c r="A190" s="584">
        <v>3114</v>
      </c>
      <c r="B190" s="585">
        <v>5171</v>
      </c>
      <c r="C190" s="586" t="s">
        <v>159</v>
      </c>
      <c r="D190" s="587">
        <v>0</v>
      </c>
      <c r="E190" s="588">
        <v>100</v>
      </c>
      <c r="F190" s="587">
        <v>0</v>
      </c>
      <c r="G190" s="589">
        <f t="shared" si="3"/>
        <v>0</v>
      </c>
    </row>
    <row r="191" spans="1:7" x14ac:dyDescent="0.2">
      <c r="A191" s="584">
        <v>3114</v>
      </c>
      <c r="B191" s="585">
        <v>5213</v>
      </c>
      <c r="C191" s="586" t="s">
        <v>3622</v>
      </c>
      <c r="D191" s="587">
        <v>0</v>
      </c>
      <c r="E191" s="588">
        <v>93184.301999999996</v>
      </c>
      <c r="F191" s="587">
        <v>93184.301999999996</v>
      </c>
      <c r="G191" s="589">
        <f t="shared" si="3"/>
        <v>100</v>
      </c>
    </row>
    <row r="192" spans="1:7" x14ac:dyDescent="0.2">
      <c r="A192" s="584">
        <v>3114</v>
      </c>
      <c r="B192" s="585">
        <v>5331</v>
      </c>
      <c r="C192" s="586" t="s">
        <v>140</v>
      </c>
      <c r="D192" s="587">
        <v>42906</v>
      </c>
      <c r="E192" s="588">
        <v>55949.63</v>
      </c>
      <c r="F192" s="587">
        <v>53449.63</v>
      </c>
      <c r="G192" s="589">
        <f t="shared" si="3"/>
        <v>95.531695205133616</v>
      </c>
    </row>
    <row r="193" spans="1:7" x14ac:dyDescent="0.2">
      <c r="A193" s="584">
        <v>3114</v>
      </c>
      <c r="B193" s="585">
        <v>5336</v>
      </c>
      <c r="C193" s="586" t="s">
        <v>163</v>
      </c>
      <c r="D193" s="587">
        <v>0</v>
      </c>
      <c r="E193" s="588">
        <v>545710.054</v>
      </c>
      <c r="F193" s="587">
        <v>545710.05299999996</v>
      </c>
      <c r="G193" s="589">
        <f t="shared" si="3"/>
        <v>99.999999816752492</v>
      </c>
    </row>
    <row r="194" spans="1:7" x14ac:dyDescent="0.2">
      <c r="A194" s="584">
        <v>3114</v>
      </c>
      <c r="B194" s="585">
        <v>5339</v>
      </c>
      <c r="C194" s="586" t="s">
        <v>161</v>
      </c>
      <c r="D194" s="587">
        <v>0</v>
      </c>
      <c r="E194" s="588">
        <v>30769.731</v>
      </c>
      <c r="F194" s="587">
        <v>30769.731</v>
      </c>
      <c r="G194" s="589">
        <f t="shared" si="3"/>
        <v>100</v>
      </c>
    </row>
    <row r="195" spans="1:7" x14ac:dyDescent="0.2">
      <c r="A195" s="591">
        <v>3114</v>
      </c>
      <c r="B195" s="592"/>
      <c r="C195" s="593" t="s">
        <v>177</v>
      </c>
      <c r="D195" s="567">
        <v>42906</v>
      </c>
      <c r="E195" s="574">
        <v>726497.84699999995</v>
      </c>
      <c r="F195" s="567">
        <v>723314.23477999994</v>
      </c>
      <c r="G195" s="594">
        <f t="shared" si="3"/>
        <v>99.561786420545303</v>
      </c>
    </row>
    <row r="196" spans="1:7" x14ac:dyDescent="0.2">
      <c r="A196" s="595"/>
      <c r="B196" s="607"/>
      <c r="C196" s="597"/>
      <c r="D196" s="599"/>
      <c r="E196" s="599"/>
      <c r="F196" s="599"/>
      <c r="G196" s="600"/>
    </row>
    <row r="197" spans="1:7" x14ac:dyDescent="0.2">
      <c r="A197" s="584">
        <v>3117</v>
      </c>
      <c r="B197" s="601">
        <v>5212</v>
      </c>
      <c r="C197" s="586" t="s">
        <v>3617</v>
      </c>
      <c r="D197" s="602">
        <v>0</v>
      </c>
      <c r="E197" s="588">
        <v>5880.9979999999996</v>
      </c>
      <c r="F197" s="602">
        <v>5880.9979999999996</v>
      </c>
      <c r="G197" s="589">
        <f t="shared" si="3"/>
        <v>100</v>
      </c>
    </row>
    <row r="198" spans="1:7" x14ac:dyDescent="0.2">
      <c r="A198" s="584">
        <v>3117</v>
      </c>
      <c r="B198" s="585">
        <v>5213</v>
      </c>
      <c r="C198" s="586" t="s">
        <v>3622</v>
      </c>
      <c r="D198" s="587">
        <v>0</v>
      </c>
      <c r="E198" s="588">
        <v>12131.709000000001</v>
      </c>
      <c r="F198" s="587">
        <v>12131.709000000001</v>
      </c>
      <c r="G198" s="589">
        <f t="shared" si="3"/>
        <v>100</v>
      </c>
    </row>
    <row r="199" spans="1:7" x14ac:dyDescent="0.2">
      <c r="A199" s="584">
        <v>3117</v>
      </c>
      <c r="B199" s="585">
        <v>5339</v>
      </c>
      <c r="C199" s="586" t="s">
        <v>161</v>
      </c>
      <c r="D199" s="587">
        <v>0</v>
      </c>
      <c r="E199" s="588">
        <v>643908.19799999997</v>
      </c>
      <c r="F199" s="587">
        <v>643908.19799999997</v>
      </c>
      <c r="G199" s="589">
        <f t="shared" si="3"/>
        <v>100</v>
      </c>
    </row>
    <row r="200" spans="1:7" x14ac:dyDescent="0.2">
      <c r="A200" s="591">
        <v>3117</v>
      </c>
      <c r="B200" s="592"/>
      <c r="C200" s="593" t="s">
        <v>178</v>
      </c>
      <c r="D200" s="567">
        <v>0</v>
      </c>
      <c r="E200" s="574">
        <v>661920.90500000003</v>
      </c>
      <c r="F200" s="567">
        <v>661920.90500000003</v>
      </c>
      <c r="G200" s="594">
        <f t="shared" si="3"/>
        <v>100</v>
      </c>
    </row>
    <row r="201" spans="1:7" x14ac:dyDescent="0.2">
      <c r="A201" s="595"/>
      <c r="B201" s="607"/>
      <c r="C201" s="597"/>
      <c r="D201" s="599"/>
      <c r="E201" s="599"/>
      <c r="F201" s="599"/>
      <c r="G201" s="600"/>
    </row>
    <row r="202" spans="1:7" x14ac:dyDescent="0.2">
      <c r="A202" s="584">
        <v>3121</v>
      </c>
      <c r="B202" s="601">
        <v>5123</v>
      </c>
      <c r="C202" s="586" t="s">
        <v>152</v>
      </c>
      <c r="D202" s="602">
        <v>0</v>
      </c>
      <c r="E202" s="588">
        <v>6.6920000000000002</v>
      </c>
      <c r="F202" s="602">
        <v>6.6913</v>
      </c>
      <c r="G202" s="589">
        <f t="shared" si="3"/>
        <v>99.989539748953973</v>
      </c>
    </row>
    <row r="203" spans="1:7" x14ac:dyDescent="0.2">
      <c r="A203" s="584">
        <v>3121</v>
      </c>
      <c r="B203" s="585">
        <v>5137</v>
      </c>
      <c r="C203" s="586" t="s">
        <v>1197</v>
      </c>
      <c r="D203" s="587">
        <v>0</v>
      </c>
      <c r="E203" s="588">
        <v>1685.519</v>
      </c>
      <c r="F203" s="587">
        <v>1564.0281599999998</v>
      </c>
      <c r="G203" s="589">
        <f t="shared" si="3"/>
        <v>92.792081252124703</v>
      </c>
    </row>
    <row r="204" spans="1:7" x14ac:dyDescent="0.2">
      <c r="A204" s="584">
        <v>3121</v>
      </c>
      <c r="B204" s="585">
        <v>5169</v>
      </c>
      <c r="C204" s="586" t="s">
        <v>131</v>
      </c>
      <c r="D204" s="587">
        <v>150</v>
      </c>
      <c r="E204" s="588">
        <v>335</v>
      </c>
      <c r="F204" s="587">
        <v>0</v>
      </c>
      <c r="G204" s="589">
        <f t="shared" si="3"/>
        <v>0</v>
      </c>
    </row>
    <row r="205" spans="1:7" x14ac:dyDescent="0.2">
      <c r="A205" s="584">
        <v>3121</v>
      </c>
      <c r="B205" s="585">
        <v>5213</v>
      </c>
      <c r="C205" s="586" t="s">
        <v>3622</v>
      </c>
      <c r="D205" s="587">
        <v>0</v>
      </c>
      <c r="E205" s="588">
        <v>92181.081000000006</v>
      </c>
      <c r="F205" s="587">
        <v>92181.081000000006</v>
      </c>
      <c r="G205" s="589">
        <f t="shared" si="3"/>
        <v>100</v>
      </c>
    </row>
    <row r="206" spans="1:7" x14ac:dyDescent="0.2">
      <c r="A206" s="584">
        <v>3121</v>
      </c>
      <c r="B206" s="585">
        <v>5331</v>
      </c>
      <c r="C206" s="586" t="s">
        <v>140</v>
      </c>
      <c r="D206" s="587">
        <v>108271</v>
      </c>
      <c r="E206" s="588">
        <v>117380.245</v>
      </c>
      <c r="F206" s="587">
        <v>109701.93319</v>
      </c>
      <c r="G206" s="589">
        <f t="shared" si="3"/>
        <v>93.458599605069836</v>
      </c>
    </row>
    <row r="207" spans="1:7" x14ac:dyDescent="0.2">
      <c r="A207" s="584">
        <v>3121</v>
      </c>
      <c r="B207" s="585">
        <v>5336</v>
      </c>
      <c r="C207" s="586" t="s">
        <v>163</v>
      </c>
      <c r="D207" s="587">
        <v>0</v>
      </c>
      <c r="E207" s="588">
        <v>961246.74</v>
      </c>
      <c r="F207" s="587">
        <v>961246.72916999983</v>
      </c>
      <c r="G207" s="589">
        <f t="shared" si="3"/>
        <v>99.999998873338171</v>
      </c>
    </row>
    <row r="208" spans="1:7" x14ac:dyDescent="0.2">
      <c r="A208" s="584">
        <v>3121</v>
      </c>
      <c r="B208" s="585">
        <v>5339</v>
      </c>
      <c r="C208" s="586" t="s">
        <v>161</v>
      </c>
      <c r="D208" s="587">
        <v>0</v>
      </c>
      <c r="E208" s="588">
        <v>12158.017</v>
      </c>
      <c r="F208" s="587">
        <v>12158.017</v>
      </c>
      <c r="G208" s="589">
        <f t="shared" si="3"/>
        <v>100</v>
      </c>
    </row>
    <row r="209" spans="1:7" x14ac:dyDescent="0.2">
      <c r="A209" s="591">
        <v>3121</v>
      </c>
      <c r="B209" s="592"/>
      <c r="C209" s="593" t="s">
        <v>73</v>
      </c>
      <c r="D209" s="567">
        <v>108421</v>
      </c>
      <c r="E209" s="574">
        <v>1184993.294</v>
      </c>
      <c r="F209" s="567">
        <v>1176858.47982</v>
      </c>
      <c r="G209" s="594">
        <f t="shared" si="3"/>
        <v>99.313513905843251</v>
      </c>
    </row>
    <row r="210" spans="1:7" x14ac:dyDescent="0.2">
      <c r="A210" s="595"/>
      <c r="B210" s="607"/>
      <c r="C210" s="597"/>
      <c r="D210" s="599"/>
      <c r="E210" s="599"/>
      <c r="F210" s="599"/>
      <c r="G210" s="600"/>
    </row>
    <row r="211" spans="1:7" x14ac:dyDescent="0.2">
      <c r="A211" s="584">
        <v>3122</v>
      </c>
      <c r="B211" s="601">
        <v>5137</v>
      </c>
      <c r="C211" s="586" t="s">
        <v>1197</v>
      </c>
      <c r="D211" s="602">
        <v>1200</v>
      </c>
      <c r="E211" s="588">
        <v>7351.28</v>
      </c>
      <c r="F211" s="602">
        <v>6444.647750000001</v>
      </c>
      <c r="G211" s="589">
        <f t="shared" si="3"/>
        <v>87.667015132058651</v>
      </c>
    </row>
    <row r="212" spans="1:7" x14ac:dyDescent="0.2">
      <c r="A212" s="584">
        <v>3122</v>
      </c>
      <c r="B212" s="585">
        <v>5169</v>
      </c>
      <c r="C212" s="586" t="s">
        <v>131</v>
      </c>
      <c r="D212" s="587">
        <v>200</v>
      </c>
      <c r="E212" s="588">
        <v>200</v>
      </c>
      <c r="F212" s="587">
        <v>0</v>
      </c>
      <c r="G212" s="589">
        <f t="shared" si="3"/>
        <v>0</v>
      </c>
    </row>
    <row r="213" spans="1:7" x14ac:dyDescent="0.2">
      <c r="A213" s="584">
        <v>3122</v>
      </c>
      <c r="B213" s="585">
        <v>5172</v>
      </c>
      <c r="C213" s="586" t="s">
        <v>3629</v>
      </c>
      <c r="D213" s="587">
        <v>0</v>
      </c>
      <c r="E213" s="588">
        <v>122</v>
      </c>
      <c r="F213" s="587">
        <v>121.03146000000001</v>
      </c>
      <c r="G213" s="589">
        <f t="shared" si="3"/>
        <v>99.20611475409838</v>
      </c>
    </row>
    <row r="214" spans="1:7" x14ac:dyDescent="0.2">
      <c r="A214" s="584">
        <v>3122</v>
      </c>
      <c r="B214" s="585">
        <v>5213</v>
      </c>
      <c r="C214" s="586" t="s">
        <v>3622</v>
      </c>
      <c r="D214" s="587">
        <v>0</v>
      </c>
      <c r="E214" s="588">
        <v>316643.348</v>
      </c>
      <c r="F214" s="587">
        <v>316643.34707000002</v>
      </c>
      <c r="G214" s="589">
        <f t="shared" si="3"/>
        <v>99.999999706294162</v>
      </c>
    </row>
    <row r="215" spans="1:7" x14ac:dyDescent="0.2">
      <c r="A215" s="584">
        <v>3122</v>
      </c>
      <c r="B215" s="585">
        <v>5331</v>
      </c>
      <c r="C215" s="586" t="s">
        <v>140</v>
      </c>
      <c r="D215" s="587">
        <v>96760</v>
      </c>
      <c r="E215" s="588">
        <v>110480.39</v>
      </c>
      <c r="F215" s="587">
        <v>110335.32968000001</v>
      </c>
      <c r="G215" s="589">
        <f t="shared" ref="G215:G286" si="5">F215/E215*100</f>
        <v>99.868700391082982</v>
      </c>
    </row>
    <row r="216" spans="1:7" x14ac:dyDescent="0.2">
      <c r="A216" s="584">
        <v>3122</v>
      </c>
      <c r="B216" s="585">
        <v>5336</v>
      </c>
      <c r="C216" s="586" t="s">
        <v>163</v>
      </c>
      <c r="D216" s="587">
        <v>0</v>
      </c>
      <c r="E216" s="588">
        <v>819805.38500000001</v>
      </c>
      <c r="F216" s="587">
        <v>819805.37592999998</v>
      </c>
      <c r="G216" s="589">
        <f t="shared" si="5"/>
        <v>99.999998893639855</v>
      </c>
    </row>
    <row r="217" spans="1:7" x14ac:dyDescent="0.2">
      <c r="A217" s="584">
        <v>3122</v>
      </c>
      <c r="B217" s="585">
        <v>5339</v>
      </c>
      <c r="C217" s="586" t="s">
        <v>161</v>
      </c>
      <c r="D217" s="587">
        <v>0</v>
      </c>
      <c r="E217" s="588">
        <v>10245.477000000001</v>
      </c>
      <c r="F217" s="587">
        <v>10245.477000000001</v>
      </c>
      <c r="G217" s="589">
        <f t="shared" si="5"/>
        <v>100</v>
      </c>
    </row>
    <row r="218" spans="1:7" x14ac:dyDescent="0.2">
      <c r="A218" s="591">
        <v>3122</v>
      </c>
      <c r="B218" s="592"/>
      <c r="C218" s="593" t="s">
        <v>74</v>
      </c>
      <c r="D218" s="567">
        <v>98160</v>
      </c>
      <c r="E218" s="574">
        <v>1264847.8799999999</v>
      </c>
      <c r="F218" s="567">
        <v>1263595.2088899999</v>
      </c>
      <c r="G218" s="594">
        <f t="shared" si="5"/>
        <v>99.900962706282115</v>
      </c>
    </row>
    <row r="219" spans="1:7" x14ac:dyDescent="0.2">
      <c r="A219" s="595"/>
      <c r="B219" s="607"/>
      <c r="C219" s="597"/>
      <c r="D219" s="599"/>
      <c r="E219" s="599"/>
      <c r="F219" s="599"/>
      <c r="G219" s="600"/>
    </row>
    <row r="220" spans="1:7" x14ac:dyDescent="0.2">
      <c r="A220" s="584">
        <v>3123</v>
      </c>
      <c r="B220" s="601">
        <v>5213</v>
      </c>
      <c r="C220" s="586" t="s">
        <v>3622</v>
      </c>
      <c r="D220" s="602">
        <v>0</v>
      </c>
      <c r="E220" s="588">
        <v>53907.74</v>
      </c>
      <c r="F220" s="602">
        <v>53907.74</v>
      </c>
      <c r="G220" s="589">
        <f t="shared" si="5"/>
        <v>100</v>
      </c>
    </row>
    <row r="221" spans="1:7" x14ac:dyDescent="0.2">
      <c r="A221" s="591">
        <v>3123</v>
      </c>
      <c r="B221" s="592"/>
      <c r="C221" s="593" t="s">
        <v>75</v>
      </c>
      <c r="D221" s="567">
        <v>0</v>
      </c>
      <c r="E221" s="574">
        <v>53907.74</v>
      </c>
      <c r="F221" s="567">
        <v>53907.74</v>
      </c>
      <c r="G221" s="594">
        <f t="shared" si="5"/>
        <v>100</v>
      </c>
    </row>
    <row r="222" spans="1:7" x14ac:dyDescent="0.2">
      <c r="A222" s="595"/>
      <c r="B222" s="607"/>
      <c r="C222" s="597"/>
      <c r="D222" s="599"/>
      <c r="E222" s="599"/>
      <c r="F222" s="599"/>
      <c r="G222" s="600"/>
    </row>
    <row r="223" spans="1:7" x14ac:dyDescent="0.2">
      <c r="A223" s="584">
        <v>3124</v>
      </c>
      <c r="B223" s="601">
        <v>5331</v>
      </c>
      <c r="C223" s="586" t="s">
        <v>140</v>
      </c>
      <c r="D223" s="602">
        <v>14141</v>
      </c>
      <c r="E223" s="588">
        <v>15856.8</v>
      </c>
      <c r="F223" s="602">
        <v>15856.8</v>
      </c>
      <c r="G223" s="589">
        <f t="shared" si="5"/>
        <v>100</v>
      </c>
    </row>
    <row r="224" spans="1:7" x14ac:dyDescent="0.2">
      <c r="A224" s="584">
        <v>3124</v>
      </c>
      <c r="B224" s="585">
        <v>5336</v>
      </c>
      <c r="C224" s="586" t="s">
        <v>163</v>
      </c>
      <c r="D224" s="587">
        <v>0</v>
      </c>
      <c r="E224" s="588">
        <v>156176.978</v>
      </c>
      <c r="F224" s="587">
        <v>156176.97400000002</v>
      </c>
      <c r="G224" s="589">
        <f t="shared" si="5"/>
        <v>99.999997438803064</v>
      </c>
    </row>
    <row r="225" spans="1:7" x14ac:dyDescent="0.2">
      <c r="A225" s="591">
        <v>3124</v>
      </c>
      <c r="B225" s="592"/>
      <c r="C225" s="593" t="s">
        <v>179</v>
      </c>
      <c r="D225" s="567">
        <v>14141</v>
      </c>
      <c r="E225" s="574">
        <v>172033.77799999999</v>
      </c>
      <c r="F225" s="567">
        <v>172033.77400000003</v>
      </c>
      <c r="G225" s="594">
        <f t="shared" si="5"/>
        <v>99.999997674875246</v>
      </c>
    </row>
    <row r="226" spans="1:7" x14ac:dyDescent="0.2">
      <c r="A226" s="595"/>
      <c r="B226" s="607"/>
      <c r="C226" s="597"/>
      <c r="D226" s="599"/>
      <c r="E226" s="599"/>
      <c r="F226" s="599"/>
      <c r="G226" s="600"/>
    </row>
    <row r="227" spans="1:7" x14ac:dyDescent="0.2">
      <c r="A227" s="584">
        <v>3125</v>
      </c>
      <c r="B227" s="601">
        <v>5169</v>
      </c>
      <c r="C227" s="586" t="s">
        <v>131</v>
      </c>
      <c r="D227" s="602">
        <v>150</v>
      </c>
      <c r="E227" s="588">
        <v>145.63</v>
      </c>
      <c r="F227" s="602">
        <v>95.408500000000004</v>
      </c>
      <c r="G227" s="589">
        <f t="shared" si="5"/>
        <v>65.514317104992102</v>
      </c>
    </row>
    <row r="228" spans="1:7" x14ac:dyDescent="0.2">
      <c r="A228" s="584">
        <v>3125</v>
      </c>
      <c r="B228" s="585">
        <v>5213</v>
      </c>
      <c r="C228" s="586" t="s">
        <v>3622</v>
      </c>
      <c r="D228" s="587">
        <v>0</v>
      </c>
      <c r="E228" s="588">
        <v>1167.155</v>
      </c>
      <c r="F228" s="587">
        <v>1167.155</v>
      </c>
      <c r="G228" s="589">
        <f t="shared" si="5"/>
        <v>100</v>
      </c>
    </row>
    <row r="229" spans="1:7" x14ac:dyDescent="0.2">
      <c r="A229" s="584">
        <v>3125</v>
      </c>
      <c r="B229" s="585">
        <v>5221</v>
      </c>
      <c r="C229" s="586" t="s">
        <v>146</v>
      </c>
      <c r="D229" s="587">
        <v>0</v>
      </c>
      <c r="E229" s="588">
        <v>2970.0189999999998</v>
      </c>
      <c r="F229" s="587">
        <v>2970.0189999999998</v>
      </c>
      <c r="G229" s="589">
        <f t="shared" si="5"/>
        <v>100</v>
      </c>
    </row>
    <row r="230" spans="1:7" x14ac:dyDescent="0.2">
      <c r="A230" s="584">
        <v>3125</v>
      </c>
      <c r="B230" s="585">
        <v>5331</v>
      </c>
      <c r="C230" s="586" t="s">
        <v>140</v>
      </c>
      <c r="D230" s="587">
        <v>22485</v>
      </c>
      <c r="E230" s="588">
        <v>22598</v>
      </c>
      <c r="F230" s="587">
        <v>15458.42836</v>
      </c>
      <c r="G230" s="589">
        <f t="shared" si="5"/>
        <v>68.406179130896533</v>
      </c>
    </row>
    <row r="231" spans="1:7" x14ac:dyDescent="0.2">
      <c r="A231" s="591">
        <v>3125</v>
      </c>
      <c r="B231" s="592"/>
      <c r="C231" s="593" t="s">
        <v>180</v>
      </c>
      <c r="D231" s="567">
        <v>22635</v>
      </c>
      <c r="E231" s="574">
        <v>26880.804</v>
      </c>
      <c r="F231" s="567">
        <v>19691.010859999999</v>
      </c>
      <c r="G231" s="594">
        <f t="shared" si="5"/>
        <v>73.253057683840112</v>
      </c>
    </row>
    <row r="232" spans="1:7" x14ac:dyDescent="0.2">
      <c r="A232" s="595"/>
      <c r="B232" s="607"/>
      <c r="C232" s="597"/>
      <c r="D232" s="599"/>
      <c r="E232" s="599"/>
      <c r="F232" s="599"/>
      <c r="G232" s="600"/>
    </row>
    <row r="233" spans="1:7" x14ac:dyDescent="0.2">
      <c r="A233" s="584">
        <v>3126</v>
      </c>
      <c r="B233" s="601">
        <v>5331</v>
      </c>
      <c r="C233" s="586" t="s">
        <v>140</v>
      </c>
      <c r="D233" s="602">
        <v>7041</v>
      </c>
      <c r="E233" s="588">
        <v>7124</v>
      </c>
      <c r="F233" s="602">
        <v>7124</v>
      </c>
      <c r="G233" s="589">
        <f t="shared" si="5"/>
        <v>100</v>
      </c>
    </row>
    <row r="234" spans="1:7" x14ac:dyDescent="0.2">
      <c r="A234" s="584">
        <v>3126</v>
      </c>
      <c r="B234" s="585">
        <v>5336</v>
      </c>
      <c r="C234" s="586" t="s">
        <v>163</v>
      </c>
      <c r="D234" s="587">
        <v>0</v>
      </c>
      <c r="E234" s="588">
        <v>102034.614</v>
      </c>
      <c r="F234" s="587">
        <v>102034.614</v>
      </c>
      <c r="G234" s="589">
        <f t="shared" si="5"/>
        <v>100</v>
      </c>
    </row>
    <row r="235" spans="1:7" x14ac:dyDescent="0.2">
      <c r="A235" s="591">
        <v>3126</v>
      </c>
      <c r="B235" s="592"/>
      <c r="C235" s="593" t="s">
        <v>181</v>
      </c>
      <c r="D235" s="567">
        <v>7041</v>
      </c>
      <c r="E235" s="574">
        <v>109158.614</v>
      </c>
      <c r="F235" s="567">
        <v>109158.614</v>
      </c>
      <c r="G235" s="594">
        <f t="shared" si="5"/>
        <v>100</v>
      </c>
    </row>
    <row r="236" spans="1:7" x14ac:dyDescent="0.2">
      <c r="A236" s="595"/>
      <c r="B236" s="607"/>
      <c r="C236" s="597"/>
      <c r="D236" s="599"/>
      <c r="E236" s="599"/>
      <c r="F236" s="599"/>
      <c r="G236" s="600"/>
    </row>
    <row r="237" spans="1:7" x14ac:dyDescent="0.2">
      <c r="A237" s="584">
        <v>3127</v>
      </c>
      <c r="B237" s="601">
        <v>5136</v>
      </c>
      <c r="C237" s="586" t="s">
        <v>3631</v>
      </c>
      <c r="D237" s="602">
        <v>0</v>
      </c>
      <c r="E237" s="588">
        <v>20</v>
      </c>
      <c r="F237" s="602">
        <v>0</v>
      </c>
      <c r="G237" s="589">
        <f t="shared" si="5"/>
        <v>0</v>
      </c>
    </row>
    <row r="238" spans="1:7" x14ac:dyDescent="0.2">
      <c r="A238" s="584">
        <v>3127</v>
      </c>
      <c r="B238" s="585">
        <v>5137</v>
      </c>
      <c r="C238" s="586" t="s">
        <v>1197</v>
      </c>
      <c r="D238" s="587">
        <v>2100</v>
      </c>
      <c r="E238" s="588">
        <v>5604.55</v>
      </c>
      <c r="F238" s="587">
        <v>2597.6115499999996</v>
      </c>
      <c r="G238" s="589">
        <f t="shared" si="5"/>
        <v>46.348262572374225</v>
      </c>
    </row>
    <row r="239" spans="1:7" x14ac:dyDescent="0.2">
      <c r="A239" s="584">
        <v>3127</v>
      </c>
      <c r="B239" s="585">
        <v>5139</v>
      </c>
      <c r="C239" s="586" t="s">
        <v>130</v>
      </c>
      <c r="D239" s="587">
        <v>0</v>
      </c>
      <c r="E239" s="588">
        <v>224</v>
      </c>
      <c r="F239" s="587">
        <v>91.791780000000003</v>
      </c>
      <c r="G239" s="589">
        <f t="shared" si="5"/>
        <v>40.978473214285714</v>
      </c>
    </row>
    <row r="240" spans="1:7" x14ac:dyDescent="0.2">
      <c r="A240" s="584">
        <v>3127</v>
      </c>
      <c r="B240" s="585">
        <v>5167</v>
      </c>
      <c r="C240" s="586" t="s">
        <v>157</v>
      </c>
      <c r="D240" s="587">
        <v>0</v>
      </c>
      <c r="E240" s="588">
        <v>22.3</v>
      </c>
      <c r="F240" s="587">
        <v>0</v>
      </c>
      <c r="G240" s="589">
        <f t="shared" si="5"/>
        <v>0</v>
      </c>
    </row>
    <row r="241" spans="1:7" x14ac:dyDescent="0.2">
      <c r="A241" s="584">
        <v>3127</v>
      </c>
      <c r="B241" s="585">
        <v>5168</v>
      </c>
      <c r="C241" s="586" t="s">
        <v>158</v>
      </c>
      <c r="D241" s="587">
        <v>0</v>
      </c>
      <c r="E241" s="588">
        <v>90</v>
      </c>
      <c r="F241" s="587">
        <v>87.12</v>
      </c>
      <c r="G241" s="589">
        <f t="shared" si="5"/>
        <v>96.800000000000011</v>
      </c>
    </row>
    <row r="242" spans="1:7" x14ac:dyDescent="0.2">
      <c r="A242" s="584">
        <v>3127</v>
      </c>
      <c r="B242" s="585">
        <v>5169</v>
      </c>
      <c r="C242" s="586" t="s">
        <v>131</v>
      </c>
      <c r="D242" s="587">
        <v>150</v>
      </c>
      <c r="E242" s="588">
        <v>0</v>
      </c>
      <c r="F242" s="587">
        <v>0</v>
      </c>
      <c r="G242" s="548" t="s">
        <v>3125</v>
      </c>
    </row>
    <row r="243" spans="1:7" x14ac:dyDescent="0.2">
      <c r="A243" s="584">
        <v>3127</v>
      </c>
      <c r="B243" s="585">
        <v>5213</v>
      </c>
      <c r="C243" s="586" t="s">
        <v>3622</v>
      </c>
      <c r="D243" s="587">
        <v>0</v>
      </c>
      <c r="E243" s="588">
        <v>260801.41099999999</v>
      </c>
      <c r="F243" s="587">
        <v>260801.41099999999</v>
      </c>
      <c r="G243" s="589">
        <f t="shared" si="5"/>
        <v>100</v>
      </c>
    </row>
    <row r="244" spans="1:7" x14ac:dyDescent="0.2">
      <c r="A244" s="584">
        <v>3127</v>
      </c>
      <c r="B244" s="585">
        <v>5221</v>
      </c>
      <c r="C244" s="586" t="s">
        <v>146</v>
      </c>
      <c r="D244" s="587">
        <v>0</v>
      </c>
      <c r="E244" s="588">
        <v>49621.72</v>
      </c>
      <c r="F244" s="587">
        <v>49621.72</v>
      </c>
      <c r="G244" s="589">
        <f t="shared" si="5"/>
        <v>100</v>
      </c>
    </row>
    <row r="245" spans="1:7" x14ac:dyDescent="0.2">
      <c r="A245" s="584">
        <v>3127</v>
      </c>
      <c r="B245" s="585">
        <v>5331</v>
      </c>
      <c r="C245" s="586" t="s">
        <v>140</v>
      </c>
      <c r="D245" s="587">
        <v>331821</v>
      </c>
      <c r="E245" s="588">
        <v>381956.413</v>
      </c>
      <c r="F245" s="587">
        <v>364220.16843999998</v>
      </c>
      <c r="G245" s="589">
        <f t="shared" si="5"/>
        <v>95.35647420586703</v>
      </c>
    </row>
    <row r="246" spans="1:7" x14ac:dyDescent="0.2">
      <c r="A246" s="584">
        <v>3127</v>
      </c>
      <c r="B246" s="585">
        <v>5336</v>
      </c>
      <c r="C246" s="586" t="s">
        <v>163</v>
      </c>
      <c r="D246" s="587">
        <v>0</v>
      </c>
      <c r="E246" s="588">
        <v>1896486.48</v>
      </c>
      <c r="F246" s="587">
        <v>1896486.4715500001</v>
      </c>
      <c r="G246" s="589">
        <f t="shared" si="5"/>
        <v>99.999999554439228</v>
      </c>
    </row>
    <row r="247" spans="1:7" x14ac:dyDescent="0.2">
      <c r="A247" s="591">
        <v>3127</v>
      </c>
      <c r="B247" s="592"/>
      <c r="C247" s="593" t="s">
        <v>2904</v>
      </c>
      <c r="D247" s="567">
        <v>334071</v>
      </c>
      <c r="E247" s="574">
        <v>2594826.8739999998</v>
      </c>
      <c r="F247" s="567">
        <v>2573906.2943200008</v>
      </c>
      <c r="G247" s="594">
        <f t="shared" si="5"/>
        <v>99.193758169779187</v>
      </c>
    </row>
    <row r="248" spans="1:7" x14ac:dyDescent="0.2">
      <c r="A248" s="595"/>
      <c r="B248" s="607"/>
      <c r="C248" s="597"/>
      <c r="D248" s="599"/>
      <c r="E248" s="599"/>
      <c r="F248" s="599"/>
      <c r="G248" s="600"/>
    </row>
    <row r="249" spans="1:7" x14ac:dyDescent="0.2">
      <c r="A249" s="584">
        <v>3133</v>
      </c>
      <c r="B249" s="601">
        <v>5169</v>
      </c>
      <c r="C249" s="586" t="s">
        <v>131</v>
      </c>
      <c r="D249" s="602">
        <v>150</v>
      </c>
      <c r="E249" s="588">
        <v>0</v>
      </c>
      <c r="F249" s="602">
        <v>0</v>
      </c>
      <c r="G249" s="548" t="s">
        <v>3125</v>
      </c>
    </row>
    <row r="250" spans="1:7" x14ac:dyDescent="0.2">
      <c r="A250" s="584">
        <v>3133</v>
      </c>
      <c r="B250" s="585">
        <v>5331</v>
      </c>
      <c r="C250" s="586" t="s">
        <v>140</v>
      </c>
      <c r="D250" s="587">
        <v>84297</v>
      </c>
      <c r="E250" s="588">
        <v>94738.22</v>
      </c>
      <c r="F250" s="587">
        <v>80434.658989999996</v>
      </c>
      <c r="G250" s="589">
        <f t="shared" si="5"/>
        <v>84.902016303451759</v>
      </c>
    </row>
    <row r="251" spans="1:7" x14ac:dyDescent="0.2">
      <c r="A251" s="584">
        <v>3133</v>
      </c>
      <c r="B251" s="585">
        <v>5336</v>
      </c>
      <c r="C251" s="586" t="s">
        <v>163</v>
      </c>
      <c r="D251" s="587">
        <v>0</v>
      </c>
      <c r="E251" s="588">
        <v>273951.85200000001</v>
      </c>
      <c r="F251" s="587">
        <v>273951.85200000001</v>
      </c>
      <c r="G251" s="589">
        <f t="shared" si="5"/>
        <v>100</v>
      </c>
    </row>
    <row r="252" spans="1:7" x14ac:dyDescent="0.2">
      <c r="A252" s="591">
        <v>3133</v>
      </c>
      <c r="B252" s="592"/>
      <c r="C252" s="593" t="s">
        <v>182</v>
      </c>
      <c r="D252" s="567">
        <v>84447</v>
      </c>
      <c r="E252" s="574">
        <v>368690.07199999999</v>
      </c>
      <c r="F252" s="567">
        <v>354386.51098999998</v>
      </c>
      <c r="G252" s="594">
        <f t="shared" si="5"/>
        <v>96.120437707365227</v>
      </c>
    </row>
    <row r="253" spans="1:7" x14ac:dyDescent="0.2">
      <c r="A253" s="595"/>
      <c r="B253" s="607"/>
      <c r="C253" s="597"/>
      <c r="D253" s="599"/>
      <c r="E253" s="599"/>
      <c r="F253" s="599"/>
      <c r="G253" s="600"/>
    </row>
    <row r="254" spans="1:7" x14ac:dyDescent="0.2">
      <c r="A254" s="584">
        <v>3141</v>
      </c>
      <c r="B254" s="601">
        <v>5212</v>
      </c>
      <c r="C254" s="586" t="s">
        <v>3617</v>
      </c>
      <c r="D254" s="602">
        <v>0</v>
      </c>
      <c r="E254" s="588">
        <v>325.29000000000002</v>
      </c>
      <c r="F254" s="602">
        <v>325.29000000000002</v>
      </c>
      <c r="G254" s="589">
        <f t="shared" si="5"/>
        <v>100</v>
      </c>
    </row>
    <row r="255" spans="1:7" x14ac:dyDescent="0.2">
      <c r="A255" s="584">
        <v>3141</v>
      </c>
      <c r="B255" s="585">
        <v>5213</v>
      </c>
      <c r="C255" s="586" t="s">
        <v>3622</v>
      </c>
      <c r="D255" s="587">
        <v>0</v>
      </c>
      <c r="E255" s="588">
        <v>18807.237000000001</v>
      </c>
      <c r="F255" s="587">
        <v>18807.20998</v>
      </c>
      <c r="G255" s="589">
        <f t="shared" si="5"/>
        <v>99.999856331900318</v>
      </c>
    </row>
    <row r="256" spans="1:7" x14ac:dyDescent="0.2">
      <c r="A256" s="584">
        <v>3141</v>
      </c>
      <c r="B256" s="585">
        <v>5221</v>
      </c>
      <c r="C256" s="586" t="s">
        <v>146</v>
      </c>
      <c r="D256" s="587">
        <v>0</v>
      </c>
      <c r="E256" s="588">
        <v>848.20299999999997</v>
      </c>
      <c r="F256" s="587">
        <v>848.20299999999997</v>
      </c>
      <c r="G256" s="589">
        <f t="shared" si="5"/>
        <v>100</v>
      </c>
    </row>
    <row r="257" spans="1:7" x14ac:dyDescent="0.2">
      <c r="A257" s="584">
        <v>3141</v>
      </c>
      <c r="B257" s="585">
        <v>5222</v>
      </c>
      <c r="C257" s="586" t="s">
        <v>133</v>
      </c>
      <c r="D257" s="587">
        <v>0</v>
      </c>
      <c r="E257" s="588">
        <v>214.17400000000001</v>
      </c>
      <c r="F257" s="587">
        <v>214.17400000000001</v>
      </c>
      <c r="G257" s="589">
        <f t="shared" si="5"/>
        <v>100</v>
      </c>
    </row>
    <row r="258" spans="1:7" x14ac:dyDescent="0.2">
      <c r="A258" s="584">
        <v>3141</v>
      </c>
      <c r="B258" s="585">
        <v>5223</v>
      </c>
      <c r="C258" s="586" t="s">
        <v>136</v>
      </c>
      <c r="D258" s="587">
        <v>0</v>
      </c>
      <c r="E258" s="588">
        <v>313.75</v>
      </c>
      <c r="F258" s="587">
        <v>298.87452000000008</v>
      </c>
      <c r="G258" s="589">
        <f t="shared" si="5"/>
        <v>95.25881115537851</v>
      </c>
    </row>
    <row r="259" spans="1:7" x14ac:dyDescent="0.2">
      <c r="A259" s="584">
        <v>3141</v>
      </c>
      <c r="B259" s="585">
        <v>5321</v>
      </c>
      <c r="C259" s="586" t="s">
        <v>137</v>
      </c>
      <c r="D259" s="587">
        <v>0</v>
      </c>
      <c r="E259" s="588">
        <v>22147.39</v>
      </c>
      <c r="F259" s="587">
        <v>16393.469639999999</v>
      </c>
      <c r="G259" s="589">
        <f t="shared" si="5"/>
        <v>74.019871596607999</v>
      </c>
    </row>
    <row r="260" spans="1:7" x14ac:dyDescent="0.2">
      <c r="A260" s="584">
        <v>3141</v>
      </c>
      <c r="B260" s="585">
        <v>5331</v>
      </c>
      <c r="C260" s="586" t="s">
        <v>140</v>
      </c>
      <c r="D260" s="587">
        <v>32233</v>
      </c>
      <c r="E260" s="588">
        <v>33538.01</v>
      </c>
      <c r="F260" s="587">
        <v>33538.002589999996</v>
      </c>
      <c r="G260" s="589">
        <f t="shared" si="5"/>
        <v>99.99997790566583</v>
      </c>
    </row>
    <row r="261" spans="1:7" x14ac:dyDescent="0.2">
      <c r="A261" s="584">
        <v>3141</v>
      </c>
      <c r="B261" s="585">
        <v>5336</v>
      </c>
      <c r="C261" s="586" t="s">
        <v>163</v>
      </c>
      <c r="D261" s="587">
        <v>0</v>
      </c>
      <c r="E261" s="588">
        <v>162292.44399999999</v>
      </c>
      <c r="F261" s="587">
        <v>162280.09850000002</v>
      </c>
      <c r="G261" s="589">
        <f t="shared" si="5"/>
        <v>99.992393053123308</v>
      </c>
    </row>
    <row r="262" spans="1:7" x14ac:dyDescent="0.2">
      <c r="A262" s="584">
        <v>3141</v>
      </c>
      <c r="B262" s="585">
        <v>5339</v>
      </c>
      <c r="C262" s="586" t="s">
        <v>161</v>
      </c>
      <c r="D262" s="587">
        <v>0</v>
      </c>
      <c r="E262" s="588">
        <v>908124.93200000003</v>
      </c>
      <c r="F262" s="587">
        <v>908124.93200000003</v>
      </c>
      <c r="G262" s="589">
        <f t="shared" si="5"/>
        <v>100</v>
      </c>
    </row>
    <row r="263" spans="1:7" x14ac:dyDescent="0.2">
      <c r="A263" s="591">
        <v>3141</v>
      </c>
      <c r="B263" s="592"/>
      <c r="C263" s="593" t="s">
        <v>183</v>
      </c>
      <c r="D263" s="567">
        <v>32233</v>
      </c>
      <c r="E263" s="574">
        <v>1146611.43</v>
      </c>
      <c r="F263" s="567">
        <v>1140830.2542300001</v>
      </c>
      <c r="G263" s="594">
        <f t="shared" si="5"/>
        <v>99.495803406564704</v>
      </c>
    </row>
    <row r="264" spans="1:7" x14ac:dyDescent="0.2">
      <c r="A264" s="595"/>
      <c r="B264" s="607"/>
      <c r="C264" s="597"/>
      <c r="D264" s="599"/>
      <c r="E264" s="599"/>
      <c r="F264" s="599"/>
      <c r="G264" s="600"/>
    </row>
    <row r="265" spans="1:7" x14ac:dyDescent="0.2">
      <c r="A265" s="584">
        <v>3143</v>
      </c>
      <c r="B265" s="601">
        <v>5212</v>
      </c>
      <c r="C265" s="586" t="s">
        <v>3617</v>
      </c>
      <c r="D265" s="602">
        <v>0</v>
      </c>
      <c r="E265" s="588">
        <v>2709.88</v>
      </c>
      <c r="F265" s="602">
        <v>2709.88</v>
      </c>
      <c r="G265" s="589">
        <f t="shared" si="5"/>
        <v>100</v>
      </c>
    </row>
    <row r="266" spans="1:7" x14ac:dyDescent="0.2">
      <c r="A266" s="584">
        <v>3143</v>
      </c>
      <c r="B266" s="585">
        <v>5213</v>
      </c>
      <c r="C266" s="586" t="s">
        <v>3622</v>
      </c>
      <c r="D266" s="587">
        <v>0</v>
      </c>
      <c r="E266" s="588">
        <v>26710.126</v>
      </c>
      <c r="F266" s="587">
        <v>26710.126</v>
      </c>
      <c r="G266" s="589">
        <f t="shared" si="5"/>
        <v>100</v>
      </c>
    </row>
    <row r="267" spans="1:7" x14ac:dyDescent="0.2">
      <c r="A267" s="584">
        <v>3143</v>
      </c>
      <c r="B267" s="585">
        <v>5222</v>
      </c>
      <c r="C267" s="586" t="s">
        <v>133</v>
      </c>
      <c r="D267" s="587">
        <v>0</v>
      </c>
      <c r="E267" s="588">
        <v>247.14</v>
      </c>
      <c r="F267" s="587">
        <v>247.14</v>
      </c>
      <c r="G267" s="589">
        <f t="shared" si="5"/>
        <v>100</v>
      </c>
    </row>
    <row r="268" spans="1:7" x14ac:dyDescent="0.2">
      <c r="A268" s="584">
        <v>3143</v>
      </c>
      <c r="B268" s="585">
        <v>5331</v>
      </c>
      <c r="C268" s="586" t="s">
        <v>140</v>
      </c>
      <c r="D268" s="587">
        <v>1732</v>
      </c>
      <c r="E268" s="588">
        <v>1732</v>
      </c>
      <c r="F268" s="587">
        <v>1732</v>
      </c>
      <c r="G268" s="589">
        <f t="shared" si="5"/>
        <v>100</v>
      </c>
    </row>
    <row r="269" spans="1:7" x14ac:dyDescent="0.2">
      <c r="A269" s="584">
        <v>3143</v>
      </c>
      <c r="B269" s="585">
        <v>5336</v>
      </c>
      <c r="C269" s="586" t="s">
        <v>163</v>
      </c>
      <c r="D269" s="587">
        <v>0</v>
      </c>
      <c r="E269" s="588">
        <v>58115.678</v>
      </c>
      <c r="F269" s="587">
        <v>58115.678</v>
      </c>
      <c r="G269" s="589">
        <f t="shared" si="5"/>
        <v>100</v>
      </c>
    </row>
    <row r="270" spans="1:7" x14ac:dyDescent="0.2">
      <c r="A270" s="584">
        <v>3143</v>
      </c>
      <c r="B270" s="585">
        <v>5339</v>
      </c>
      <c r="C270" s="586" t="s">
        <v>161</v>
      </c>
      <c r="D270" s="587">
        <v>0</v>
      </c>
      <c r="E270" s="588">
        <v>741420.43099999998</v>
      </c>
      <c r="F270" s="587">
        <v>741420.43099999998</v>
      </c>
      <c r="G270" s="589">
        <f t="shared" si="5"/>
        <v>100</v>
      </c>
    </row>
    <row r="271" spans="1:7" x14ac:dyDescent="0.2">
      <c r="A271" s="591">
        <v>3143</v>
      </c>
      <c r="B271" s="592"/>
      <c r="C271" s="593" t="s">
        <v>184</v>
      </c>
      <c r="D271" s="567">
        <v>1732</v>
      </c>
      <c r="E271" s="574">
        <v>830935.255</v>
      </c>
      <c r="F271" s="567">
        <v>830935.255</v>
      </c>
      <c r="G271" s="594">
        <f t="shared" si="5"/>
        <v>100</v>
      </c>
    </row>
    <row r="272" spans="1:7" x14ac:dyDescent="0.2">
      <c r="A272" s="595"/>
      <c r="B272" s="607"/>
      <c r="C272" s="597"/>
      <c r="D272" s="599"/>
      <c r="E272" s="599"/>
      <c r="F272" s="599"/>
      <c r="G272" s="600"/>
    </row>
    <row r="273" spans="1:7" x14ac:dyDescent="0.2">
      <c r="A273" s="584">
        <v>3145</v>
      </c>
      <c r="B273" s="601">
        <v>5331</v>
      </c>
      <c r="C273" s="586" t="s">
        <v>140</v>
      </c>
      <c r="D273" s="602">
        <v>495</v>
      </c>
      <c r="E273" s="588">
        <v>495</v>
      </c>
      <c r="F273" s="602">
        <v>495</v>
      </c>
      <c r="G273" s="589">
        <f t="shared" si="5"/>
        <v>100</v>
      </c>
    </row>
    <row r="274" spans="1:7" x14ac:dyDescent="0.2">
      <c r="A274" s="584">
        <v>3145</v>
      </c>
      <c r="B274" s="585">
        <v>5336</v>
      </c>
      <c r="C274" s="586" t="s">
        <v>163</v>
      </c>
      <c r="D274" s="587">
        <v>0</v>
      </c>
      <c r="E274" s="588">
        <v>12600.034</v>
      </c>
      <c r="F274" s="587">
        <v>12600.032999999999</v>
      </c>
      <c r="G274" s="589">
        <f t="shared" si="5"/>
        <v>99.999992063513474</v>
      </c>
    </row>
    <row r="275" spans="1:7" x14ac:dyDescent="0.2">
      <c r="A275" s="591">
        <v>3145</v>
      </c>
      <c r="B275" s="592"/>
      <c r="C275" s="593" t="s">
        <v>185</v>
      </c>
      <c r="D275" s="567">
        <v>495</v>
      </c>
      <c r="E275" s="574">
        <v>13095.034</v>
      </c>
      <c r="F275" s="567">
        <v>13095.032999999999</v>
      </c>
      <c r="G275" s="594">
        <f t="shared" si="5"/>
        <v>99.999992363517336</v>
      </c>
    </row>
    <row r="276" spans="1:7" x14ac:dyDescent="0.2">
      <c r="A276" s="595"/>
      <c r="B276" s="607"/>
      <c r="C276" s="597"/>
      <c r="D276" s="599"/>
      <c r="E276" s="599"/>
      <c r="F276" s="599"/>
      <c r="G276" s="600"/>
    </row>
    <row r="277" spans="1:7" x14ac:dyDescent="0.2">
      <c r="A277" s="584">
        <v>3146</v>
      </c>
      <c r="B277" s="601">
        <v>5221</v>
      </c>
      <c r="C277" s="586" t="s">
        <v>146</v>
      </c>
      <c r="D277" s="602">
        <v>0</v>
      </c>
      <c r="E277" s="588">
        <v>3496.8939999999998</v>
      </c>
      <c r="F277" s="602">
        <v>3496.8939999999998</v>
      </c>
      <c r="G277" s="589">
        <f t="shared" si="5"/>
        <v>100</v>
      </c>
    </row>
    <row r="278" spans="1:7" x14ac:dyDescent="0.2">
      <c r="A278" s="584">
        <v>3146</v>
      </c>
      <c r="B278" s="585">
        <v>5331</v>
      </c>
      <c r="C278" s="586" t="s">
        <v>140</v>
      </c>
      <c r="D278" s="587">
        <v>8973</v>
      </c>
      <c r="E278" s="588">
        <v>11701.912</v>
      </c>
      <c r="F278" s="587">
        <v>11701.912</v>
      </c>
      <c r="G278" s="589">
        <f t="shared" si="5"/>
        <v>100</v>
      </c>
    </row>
    <row r="279" spans="1:7" x14ac:dyDescent="0.2">
      <c r="A279" s="584">
        <v>3146</v>
      </c>
      <c r="B279" s="585">
        <v>5336</v>
      </c>
      <c r="C279" s="586" t="s">
        <v>163</v>
      </c>
      <c r="D279" s="587">
        <v>0</v>
      </c>
      <c r="E279" s="588">
        <v>205394.27100000001</v>
      </c>
      <c r="F279" s="587">
        <v>205394.26700000002</v>
      </c>
      <c r="G279" s="589">
        <f t="shared" si="5"/>
        <v>99.999998052526024</v>
      </c>
    </row>
    <row r="280" spans="1:7" x14ac:dyDescent="0.2">
      <c r="A280" s="591">
        <v>3146</v>
      </c>
      <c r="B280" s="592"/>
      <c r="C280" s="593" t="s">
        <v>186</v>
      </c>
      <c r="D280" s="567">
        <v>8973</v>
      </c>
      <c r="E280" s="574">
        <v>220593.07699999999</v>
      </c>
      <c r="F280" s="567">
        <v>220593.07300000003</v>
      </c>
      <c r="G280" s="594">
        <f t="shared" si="5"/>
        <v>99.999998186706478</v>
      </c>
    </row>
    <row r="281" spans="1:7" x14ac:dyDescent="0.2">
      <c r="A281" s="595"/>
      <c r="B281" s="607"/>
      <c r="C281" s="597"/>
      <c r="D281" s="599"/>
      <c r="E281" s="599"/>
      <c r="F281" s="599"/>
      <c r="G281" s="600"/>
    </row>
    <row r="282" spans="1:7" x14ac:dyDescent="0.2">
      <c r="A282" s="584">
        <v>3147</v>
      </c>
      <c r="B282" s="601">
        <v>5213</v>
      </c>
      <c r="C282" s="586" t="s">
        <v>3622</v>
      </c>
      <c r="D282" s="602">
        <v>0</v>
      </c>
      <c r="E282" s="588">
        <v>1286.2550000000001</v>
      </c>
      <c r="F282" s="602">
        <v>1286.2550000000001</v>
      </c>
      <c r="G282" s="589">
        <f t="shared" si="5"/>
        <v>100</v>
      </c>
    </row>
    <row r="283" spans="1:7" x14ac:dyDescent="0.2">
      <c r="A283" s="584">
        <v>3147</v>
      </c>
      <c r="B283" s="585">
        <v>5221</v>
      </c>
      <c r="C283" s="586" t="s">
        <v>146</v>
      </c>
      <c r="D283" s="587">
        <v>0</v>
      </c>
      <c r="E283" s="588">
        <v>1031.732</v>
      </c>
      <c r="F283" s="587">
        <v>1031.732</v>
      </c>
      <c r="G283" s="589">
        <f t="shared" si="5"/>
        <v>100</v>
      </c>
    </row>
    <row r="284" spans="1:7" x14ac:dyDescent="0.2">
      <c r="A284" s="584">
        <v>3147</v>
      </c>
      <c r="B284" s="585">
        <v>5331</v>
      </c>
      <c r="C284" s="586" t="s">
        <v>140</v>
      </c>
      <c r="D284" s="587">
        <v>15038</v>
      </c>
      <c r="E284" s="588">
        <v>15403.393</v>
      </c>
      <c r="F284" s="587">
        <v>15403.393</v>
      </c>
      <c r="G284" s="589">
        <f t="shared" si="5"/>
        <v>100</v>
      </c>
    </row>
    <row r="285" spans="1:7" x14ac:dyDescent="0.2">
      <c r="A285" s="584">
        <v>3147</v>
      </c>
      <c r="B285" s="585">
        <v>5336</v>
      </c>
      <c r="C285" s="586" t="s">
        <v>163</v>
      </c>
      <c r="D285" s="587">
        <v>0</v>
      </c>
      <c r="E285" s="588">
        <v>74053.422999999995</v>
      </c>
      <c r="F285" s="587">
        <v>74053.422999999995</v>
      </c>
      <c r="G285" s="589">
        <f t="shared" si="5"/>
        <v>100</v>
      </c>
    </row>
    <row r="286" spans="1:7" x14ac:dyDescent="0.2">
      <c r="A286" s="591">
        <v>3147</v>
      </c>
      <c r="B286" s="592"/>
      <c r="C286" s="593" t="s">
        <v>187</v>
      </c>
      <c r="D286" s="567">
        <v>15038</v>
      </c>
      <c r="E286" s="574">
        <v>91774.803</v>
      </c>
      <c r="F286" s="567">
        <v>91774.803</v>
      </c>
      <c r="G286" s="594">
        <f t="shared" si="5"/>
        <v>100</v>
      </c>
    </row>
    <row r="287" spans="1:7" x14ac:dyDescent="0.2">
      <c r="A287" s="595"/>
      <c r="B287" s="607"/>
      <c r="C287" s="597"/>
      <c r="D287" s="599"/>
      <c r="E287" s="599"/>
      <c r="F287" s="599"/>
      <c r="G287" s="600"/>
    </row>
    <row r="288" spans="1:7" x14ac:dyDescent="0.2">
      <c r="A288" s="584">
        <v>3149</v>
      </c>
      <c r="B288" s="601">
        <v>5331</v>
      </c>
      <c r="C288" s="586" t="s">
        <v>140</v>
      </c>
      <c r="D288" s="602">
        <v>5018</v>
      </c>
      <c r="E288" s="588">
        <v>7063.9</v>
      </c>
      <c r="F288" s="602">
        <v>7063.9</v>
      </c>
      <c r="G288" s="589">
        <f t="shared" ref="G288:G354" si="6">F288/E288*100</f>
        <v>100</v>
      </c>
    </row>
    <row r="289" spans="1:7" x14ac:dyDescent="0.2">
      <c r="A289" s="591">
        <v>3149</v>
      </c>
      <c r="B289" s="592"/>
      <c r="C289" s="593" t="s">
        <v>188</v>
      </c>
      <c r="D289" s="567">
        <v>5018</v>
      </c>
      <c r="E289" s="574">
        <v>7063.9</v>
      </c>
      <c r="F289" s="567">
        <v>7063.9</v>
      </c>
      <c r="G289" s="594">
        <f t="shared" si="6"/>
        <v>100</v>
      </c>
    </row>
    <row r="290" spans="1:7" x14ac:dyDescent="0.2">
      <c r="A290" s="595"/>
      <c r="B290" s="607"/>
      <c r="C290" s="597"/>
      <c r="D290" s="599"/>
      <c r="E290" s="599"/>
      <c r="F290" s="599"/>
      <c r="G290" s="600"/>
    </row>
    <row r="291" spans="1:7" x14ac:dyDescent="0.2">
      <c r="A291" s="584">
        <v>3150</v>
      </c>
      <c r="B291" s="601">
        <v>5212</v>
      </c>
      <c r="C291" s="586" t="s">
        <v>3617</v>
      </c>
      <c r="D291" s="602">
        <v>0</v>
      </c>
      <c r="E291" s="588">
        <v>12012.439</v>
      </c>
      <c r="F291" s="602">
        <v>12012.439</v>
      </c>
      <c r="G291" s="589">
        <f t="shared" si="6"/>
        <v>100</v>
      </c>
    </row>
    <row r="292" spans="1:7" x14ac:dyDescent="0.2">
      <c r="A292" s="584">
        <v>3150</v>
      </c>
      <c r="B292" s="585">
        <v>5213</v>
      </c>
      <c r="C292" s="586" t="s">
        <v>3622</v>
      </c>
      <c r="D292" s="587">
        <v>0</v>
      </c>
      <c r="E292" s="588">
        <v>96332.410999999993</v>
      </c>
      <c r="F292" s="587">
        <v>96332.410999999993</v>
      </c>
      <c r="G292" s="589">
        <f t="shared" si="6"/>
        <v>100</v>
      </c>
    </row>
    <row r="293" spans="1:7" x14ac:dyDescent="0.2">
      <c r="A293" s="584">
        <v>3150</v>
      </c>
      <c r="B293" s="585">
        <v>5331</v>
      </c>
      <c r="C293" s="586" t="s">
        <v>140</v>
      </c>
      <c r="D293" s="587">
        <v>4815</v>
      </c>
      <c r="E293" s="588">
        <v>4815</v>
      </c>
      <c r="F293" s="587">
        <v>4815</v>
      </c>
      <c r="G293" s="589">
        <f t="shared" si="6"/>
        <v>100</v>
      </c>
    </row>
    <row r="294" spans="1:7" x14ac:dyDescent="0.2">
      <c r="A294" s="584">
        <v>3150</v>
      </c>
      <c r="B294" s="585">
        <v>5336</v>
      </c>
      <c r="C294" s="586" t="s">
        <v>163</v>
      </c>
      <c r="D294" s="587">
        <v>0</v>
      </c>
      <c r="E294" s="588">
        <v>52907.644999999997</v>
      </c>
      <c r="F294" s="587">
        <v>52907.644999999997</v>
      </c>
      <c r="G294" s="589">
        <f t="shared" si="6"/>
        <v>100</v>
      </c>
    </row>
    <row r="295" spans="1:7" x14ac:dyDescent="0.2">
      <c r="A295" s="591">
        <v>3150</v>
      </c>
      <c r="B295" s="592"/>
      <c r="C295" s="593" t="s">
        <v>189</v>
      </c>
      <c r="D295" s="567">
        <v>4815</v>
      </c>
      <c r="E295" s="574">
        <v>166067.495</v>
      </c>
      <c r="F295" s="567">
        <v>166067.495</v>
      </c>
      <c r="G295" s="594">
        <f t="shared" si="6"/>
        <v>100</v>
      </c>
    </row>
    <row r="296" spans="1:7" x14ac:dyDescent="0.2">
      <c r="A296" s="595"/>
      <c r="B296" s="607"/>
      <c r="C296" s="597"/>
      <c r="D296" s="599"/>
      <c r="E296" s="599"/>
      <c r="F296" s="599"/>
      <c r="G296" s="600"/>
    </row>
    <row r="297" spans="1:7" x14ac:dyDescent="0.2">
      <c r="A297" s="584">
        <v>3231</v>
      </c>
      <c r="B297" s="601">
        <v>5137</v>
      </c>
      <c r="C297" s="586" t="s">
        <v>1197</v>
      </c>
      <c r="D297" s="602">
        <v>0</v>
      </c>
      <c r="E297" s="588">
        <v>42.2</v>
      </c>
      <c r="F297" s="602">
        <v>0</v>
      </c>
      <c r="G297" s="589">
        <f t="shared" si="6"/>
        <v>0</v>
      </c>
    </row>
    <row r="298" spans="1:7" x14ac:dyDescent="0.2">
      <c r="A298" s="584">
        <v>3231</v>
      </c>
      <c r="B298" s="585">
        <v>5167</v>
      </c>
      <c r="C298" s="586" t="s">
        <v>157</v>
      </c>
      <c r="D298" s="587">
        <v>0</v>
      </c>
      <c r="E298" s="588">
        <v>2.7</v>
      </c>
      <c r="F298" s="587">
        <v>0</v>
      </c>
      <c r="G298" s="589">
        <f t="shared" si="6"/>
        <v>0</v>
      </c>
    </row>
    <row r="299" spans="1:7" x14ac:dyDescent="0.2">
      <c r="A299" s="584">
        <v>3231</v>
      </c>
      <c r="B299" s="585">
        <v>5213</v>
      </c>
      <c r="C299" s="586" t="s">
        <v>3622</v>
      </c>
      <c r="D299" s="587">
        <v>0</v>
      </c>
      <c r="E299" s="588">
        <v>44054.999000000003</v>
      </c>
      <c r="F299" s="587">
        <v>44054.999000000003</v>
      </c>
      <c r="G299" s="589">
        <f t="shared" si="6"/>
        <v>100</v>
      </c>
    </row>
    <row r="300" spans="1:7" x14ac:dyDescent="0.2">
      <c r="A300" s="584">
        <v>3231</v>
      </c>
      <c r="B300" s="585">
        <v>5221</v>
      </c>
      <c r="C300" s="586" t="s">
        <v>146</v>
      </c>
      <c r="D300" s="587">
        <v>0</v>
      </c>
      <c r="E300" s="588">
        <v>19474.118999999999</v>
      </c>
      <c r="F300" s="587">
        <v>19474.118999999999</v>
      </c>
      <c r="G300" s="589">
        <f t="shared" si="6"/>
        <v>100</v>
      </c>
    </row>
    <row r="301" spans="1:7" x14ac:dyDescent="0.2">
      <c r="A301" s="584">
        <v>3231</v>
      </c>
      <c r="B301" s="585">
        <v>5331</v>
      </c>
      <c r="C301" s="586" t="s">
        <v>140</v>
      </c>
      <c r="D301" s="587">
        <v>2980</v>
      </c>
      <c r="E301" s="588">
        <v>13640</v>
      </c>
      <c r="F301" s="587">
        <v>7177</v>
      </c>
      <c r="G301" s="589">
        <f t="shared" si="6"/>
        <v>52.617302052785917</v>
      </c>
    </row>
    <row r="302" spans="1:7" x14ac:dyDescent="0.2">
      <c r="A302" s="584">
        <v>3231</v>
      </c>
      <c r="B302" s="585">
        <v>5336</v>
      </c>
      <c r="C302" s="586" t="s">
        <v>163</v>
      </c>
      <c r="D302" s="587">
        <v>0</v>
      </c>
      <c r="E302" s="588">
        <v>683369.11399999994</v>
      </c>
      <c r="F302" s="587">
        <v>683369.10000000009</v>
      </c>
      <c r="G302" s="589">
        <f t="shared" si="6"/>
        <v>99.999997951326804</v>
      </c>
    </row>
    <row r="303" spans="1:7" x14ac:dyDescent="0.2">
      <c r="A303" s="584">
        <v>3231</v>
      </c>
      <c r="B303" s="585">
        <v>5339</v>
      </c>
      <c r="C303" s="586" t="s">
        <v>161</v>
      </c>
      <c r="D303" s="587">
        <v>0</v>
      </c>
      <c r="E303" s="588">
        <v>100452.64200000001</v>
      </c>
      <c r="F303" s="587">
        <v>100452.64200000001</v>
      </c>
      <c r="G303" s="589">
        <f t="shared" si="6"/>
        <v>100</v>
      </c>
    </row>
    <row r="304" spans="1:7" x14ac:dyDescent="0.2">
      <c r="A304" s="591">
        <v>3231</v>
      </c>
      <c r="B304" s="592"/>
      <c r="C304" s="593" t="s">
        <v>190</v>
      </c>
      <c r="D304" s="567">
        <v>2980</v>
      </c>
      <c r="E304" s="574">
        <v>861035.77399999998</v>
      </c>
      <c r="F304" s="567">
        <v>854527.8600000001</v>
      </c>
      <c r="G304" s="594">
        <f t="shared" si="6"/>
        <v>99.244176119446593</v>
      </c>
    </row>
    <row r="305" spans="1:7" x14ac:dyDescent="0.2">
      <c r="A305" s="595"/>
      <c r="B305" s="607"/>
      <c r="C305" s="597"/>
      <c r="D305" s="599"/>
      <c r="E305" s="599"/>
      <c r="F305" s="599"/>
      <c r="G305" s="600"/>
    </row>
    <row r="306" spans="1:7" x14ac:dyDescent="0.2">
      <c r="A306" s="584">
        <v>3233</v>
      </c>
      <c r="B306" s="601">
        <v>5213</v>
      </c>
      <c r="C306" s="586" t="s">
        <v>3622</v>
      </c>
      <c r="D306" s="602">
        <v>0</v>
      </c>
      <c r="E306" s="588">
        <v>1294.675</v>
      </c>
      <c r="F306" s="602">
        <v>1294.675</v>
      </c>
      <c r="G306" s="589">
        <f t="shared" si="6"/>
        <v>100</v>
      </c>
    </row>
    <row r="307" spans="1:7" x14ac:dyDescent="0.2">
      <c r="A307" s="584">
        <v>3233</v>
      </c>
      <c r="B307" s="585">
        <v>5339</v>
      </c>
      <c r="C307" s="586" t="s">
        <v>161</v>
      </c>
      <c r="D307" s="587">
        <v>0</v>
      </c>
      <c r="E307" s="588">
        <v>200668.47700000001</v>
      </c>
      <c r="F307" s="587">
        <v>200668.47700000001</v>
      </c>
      <c r="G307" s="589">
        <f t="shared" si="6"/>
        <v>100</v>
      </c>
    </row>
    <row r="308" spans="1:7" x14ac:dyDescent="0.2">
      <c r="A308" s="591">
        <v>3233</v>
      </c>
      <c r="B308" s="592"/>
      <c r="C308" s="593" t="s">
        <v>191</v>
      </c>
      <c r="D308" s="567">
        <v>0</v>
      </c>
      <c r="E308" s="574">
        <v>201963.152</v>
      </c>
      <c r="F308" s="567">
        <v>201963.152</v>
      </c>
      <c r="G308" s="594">
        <f t="shared" si="6"/>
        <v>100</v>
      </c>
    </row>
    <row r="309" spans="1:7" x14ac:dyDescent="0.2">
      <c r="A309" s="595"/>
      <c r="B309" s="607"/>
      <c r="C309" s="597"/>
      <c r="D309" s="599"/>
      <c r="E309" s="599"/>
      <c r="F309" s="599"/>
      <c r="G309" s="600"/>
    </row>
    <row r="310" spans="1:7" x14ac:dyDescent="0.2">
      <c r="A310" s="584">
        <v>3239</v>
      </c>
      <c r="B310" s="601">
        <v>5331</v>
      </c>
      <c r="C310" s="586" t="s">
        <v>140</v>
      </c>
      <c r="D310" s="602">
        <v>0</v>
      </c>
      <c r="E310" s="588">
        <v>576</v>
      </c>
      <c r="F310" s="602">
        <v>576</v>
      </c>
      <c r="G310" s="589">
        <f t="shared" si="6"/>
        <v>100</v>
      </c>
    </row>
    <row r="311" spans="1:7" x14ac:dyDescent="0.2">
      <c r="A311" s="584">
        <v>3239</v>
      </c>
      <c r="B311" s="585">
        <v>5336</v>
      </c>
      <c r="C311" s="586" t="s">
        <v>163</v>
      </c>
      <c r="D311" s="587">
        <v>0</v>
      </c>
      <c r="E311" s="588">
        <v>848</v>
      </c>
      <c r="F311" s="587">
        <v>848</v>
      </c>
      <c r="G311" s="589">
        <f t="shared" si="6"/>
        <v>100</v>
      </c>
    </row>
    <row r="312" spans="1:7" x14ac:dyDescent="0.2">
      <c r="A312" s="591">
        <v>3239</v>
      </c>
      <c r="B312" s="592"/>
      <c r="C312" s="593" t="s">
        <v>3632</v>
      </c>
      <c r="D312" s="567">
        <v>0</v>
      </c>
      <c r="E312" s="574">
        <v>1424</v>
      </c>
      <c r="F312" s="567">
        <v>1424</v>
      </c>
      <c r="G312" s="594">
        <f t="shared" si="6"/>
        <v>100</v>
      </c>
    </row>
    <row r="313" spans="1:7" x14ac:dyDescent="0.2">
      <c r="A313" s="595"/>
      <c r="B313" s="607"/>
      <c r="C313" s="597"/>
      <c r="D313" s="599"/>
      <c r="E313" s="599"/>
      <c r="F313" s="599"/>
      <c r="G313" s="600"/>
    </row>
    <row r="314" spans="1:7" x14ac:dyDescent="0.2">
      <c r="A314" s="584">
        <v>3291</v>
      </c>
      <c r="B314" s="601">
        <v>5167</v>
      </c>
      <c r="C314" s="586" t="s">
        <v>157</v>
      </c>
      <c r="D314" s="602">
        <v>20</v>
      </c>
      <c r="E314" s="588">
        <v>20</v>
      </c>
      <c r="F314" s="602">
        <v>12.57</v>
      </c>
      <c r="G314" s="589">
        <f t="shared" si="6"/>
        <v>62.850000000000009</v>
      </c>
    </row>
    <row r="315" spans="1:7" x14ac:dyDescent="0.2">
      <c r="A315" s="584">
        <v>3291</v>
      </c>
      <c r="B315" s="585">
        <v>5493</v>
      </c>
      <c r="C315" s="586" t="s">
        <v>134</v>
      </c>
      <c r="D315" s="587">
        <v>150</v>
      </c>
      <c r="E315" s="588">
        <v>150</v>
      </c>
      <c r="F315" s="587">
        <v>150</v>
      </c>
      <c r="G315" s="589">
        <f t="shared" si="6"/>
        <v>100</v>
      </c>
    </row>
    <row r="316" spans="1:7" x14ac:dyDescent="0.2">
      <c r="A316" s="591">
        <v>3291</v>
      </c>
      <c r="B316" s="592"/>
      <c r="C316" s="593" t="s">
        <v>192</v>
      </c>
      <c r="D316" s="567">
        <v>170</v>
      </c>
      <c r="E316" s="574">
        <v>170</v>
      </c>
      <c r="F316" s="567">
        <v>162.57</v>
      </c>
      <c r="G316" s="594">
        <f t="shared" si="6"/>
        <v>95.629411764705878</v>
      </c>
    </row>
    <row r="317" spans="1:7" x14ac:dyDescent="0.2">
      <c r="A317" s="595"/>
      <c r="B317" s="607"/>
      <c r="C317" s="597"/>
      <c r="D317" s="599"/>
      <c r="E317" s="599"/>
      <c r="F317" s="599"/>
      <c r="G317" s="600"/>
    </row>
    <row r="318" spans="1:7" x14ac:dyDescent="0.2">
      <c r="A318" s="584">
        <v>3299</v>
      </c>
      <c r="B318" s="601">
        <v>5011</v>
      </c>
      <c r="C318" s="586" t="s">
        <v>148</v>
      </c>
      <c r="D318" s="602">
        <v>0</v>
      </c>
      <c r="E318" s="588">
        <v>2981.31</v>
      </c>
      <c r="F318" s="602">
        <v>2919.5098999999996</v>
      </c>
      <c r="G318" s="589">
        <f t="shared" si="6"/>
        <v>97.927082389956084</v>
      </c>
    </row>
    <row r="319" spans="1:7" x14ac:dyDescent="0.2">
      <c r="A319" s="584">
        <v>3299</v>
      </c>
      <c r="B319" s="585">
        <v>5021</v>
      </c>
      <c r="C319" s="586" t="s">
        <v>149</v>
      </c>
      <c r="D319" s="587">
        <v>0</v>
      </c>
      <c r="E319" s="588">
        <v>1211.3699999999999</v>
      </c>
      <c r="F319" s="587">
        <v>775.51499999999999</v>
      </c>
      <c r="G319" s="589">
        <f t="shared" si="6"/>
        <v>64.019663686569757</v>
      </c>
    </row>
    <row r="320" spans="1:7" x14ac:dyDescent="0.2">
      <c r="A320" s="584">
        <v>3299</v>
      </c>
      <c r="B320" s="585">
        <v>5031</v>
      </c>
      <c r="C320" s="586" t="s">
        <v>150</v>
      </c>
      <c r="D320" s="587">
        <v>0</v>
      </c>
      <c r="E320" s="588">
        <v>801.7</v>
      </c>
      <c r="F320" s="587">
        <v>749.7410000000001</v>
      </c>
      <c r="G320" s="589">
        <f t="shared" si="6"/>
        <v>93.518897343145824</v>
      </c>
    </row>
    <row r="321" spans="1:7" x14ac:dyDescent="0.2">
      <c r="A321" s="584">
        <v>3299</v>
      </c>
      <c r="B321" s="585">
        <v>5032</v>
      </c>
      <c r="C321" s="586" t="s">
        <v>151</v>
      </c>
      <c r="D321" s="587">
        <v>0</v>
      </c>
      <c r="E321" s="588">
        <v>276.74</v>
      </c>
      <c r="F321" s="587">
        <v>272.05200000000002</v>
      </c>
      <c r="G321" s="589">
        <f t="shared" si="6"/>
        <v>98.305991183059916</v>
      </c>
    </row>
    <row r="322" spans="1:7" ht="25.5" x14ac:dyDescent="0.2">
      <c r="A322" s="584">
        <v>3299</v>
      </c>
      <c r="B322" s="585">
        <v>5038</v>
      </c>
      <c r="C322" s="586" t="s">
        <v>3628</v>
      </c>
      <c r="D322" s="587">
        <v>0</v>
      </c>
      <c r="E322" s="588">
        <v>13.17</v>
      </c>
      <c r="F322" s="587">
        <v>12.638000000000002</v>
      </c>
      <c r="G322" s="589">
        <f t="shared" si="6"/>
        <v>95.960516324981029</v>
      </c>
    </row>
    <row r="323" spans="1:7" x14ac:dyDescent="0.2">
      <c r="A323" s="584">
        <v>3299</v>
      </c>
      <c r="B323" s="585">
        <v>5041</v>
      </c>
      <c r="C323" s="586" t="s">
        <v>142</v>
      </c>
      <c r="D323" s="587">
        <v>1791</v>
      </c>
      <c r="E323" s="588">
        <v>533</v>
      </c>
      <c r="F323" s="587">
        <v>0</v>
      </c>
      <c r="G323" s="589">
        <f t="shared" si="6"/>
        <v>0</v>
      </c>
    </row>
    <row r="324" spans="1:7" x14ac:dyDescent="0.2">
      <c r="A324" s="584">
        <v>3299</v>
      </c>
      <c r="B324" s="585">
        <v>5042</v>
      </c>
      <c r="C324" s="586" t="s">
        <v>170</v>
      </c>
      <c r="D324" s="587">
        <v>7866</v>
      </c>
      <c r="E324" s="588">
        <v>6715</v>
      </c>
      <c r="F324" s="587">
        <v>6706.9111700000003</v>
      </c>
      <c r="G324" s="589">
        <f t="shared" si="6"/>
        <v>99.879540878629939</v>
      </c>
    </row>
    <row r="325" spans="1:7" x14ac:dyDescent="0.2">
      <c r="A325" s="584">
        <v>3299</v>
      </c>
      <c r="B325" s="585">
        <v>5123</v>
      </c>
      <c r="C325" s="586" t="s">
        <v>152</v>
      </c>
      <c r="D325" s="587">
        <v>0</v>
      </c>
      <c r="E325" s="588">
        <v>6.03</v>
      </c>
      <c r="F325" s="587">
        <v>6.0226999999999995</v>
      </c>
      <c r="G325" s="589">
        <f t="shared" si="6"/>
        <v>99.87893864013266</v>
      </c>
    </row>
    <row r="326" spans="1:7" x14ac:dyDescent="0.2">
      <c r="A326" s="584">
        <v>3299</v>
      </c>
      <c r="B326" s="585">
        <v>5136</v>
      </c>
      <c r="C326" s="586" t="s">
        <v>3631</v>
      </c>
      <c r="D326" s="587">
        <v>0</v>
      </c>
      <c r="E326" s="588">
        <v>10</v>
      </c>
      <c r="F326" s="587">
        <v>4.665</v>
      </c>
      <c r="G326" s="589">
        <f t="shared" si="6"/>
        <v>46.650000000000006</v>
      </c>
    </row>
    <row r="327" spans="1:7" x14ac:dyDescent="0.2">
      <c r="A327" s="584">
        <v>3299</v>
      </c>
      <c r="B327" s="585">
        <v>5137</v>
      </c>
      <c r="C327" s="586" t="s">
        <v>1197</v>
      </c>
      <c r="D327" s="587">
        <v>0</v>
      </c>
      <c r="E327" s="588">
        <v>784.04</v>
      </c>
      <c r="F327" s="587">
        <v>768.49079999999981</v>
      </c>
      <c r="G327" s="589">
        <f t="shared" si="6"/>
        <v>98.016784857915397</v>
      </c>
    </row>
    <row r="328" spans="1:7" x14ac:dyDescent="0.2">
      <c r="A328" s="584">
        <v>3299</v>
      </c>
      <c r="B328" s="585">
        <v>5139</v>
      </c>
      <c r="C328" s="586" t="s">
        <v>130</v>
      </c>
      <c r="D328" s="587">
        <v>45</v>
      </c>
      <c r="E328" s="588">
        <v>346.7</v>
      </c>
      <c r="F328" s="587">
        <v>128.53696999999997</v>
      </c>
      <c r="G328" s="589">
        <f t="shared" si="6"/>
        <v>37.074407268531864</v>
      </c>
    </row>
    <row r="329" spans="1:7" x14ac:dyDescent="0.2">
      <c r="A329" s="584">
        <v>3299</v>
      </c>
      <c r="B329" s="585">
        <v>5162</v>
      </c>
      <c r="C329" s="586" t="s">
        <v>193</v>
      </c>
      <c r="D329" s="587">
        <v>0</v>
      </c>
      <c r="E329" s="588">
        <v>29.42</v>
      </c>
      <c r="F329" s="587">
        <v>23.070409999999999</v>
      </c>
      <c r="G329" s="589">
        <f t="shared" si="6"/>
        <v>78.417437117607065</v>
      </c>
    </row>
    <row r="330" spans="1:7" x14ac:dyDescent="0.2">
      <c r="A330" s="584">
        <v>3299</v>
      </c>
      <c r="B330" s="585">
        <v>5164</v>
      </c>
      <c r="C330" s="586" t="s">
        <v>144</v>
      </c>
      <c r="D330" s="587">
        <v>45</v>
      </c>
      <c r="E330" s="588">
        <v>506.35</v>
      </c>
      <c r="F330" s="587">
        <v>269.08049999999997</v>
      </c>
      <c r="G330" s="589">
        <f t="shared" si="6"/>
        <v>53.141206675224637</v>
      </c>
    </row>
    <row r="331" spans="1:7" x14ac:dyDescent="0.2">
      <c r="A331" s="584">
        <v>3299</v>
      </c>
      <c r="B331" s="585">
        <v>5167</v>
      </c>
      <c r="C331" s="586" t="s">
        <v>157</v>
      </c>
      <c r="D331" s="587">
        <v>0</v>
      </c>
      <c r="E331" s="588">
        <v>474.17</v>
      </c>
      <c r="F331" s="587">
        <v>277.15699999999998</v>
      </c>
      <c r="G331" s="589">
        <f t="shared" si="6"/>
        <v>58.450977497521983</v>
      </c>
    </row>
    <row r="332" spans="1:7" x14ac:dyDescent="0.2">
      <c r="A332" s="584">
        <v>3299</v>
      </c>
      <c r="B332" s="585">
        <v>5168</v>
      </c>
      <c r="C332" s="586" t="s">
        <v>158</v>
      </c>
      <c r="D332" s="587">
        <v>1935</v>
      </c>
      <c r="E332" s="588">
        <v>2049.9499999999998</v>
      </c>
      <c r="F332" s="587">
        <v>1468.5086400000002</v>
      </c>
      <c r="G332" s="589">
        <f t="shared" si="6"/>
        <v>71.636315032073966</v>
      </c>
    </row>
    <row r="333" spans="1:7" x14ac:dyDescent="0.2">
      <c r="A333" s="584">
        <v>3299</v>
      </c>
      <c r="B333" s="585">
        <v>5169</v>
      </c>
      <c r="C333" s="586" t="s">
        <v>131</v>
      </c>
      <c r="D333" s="587">
        <v>45669</v>
      </c>
      <c r="E333" s="588">
        <v>64771.784</v>
      </c>
      <c r="F333" s="587">
        <v>1436.98469</v>
      </c>
      <c r="G333" s="589">
        <f t="shared" si="6"/>
        <v>2.2185349873951288</v>
      </c>
    </row>
    <row r="334" spans="1:7" x14ac:dyDescent="0.2">
      <c r="A334" s="584">
        <v>3299</v>
      </c>
      <c r="B334" s="585">
        <v>5173</v>
      </c>
      <c r="C334" s="586" t="s">
        <v>145</v>
      </c>
      <c r="D334" s="587">
        <v>0</v>
      </c>
      <c r="E334" s="588">
        <v>1231.5899999999999</v>
      </c>
      <c r="F334" s="587">
        <v>640.05697000000009</v>
      </c>
      <c r="G334" s="589">
        <f t="shared" si="6"/>
        <v>51.969971337864074</v>
      </c>
    </row>
    <row r="335" spans="1:7" x14ac:dyDescent="0.2">
      <c r="A335" s="584">
        <v>3299</v>
      </c>
      <c r="B335" s="585">
        <v>5175</v>
      </c>
      <c r="C335" s="586" t="s">
        <v>132</v>
      </c>
      <c r="D335" s="587">
        <v>395</v>
      </c>
      <c r="E335" s="588">
        <v>534.45500000000004</v>
      </c>
      <c r="F335" s="587">
        <v>418.45009999999996</v>
      </c>
      <c r="G335" s="589">
        <f t="shared" si="6"/>
        <v>78.294730145662399</v>
      </c>
    </row>
    <row r="336" spans="1:7" x14ac:dyDescent="0.2">
      <c r="A336" s="584">
        <v>3299</v>
      </c>
      <c r="B336" s="585">
        <v>5179</v>
      </c>
      <c r="C336" s="586" t="s">
        <v>160</v>
      </c>
      <c r="D336" s="587">
        <v>0</v>
      </c>
      <c r="E336" s="588">
        <v>1179.97</v>
      </c>
      <c r="F336" s="587">
        <v>1179.97</v>
      </c>
      <c r="G336" s="589">
        <f t="shared" si="6"/>
        <v>100</v>
      </c>
    </row>
    <row r="337" spans="1:7" x14ac:dyDescent="0.2">
      <c r="A337" s="584">
        <v>3299</v>
      </c>
      <c r="B337" s="585">
        <v>5194</v>
      </c>
      <c r="C337" s="586" t="s">
        <v>3621</v>
      </c>
      <c r="D337" s="587">
        <v>20</v>
      </c>
      <c r="E337" s="588">
        <v>22</v>
      </c>
      <c r="F337" s="587">
        <v>22.000000000000004</v>
      </c>
      <c r="G337" s="589">
        <f t="shared" si="6"/>
        <v>100.00000000000003</v>
      </c>
    </row>
    <row r="338" spans="1:7" x14ac:dyDescent="0.2">
      <c r="A338" s="584">
        <v>3299</v>
      </c>
      <c r="B338" s="585">
        <v>5212</v>
      </c>
      <c r="C338" s="586" t="s">
        <v>3617</v>
      </c>
      <c r="D338" s="587">
        <v>0</v>
      </c>
      <c r="E338" s="588">
        <v>147.32</v>
      </c>
      <c r="F338" s="587">
        <v>147.30500000000001</v>
      </c>
      <c r="G338" s="589">
        <f t="shared" si="6"/>
        <v>99.989818083084444</v>
      </c>
    </row>
    <row r="339" spans="1:7" x14ac:dyDescent="0.2">
      <c r="A339" s="584">
        <v>3299</v>
      </c>
      <c r="B339" s="585">
        <v>5213</v>
      </c>
      <c r="C339" s="586" t="s">
        <v>3622</v>
      </c>
      <c r="D339" s="587">
        <v>0</v>
      </c>
      <c r="E339" s="588">
        <v>7739.92</v>
      </c>
      <c r="F339" s="587">
        <v>7739.9030700000003</v>
      </c>
      <c r="G339" s="589">
        <f t="shared" si="6"/>
        <v>99.999781263889034</v>
      </c>
    </row>
    <row r="340" spans="1:7" x14ac:dyDescent="0.2">
      <c r="A340" s="584">
        <v>3299</v>
      </c>
      <c r="B340" s="585">
        <v>5221</v>
      </c>
      <c r="C340" s="586" t="s">
        <v>146</v>
      </c>
      <c r="D340" s="587">
        <v>0</v>
      </c>
      <c r="E340" s="588">
        <v>8195.25</v>
      </c>
      <c r="F340" s="587">
        <v>8195.25</v>
      </c>
      <c r="G340" s="589">
        <f t="shared" si="6"/>
        <v>100</v>
      </c>
    </row>
    <row r="341" spans="1:7" x14ac:dyDescent="0.2">
      <c r="A341" s="584">
        <v>3299</v>
      </c>
      <c r="B341" s="585">
        <v>5222</v>
      </c>
      <c r="C341" s="586" t="s">
        <v>133</v>
      </c>
      <c r="D341" s="587">
        <v>0</v>
      </c>
      <c r="E341" s="588">
        <v>29094.210999999999</v>
      </c>
      <c r="F341" s="587">
        <v>29053.09763</v>
      </c>
      <c r="G341" s="589">
        <f t="shared" si="6"/>
        <v>99.858688829884414</v>
      </c>
    </row>
    <row r="342" spans="1:7" x14ac:dyDescent="0.2">
      <c r="A342" s="584">
        <v>3299</v>
      </c>
      <c r="B342" s="585">
        <v>5229</v>
      </c>
      <c r="C342" s="586" t="s">
        <v>3627</v>
      </c>
      <c r="D342" s="587">
        <v>700</v>
      </c>
      <c r="E342" s="588">
        <v>3845</v>
      </c>
      <c r="F342" s="587">
        <v>3845</v>
      </c>
      <c r="G342" s="589">
        <f t="shared" si="6"/>
        <v>100</v>
      </c>
    </row>
    <row r="343" spans="1:7" x14ac:dyDescent="0.2">
      <c r="A343" s="584">
        <v>3299</v>
      </c>
      <c r="B343" s="585">
        <v>5321</v>
      </c>
      <c r="C343" s="586" t="s">
        <v>137</v>
      </c>
      <c r="D343" s="587">
        <v>2820</v>
      </c>
      <c r="E343" s="588">
        <v>11726.7</v>
      </c>
      <c r="F343" s="587">
        <v>11062.526099999999</v>
      </c>
      <c r="G343" s="589">
        <f t="shared" si="6"/>
        <v>94.336225024943062</v>
      </c>
    </row>
    <row r="344" spans="1:7" x14ac:dyDescent="0.2">
      <c r="A344" s="584">
        <v>3299</v>
      </c>
      <c r="B344" s="585">
        <v>5331</v>
      </c>
      <c r="C344" s="586" t="s">
        <v>140</v>
      </c>
      <c r="D344" s="587">
        <v>92414</v>
      </c>
      <c r="E344" s="588">
        <v>15225.816000000001</v>
      </c>
      <c r="F344" s="587">
        <v>13690.771849999999</v>
      </c>
      <c r="G344" s="589">
        <f t="shared" si="6"/>
        <v>89.918148557686479</v>
      </c>
    </row>
    <row r="345" spans="1:7" x14ac:dyDescent="0.2">
      <c r="A345" s="584">
        <v>3299</v>
      </c>
      <c r="B345" s="585">
        <v>5332</v>
      </c>
      <c r="C345" s="586" t="s">
        <v>3625</v>
      </c>
      <c r="D345" s="587">
        <v>0</v>
      </c>
      <c r="E345" s="588">
        <v>3075</v>
      </c>
      <c r="F345" s="587">
        <v>3075</v>
      </c>
      <c r="G345" s="589">
        <f t="shared" si="6"/>
        <v>100</v>
      </c>
    </row>
    <row r="346" spans="1:7" x14ac:dyDescent="0.2">
      <c r="A346" s="584">
        <v>3299</v>
      </c>
      <c r="B346" s="585">
        <v>5336</v>
      </c>
      <c r="C346" s="586" t="s">
        <v>163</v>
      </c>
      <c r="D346" s="587">
        <v>0</v>
      </c>
      <c r="E346" s="588">
        <v>73027.304000000004</v>
      </c>
      <c r="F346" s="587">
        <v>73027.210979999989</v>
      </c>
      <c r="G346" s="589">
        <f t="shared" si="6"/>
        <v>99.999872622984938</v>
      </c>
    </row>
    <row r="347" spans="1:7" x14ac:dyDescent="0.2">
      <c r="A347" s="584">
        <v>3299</v>
      </c>
      <c r="B347" s="585">
        <v>5494</v>
      </c>
      <c r="C347" s="586" t="s">
        <v>3633</v>
      </c>
      <c r="D347" s="587">
        <v>390</v>
      </c>
      <c r="E347" s="588">
        <v>373</v>
      </c>
      <c r="F347" s="587">
        <v>372.02900000000005</v>
      </c>
      <c r="G347" s="589">
        <f t="shared" si="6"/>
        <v>99.739678284182318</v>
      </c>
    </row>
    <row r="348" spans="1:7" x14ac:dyDescent="0.2">
      <c r="A348" s="584">
        <v>3299</v>
      </c>
      <c r="B348" s="585">
        <v>5532</v>
      </c>
      <c r="C348" s="586" t="s">
        <v>209</v>
      </c>
      <c r="D348" s="587">
        <v>0</v>
      </c>
      <c r="E348" s="588">
        <v>1040.54</v>
      </c>
      <c r="F348" s="587">
        <v>1040.49044</v>
      </c>
      <c r="G348" s="589">
        <f t="shared" si="6"/>
        <v>99.995237088434862</v>
      </c>
    </row>
    <row r="349" spans="1:7" x14ac:dyDescent="0.2">
      <c r="A349" s="584">
        <v>3299</v>
      </c>
      <c r="B349" s="585">
        <v>5651</v>
      </c>
      <c r="C349" s="586" t="s">
        <v>176</v>
      </c>
      <c r="D349" s="587">
        <v>0</v>
      </c>
      <c r="E349" s="588">
        <v>16516.993999999999</v>
      </c>
      <c r="F349" s="587">
        <v>11176.10327</v>
      </c>
      <c r="G349" s="589">
        <f t="shared" si="6"/>
        <v>67.664269115796742</v>
      </c>
    </row>
    <row r="350" spans="1:7" x14ac:dyDescent="0.2">
      <c r="A350" s="584">
        <v>3299</v>
      </c>
      <c r="B350" s="585">
        <v>5901</v>
      </c>
      <c r="C350" s="586" t="s">
        <v>262</v>
      </c>
      <c r="D350" s="587">
        <v>0</v>
      </c>
      <c r="E350" s="588">
        <v>2975</v>
      </c>
      <c r="F350" s="587">
        <v>0</v>
      </c>
      <c r="G350" s="589">
        <f t="shared" si="6"/>
        <v>0</v>
      </c>
    </row>
    <row r="351" spans="1:7" x14ac:dyDescent="0.2">
      <c r="A351" s="584">
        <v>3299</v>
      </c>
      <c r="B351" s="585">
        <v>5904</v>
      </c>
      <c r="C351" s="586" t="s">
        <v>194</v>
      </c>
      <c r="D351" s="587">
        <v>0</v>
      </c>
      <c r="E351" s="588">
        <v>3.44</v>
      </c>
      <c r="F351" s="587">
        <v>3.4281600000000001</v>
      </c>
      <c r="G351" s="589">
        <f t="shared" si="6"/>
        <v>99.655813953488376</v>
      </c>
    </row>
    <row r="352" spans="1:7" x14ac:dyDescent="0.2">
      <c r="A352" s="591">
        <v>3299</v>
      </c>
      <c r="B352" s="592"/>
      <c r="C352" s="593" t="s">
        <v>76</v>
      </c>
      <c r="D352" s="567">
        <v>154090</v>
      </c>
      <c r="E352" s="574">
        <v>257464.24400000001</v>
      </c>
      <c r="F352" s="567">
        <v>180507.47634999992</v>
      </c>
      <c r="G352" s="594">
        <f t="shared" si="6"/>
        <v>70.109726129582455</v>
      </c>
    </row>
    <row r="353" spans="1:7" x14ac:dyDescent="0.2">
      <c r="A353" s="595"/>
      <c r="B353" s="607"/>
      <c r="C353" s="597"/>
      <c r="D353" s="599"/>
      <c r="E353" s="599"/>
      <c r="F353" s="599"/>
      <c r="G353" s="600"/>
    </row>
    <row r="354" spans="1:7" x14ac:dyDescent="0.2">
      <c r="A354" s="584">
        <v>3311</v>
      </c>
      <c r="B354" s="601">
        <v>5213</v>
      </c>
      <c r="C354" s="586" t="s">
        <v>3622</v>
      </c>
      <c r="D354" s="602">
        <v>2000</v>
      </c>
      <c r="E354" s="588">
        <v>4194.5810000000001</v>
      </c>
      <c r="F354" s="602">
        <v>4194.5810000000001</v>
      </c>
      <c r="G354" s="589">
        <f t="shared" si="6"/>
        <v>100</v>
      </c>
    </row>
    <row r="355" spans="1:7" x14ac:dyDescent="0.2">
      <c r="A355" s="584">
        <v>3311</v>
      </c>
      <c r="B355" s="585">
        <v>5222</v>
      </c>
      <c r="C355" s="586" t="s">
        <v>133</v>
      </c>
      <c r="D355" s="587">
        <v>0</v>
      </c>
      <c r="E355" s="588">
        <v>2929.8</v>
      </c>
      <c r="F355" s="587">
        <v>2929.8</v>
      </c>
      <c r="G355" s="589">
        <f t="shared" ref="G355:G425" si="7">F355/E355*100</f>
        <v>100</v>
      </c>
    </row>
    <row r="356" spans="1:7" x14ac:dyDescent="0.2">
      <c r="A356" s="584">
        <v>3311</v>
      </c>
      <c r="B356" s="585">
        <v>5321</v>
      </c>
      <c r="C356" s="586" t="s">
        <v>137</v>
      </c>
      <c r="D356" s="587">
        <v>7000</v>
      </c>
      <c r="E356" s="588">
        <v>3201.1190000000001</v>
      </c>
      <c r="F356" s="587">
        <v>3201</v>
      </c>
      <c r="G356" s="589">
        <f t="shared" si="7"/>
        <v>99.996282549945818</v>
      </c>
    </row>
    <row r="357" spans="1:7" x14ac:dyDescent="0.2">
      <c r="A357" s="584">
        <v>3311</v>
      </c>
      <c r="B357" s="585">
        <v>5331</v>
      </c>
      <c r="C357" s="586" t="s">
        <v>140</v>
      </c>
      <c r="D357" s="587">
        <v>62373</v>
      </c>
      <c r="E357" s="588">
        <v>68982</v>
      </c>
      <c r="F357" s="587">
        <v>68982</v>
      </c>
      <c r="G357" s="589">
        <f t="shared" si="7"/>
        <v>100</v>
      </c>
    </row>
    <row r="358" spans="1:7" x14ac:dyDescent="0.2">
      <c r="A358" s="584">
        <v>3311</v>
      </c>
      <c r="B358" s="585">
        <v>5336</v>
      </c>
      <c r="C358" s="586" t="s">
        <v>163</v>
      </c>
      <c r="D358" s="587">
        <v>0</v>
      </c>
      <c r="E358" s="588">
        <v>7197</v>
      </c>
      <c r="F358" s="587">
        <v>7197</v>
      </c>
      <c r="G358" s="589">
        <f t="shared" si="7"/>
        <v>100</v>
      </c>
    </row>
    <row r="359" spans="1:7" x14ac:dyDescent="0.2">
      <c r="A359" s="591">
        <v>3311</v>
      </c>
      <c r="B359" s="592"/>
      <c r="C359" s="593" t="s">
        <v>77</v>
      </c>
      <c r="D359" s="567">
        <v>71373</v>
      </c>
      <c r="E359" s="574">
        <v>86504.5</v>
      </c>
      <c r="F359" s="567">
        <v>86504.380999999994</v>
      </c>
      <c r="G359" s="594">
        <f t="shared" si="7"/>
        <v>99.999862434902226</v>
      </c>
    </row>
    <row r="360" spans="1:7" x14ac:dyDescent="0.2">
      <c r="A360" s="595"/>
      <c r="B360" s="607"/>
      <c r="C360" s="597"/>
      <c r="D360" s="599"/>
      <c r="E360" s="599"/>
      <c r="F360" s="599"/>
      <c r="G360" s="600"/>
    </row>
    <row r="361" spans="1:7" x14ac:dyDescent="0.2">
      <c r="A361" s="584">
        <v>3312</v>
      </c>
      <c r="B361" s="601">
        <v>5212</v>
      </c>
      <c r="C361" s="586" t="s">
        <v>3617</v>
      </c>
      <c r="D361" s="602">
        <v>0</v>
      </c>
      <c r="E361" s="588">
        <v>925</v>
      </c>
      <c r="F361" s="602">
        <v>925</v>
      </c>
      <c r="G361" s="589">
        <f t="shared" si="7"/>
        <v>100</v>
      </c>
    </row>
    <row r="362" spans="1:7" x14ac:dyDescent="0.2">
      <c r="A362" s="584">
        <v>3312</v>
      </c>
      <c r="B362" s="585">
        <v>5213</v>
      </c>
      <c r="C362" s="586" t="s">
        <v>3622</v>
      </c>
      <c r="D362" s="587">
        <v>0</v>
      </c>
      <c r="E362" s="588">
        <v>10899</v>
      </c>
      <c r="F362" s="587">
        <v>10899</v>
      </c>
      <c r="G362" s="589">
        <f t="shared" si="7"/>
        <v>100</v>
      </c>
    </row>
    <row r="363" spans="1:7" x14ac:dyDescent="0.2">
      <c r="A363" s="584">
        <v>3312</v>
      </c>
      <c r="B363" s="585">
        <v>5221</v>
      </c>
      <c r="C363" s="586" t="s">
        <v>146</v>
      </c>
      <c r="D363" s="587">
        <v>0</v>
      </c>
      <c r="E363" s="588">
        <v>3715</v>
      </c>
      <c r="F363" s="587">
        <v>3715</v>
      </c>
      <c r="G363" s="589">
        <f t="shared" si="7"/>
        <v>100</v>
      </c>
    </row>
    <row r="364" spans="1:7" x14ac:dyDescent="0.2">
      <c r="A364" s="584">
        <v>3312</v>
      </c>
      <c r="B364" s="585">
        <v>5222</v>
      </c>
      <c r="C364" s="586" t="s">
        <v>133</v>
      </c>
      <c r="D364" s="587">
        <v>0</v>
      </c>
      <c r="E364" s="588">
        <v>6780</v>
      </c>
      <c r="F364" s="587">
        <v>6780</v>
      </c>
      <c r="G364" s="589">
        <f t="shared" si="7"/>
        <v>100</v>
      </c>
    </row>
    <row r="365" spans="1:7" x14ac:dyDescent="0.2">
      <c r="A365" s="584">
        <v>3312</v>
      </c>
      <c r="B365" s="585">
        <v>5321</v>
      </c>
      <c r="C365" s="586" t="s">
        <v>137</v>
      </c>
      <c r="D365" s="587">
        <v>1000</v>
      </c>
      <c r="E365" s="588">
        <v>6327</v>
      </c>
      <c r="F365" s="587">
        <v>6327</v>
      </c>
      <c r="G365" s="589">
        <f t="shared" si="7"/>
        <v>100</v>
      </c>
    </row>
    <row r="366" spans="1:7" x14ac:dyDescent="0.2">
      <c r="A366" s="584">
        <v>3312</v>
      </c>
      <c r="B366" s="585">
        <v>5331</v>
      </c>
      <c r="C366" s="586" t="s">
        <v>140</v>
      </c>
      <c r="D366" s="587">
        <v>0</v>
      </c>
      <c r="E366" s="588">
        <v>484</v>
      </c>
      <c r="F366" s="587">
        <v>484</v>
      </c>
      <c r="G366" s="589">
        <f t="shared" si="7"/>
        <v>100</v>
      </c>
    </row>
    <row r="367" spans="1:7" x14ac:dyDescent="0.2">
      <c r="A367" s="584">
        <v>3312</v>
      </c>
      <c r="B367" s="585">
        <v>5336</v>
      </c>
      <c r="C367" s="586" t="s">
        <v>163</v>
      </c>
      <c r="D367" s="587">
        <v>0</v>
      </c>
      <c r="E367" s="588">
        <v>69</v>
      </c>
      <c r="F367" s="587">
        <v>69</v>
      </c>
      <c r="G367" s="589">
        <f t="shared" si="7"/>
        <v>100</v>
      </c>
    </row>
    <row r="368" spans="1:7" x14ac:dyDescent="0.2">
      <c r="A368" s="584">
        <v>3312</v>
      </c>
      <c r="B368" s="585">
        <v>5493</v>
      </c>
      <c r="C368" s="586" t="s">
        <v>134</v>
      </c>
      <c r="D368" s="587">
        <v>0</v>
      </c>
      <c r="E368" s="588">
        <v>200</v>
      </c>
      <c r="F368" s="587">
        <v>200</v>
      </c>
      <c r="G368" s="589">
        <f t="shared" si="7"/>
        <v>100</v>
      </c>
    </row>
    <row r="369" spans="1:7" x14ac:dyDescent="0.2">
      <c r="A369" s="591">
        <v>3312</v>
      </c>
      <c r="B369" s="592"/>
      <c r="C369" s="593" t="s">
        <v>195</v>
      </c>
      <c r="D369" s="567">
        <v>1000</v>
      </c>
      <c r="E369" s="574">
        <v>29399</v>
      </c>
      <c r="F369" s="567">
        <v>29399</v>
      </c>
      <c r="G369" s="594">
        <f t="shared" si="7"/>
        <v>100</v>
      </c>
    </row>
    <row r="370" spans="1:7" x14ac:dyDescent="0.2">
      <c r="A370" s="595"/>
      <c r="B370" s="607"/>
      <c r="C370" s="597"/>
      <c r="D370" s="599"/>
      <c r="E370" s="599"/>
      <c r="F370" s="599"/>
      <c r="G370" s="600"/>
    </row>
    <row r="371" spans="1:7" x14ac:dyDescent="0.2">
      <c r="A371" s="584">
        <v>3313</v>
      </c>
      <c r="B371" s="601">
        <v>5213</v>
      </c>
      <c r="C371" s="586" t="s">
        <v>3622</v>
      </c>
      <c r="D371" s="602">
        <v>7500</v>
      </c>
      <c r="E371" s="588">
        <v>4514.6000000000004</v>
      </c>
      <c r="F371" s="602">
        <v>3764.6</v>
      </c>
      <c r="G371" s="589">
        <f t="shared" si="7"/>
        <v>83.387232534443797</v>
      </c>
    </row>
    <row r="372" spans="1:7" x14ac:dyDescent="0.2">
      <c r="A372" s="584">
        <v>3313</v>
      </c>
      <c r="B372" s="585">
        <v>5222</v>
      </c>
      <c r="C372" s="586" t="s">
        <v>133</v>
      </c>
      <c r="D372" s="587">
        <v>0</v>
      </c>
      <c r="E372" s="588">
        <v>2000</v>
      </c>
      <c r="F372" s="587">
        <v>2000</v>
      </c>
      <c r="G372" s="589">
        <f t="shared" si="7"/>
        <v>100</v>
      </c>
    </row>
    <row r="373" spans="1:7" x14ac:dyDescent="0.2">
      <c r="A373" s="584">
        <v>3313</v>
      </c>
      <c r="B373" s="585">
        <v>5332</v>
      </c>
      <c r="C373" s="586" t="s">
        <v>3625</v>
      </c>
      <c r="D373" s="587">
        <v>0</v>
      </c>
      <c r="E373" s="588">
        <v>535</v>
      </c>
      <c r="F373" s="587">
        <v>535</v>
      </c>
      <c r="G373" s="589">
        <f t="shared" si="7"/>
        <v>100</v>
      </c>
    </row>
    <row r="374" spans="1:7" x14ac:dyDescent="0.2">
      <c r="A374" s="584">
        <v>3313</v>
      </c>
      <c r="B374" s="585">
        <v>5493</v>
      </c>
      <c r="C374" s="586" t="s">
        <v>134</v>
      </c>
      <c r="D374" s="587">
        <v>0</v>
      </c>
      <c r="E374" s="588">
        <v>50</v>
      </c>
      <c r="F374" s="587">
        <v>50</v>
      </c>
      <c r="G374" s="589">
        <f t="shared" si="7"/>
        <v>100</v>
      </c>
    </row>
    <row r="375" spans="1:7" x14ac:dyDescent="0.2">
      <c r="A375" s="591">
        <v>3313</v>
      </c>
      <c r="B375" s="592"/>
      <c r="C375" s="593" t="s">
        <v>196</v>
      </c>
      <c r="D375" s="567">
        <v>7500</v>
      </c>
      <c r="E375" s="574">
        <v>7099.6</v>
      </c>
      <c r="F375" s="567">
        <v>6349.6</v>
      </c>
      <c r="G375" s="594">
        <f t="shared" si="7"/>
        <v>89.43602456476421</v>
      </c>
    </row>
    <row r="376" spans="1:7" x14ac:dyDescent="0.2">
      <c r="A376" s="595"/>
      <c r="B376" s="607"/>
      <c r="C376" s="597"/>
      <c r="D376" s="599"/>
      <c r="E376" s="599"/>
      <c r="F376" s="599"/>
      <c r="G376" s="600"/>
    </row>
    <row r="377" spans="1:7" x14ac:dyDescent="0.2">
      <c r="A377" s="584">
        <v>3314</v>
      </c>
      <c r="B377" s="601">
        <v>5166</v>
      </c>
      <c r="C377" s="586" t="s">
        <v>156</v>
      </c>
      <c r="D377" s="602">
        <v>0</v>
      </c>
      <c r="E377" s="588">
        <v>3911.27</v>
      </c>
      <c r="F377" s="602">
        <v>1171.2497499999999</v>
      </c>
      <c r="G377" s="589">
        <f t="shared" si="7"/>
        <v>29.945510026155187</v>
      </c>
    </row>
    <row r="378" spans="1:7" x14ac:dyDescent="0.2">
      <c r="A378" s="584">
        <v>3314</v>
      </c>
      <c r="B378" s="585">
        <v>5169</v>
      </c>
      <c r="C378" s="586" t="s">
        <v>131</v>
      </c>
      <c r="D378" s="587">
        <v>0</v>
      </c>
      <c r="E378" s="588">
        <v>603.79999999999995</v>
      </c>
      <c r="F378" s="587">
        <v>0</v>
      </c>
      <c r="G378" s="589">
        <f t="shared" si="7"/>
        <v>0</v>
      </c>
    </row>
    <row r="379" spans="1:7" x14ac:dyDescent="0.2">
      <c r="A379" s="584">
        <v>3314</v>
      </c>
      <c r="B379" s="585">
        <v>5321</v>
      </c>
      <c r="C379" s="586" t="s">
        <v>137</v>
      </c>
      <c r="D379" s="587">
        <v>22000</v>
      </c>
      <c r="E379" s="588">
        <v>22000</v>
      </c>
      <c r="F379" s="587">
        <v>22000</v>
      </c>
      <c r="G379" s="589">
        <f t="shared" si="7"/>
        <v>100</v>
      </c>
    </row>
    <row r="380" spans="1:7" x14ac:dyDescent="0.2">
      <c r="A380" s="584">
        <v>3314</v>
      </c>
      <c r="B380" s="585">
        <v>5331</v>
      </c>
      <c r="C380" s="586" t="s">
        <v>140</v>
      </c>
      <c r="D380" s="587">
        <v>48215</v>
      </c>
      <c r="E380" s="588">
        <v>54215</v>
      </c>
      <c r="F380" s="587">
        <v>54215</v>
      </c>
      <c r="G380" s="589">
        <f t="shared" si="7"/>
        <v>100</v>
      </c>
    </row>
    <row r="381" spans="1:7" x14ac:dyDescent="0.2">
      <c r="A381" s="584">
        <v>3314</v>
      </c>
      <c r="B381" s="585">
        <v>5336</v>
      </c>
      <c r="C381" s="586" t="s">
        <v>163</v>
      </c>
      <c r="D381" s="587">
        <v>0</v>
      </c>
      <c r="E381" s="588">
        <v>293</v>
      </c>
      <c r="F381" s="587">
        <v>293</v>
      </c>
      <c r="G381" s="589">
        <f t="shared" si="7"/>
        <v>100</v>
      </c>
    </row>
    <row r="382" spans="1:7" x14ac:dyDescent="0.2">
      <c r="A382" s="584">
        <v>3314</v>
      </c>
      <c r="B382" s="585">
        <v>5494</v>
      </c>
      <c r="C382" s="586" t="s">
        <v>3633</v>
      </c>
      <c r="D382" s="587">
        <v>50</v>
      </c>
      <c r="E382" s="588">
        <v>50</v>
      </c>
      <c r="F382" s="587">
        <v>50</v>
      </c>
      <c r="G382" s="589">
        <f t="shared" si="7"/>
        <v>100</v>
      </c>
    </row>
    <row r="383" spans="1:7" x14ac:dyDescent="0.2">
      <c r="A383" s="591">
        <v>3314</v>
      </c>
      <c r="B383" s="592"/>
      <c r="C383" s="593" t="s">
        <v>197</v>
      </c>
      <c r="D383" s="567">
        <v>70265</v>
      </c>
      <c r="E383" s="574">
        <v>81073.070000000007</v>
      </c>
      <c r="F383" s="567">
        <v>77729.249750000003</v>
      </c>
      <c r="G383" s="594">
        <f t="shared" si="7"/>
        <v>95.875547515346341</v>
      </c>
    </row>
    <row r="384" spans="1:7" x14ac:dyDescent="0.2">
      <c r="A384" s="595"/>
      <c r="B384" s="607"/>
      <c r="C384" s="597"/>
      <c r="D384" s="599"/>
      <c r="E384" s="599"/>
      <c r="F384" s="599"/>
      <c r="G384" s="600"/>
    </row>
    <row r="385" spans="1:7" x14ac:dyDescent="0.2">
      <c r="A385" s="584">
        <v>3315</v>
      </c>
      <c r="B385" s="601">
        <v>5137</v>
      </c>
      <c r="C385" s="586" t="s">
        <v>1197</v>
      </c>
      <c r="D385" s="602">
        <v>85</v>
      </c>
      <c r="E385" s="588">
        <v>3160</v>
      </c>
      <c r="F385" s="602">
        <v>3114.8495700000003</v>
      </c>
      <c r="G385" s="589">
        <f t="shared" si="7"/>
        <v>98.571188924050645</v>
      </c>
    </row>
    <row r="386" spans="1:7" x14ac:dyDescent="0.2">
      <c r="A386" s="584">
        <v>3315</v>
      </c>
      <c r="B386" s="585">
        <v>5139</v>
      </c>
      <c r="C386" s="586" t="s">
        <v>130</v>
      </c>
      <c r="D386" s="587">
        <v>10</v>
      </c>
      <c r="E386" s="588">
        <v>211.68</v>
      </c>
      <c r="F386" s="587">
        <v>208.36923999999999</v>
      </c>
      <c r="G386" s="589">
        <f t="shared" si="7"/>
        <v>98.435959939531358</v>
      </c>
    </row>
    <row r="387" spans="1:7" x14ac:dyDescent="0.2">
      <c r="A387" s="584">
        <v>3315</v>
      </c>
      <c r="B387" s="585">
        <v>5166</v>
      </c>
      <c r="C387" s="586" t="s">
        <v>156</v>
      </c>
      <c r="D387" s="587">
        <v>500</v>
      </c>
      <c r="E387" s="588">
        <v>171.82</v>
      </c>
      <c r="F387" s="587">
        <v>171.82</v>
      </c>
      <c r="G387" s="589">
        <f t="shared" si="7"/>
        <v>100</v>
      </c>
    </row>
    <row r="388" spans="1:7" x14ac:dyDescent="0.2">
      <c r="A388" s="584">
        <v>3315</v>
      </c>
      <c r="B388" s="585">
        <v>5167</v>
      </c>
      <c r="C388" s="586" t="s">
        <v>157</v>
      </c>
      <c r="D388" s="587">
        <v>142</v>
      </c>
      <c r="E388" s="588">
        <v>217.7</v>
      </c>
      <c r="F388" s="587">
        <v>192.17219999999998</v>
      </c>
      <c r="G388" s="589">
        <f t="shared" si="7"/>
        <v>88.273863114377576</v>
      </c>
    </row>
    <row r="389" spans="1:7" x14ac:dyDescent="0.2">
      <c r="A389" s="584">
        <v>3315</v>
      </c>
      <c r="B389" s="585">
        <v>5168</v>
      </c>
      <c r="C389" s="586" t="s">
        <v>158</v>
      </c>
      <c r="D389" s="587">
        <v>1167</v>
      </c>
      <c r="E389" s="588">
        <v>1167</v>
      </c>
      <c r="F389" s="587">
        <v>335.58623999999998</v>
      </c>
      <c r="G389" s="589">
        <f t="shared" si="7"/>
        <v>28.756318766066833</v>
      </c>
    </row>
    <row r="390" spans="1:7" x14ac:dyDescent="0.2">
      <c r="A390" s="584">
        <v>3315</v>
      </c>
      <c r="B390" s="585">
        <v>5169</v>
      </c>
      <c r="C390" s="586" t="s">
        <v>131</v>
      </c>
      <c r="D390" s="587">
        <v>10378</v>
      </c>
      <c r="E390" s="588">
        <v>435.9</v>
      </c>
      <c r="F390" s="587">
        <v>96.114360000000005</v>
      </c>
      <c r="G390" s="589">
        <f t="shared" si="7"/>
        <v>22.049635237439784</v>
      </c>
    </row>
    <row r="391" spans="1:7" x14ac:dyDescent="0.2">
      <c r="A391" s="584">
        <v>3315</v>
      </c>
      <c r="B391" s="585">
        <v>5172</v>
      </c>
      <c r="C391" s="586" t="s">
        <v>3629</v>
      </c>
      <c r="D391" s="587">
        <v>0</v>
      </c>
      <c r="E391" s="588">
        <v>185.72</v>
      </c>
      <c r="F391" s="587">
        <v>185.68523000000002</v>
      </c>
      <c r="G391" s="589">
        <f t="shared" si="7"/>
        <v>99.981278268360981</v>
      </c>
    </row>
    <row r="392" spans="1:7" x14ac:dyDescent="0.2">
      <c r="A392" s="584">
        <v>3315</v>
      </c>
      <c r="B392" s="585">
        <v>5331</v>
      </c>
      <c r="C392" s="586" t="s">
        <v>140</v>
      </c>
      <c r="D392" s="587">
        <v>188962</v>
      </c>
      <c r="E392" s="588">
        <v>181723.19</v>
      </c>
      <c r="F392" s="587">
        <v>171919.49892000001</v>
      </c>
      <c r="G392" s="589">
        <f t="shared" si="7"/>
        <v>94.605151340343525</v>
      </c>
    </row>
    <row r="393" spans="1:7" x14ac:dyDescent="0.2">
      <c r="A393" s="584">
        <v>3315</v>
      </c>
      <c r="B393" s="585">
        <v>5336</v>
      </c>
      <c r="C393" s="586" t="s">
        <v>163</v>
      </c>
      <c r="D393" s="587">
        <v>0</v>
      </c>
      <c r="E393" s="588">
        <v>2273.3209999999999</v>
      </c>
      <c r="F393" s="587">
        <v>2273.3172400000003</v>
      </c>
      <c r="G393" s="589">
        <f t="shared" si="7"/>
        <v>99.999834603208271</v>
      </c>
    </row>
    <row r="394" spans="1:7" x14ac:dyDescent="0.2">
      <c r="A394" s="591">
        <v>3315</v>
      </c>
      <c r="B394" s="592"/>
      <c r="C394" s="593" t="s">
        <v>198</v>
      </c>
      <c r="D394" s="567">
        <v>201244</v>
      </c>
      <c r="E394" s="574">
        <v>189546.33100000001</v>
      </c>
      <c r="F394" s="567">
        <v>178497.41300000003</v>
      </c>
      <c r="G394" s="594">
        <f t="shared" si="7"/>
        <v>94.170861582121589</v>
      </c>
    </row>
    <row r="395" spans="1:7" x14ac:dyDescent="0.2">
      <c r="A395" s="595"/>
      <c r="B395" s="607"/>
      <c r="C395" s="597"/>
      <c r="D395" s="599"/>
      <c r="E395" s="599"/>
      <c r="F395" s="599"/>
      <c r="G395" s="600"/>
    </row>
    <row r="396" spans="1:7" x14ac:dyDescent="0.2">
      <c r="A396" s="584">
        <v>3316</v>
      </c>
      <c r="B396" s="601">
        <v>5212</v>
      </c>
      <c r="C396" s="586" t="s">
        <v>3617</v>
      </c>
      <c r="D396" s="602">
        <v>0</v>
      </c>
      <c r="E396" s="588">
        <v>120</v>
      </c>
      <c r="F396" s="602">
        <v>120</v>
      </c>
      <c r="G396" s="589">
        <f t="shared" si="7"/>
        <v>100</v>
      </c>
    </row>
    <row r="397" spans="1:7" x14ac:dyDescent="0.2">
      <c r="A397" s="584">
        <v>3316</v>
      </c>
      <c r="B397" s="585">
        <v>5321</v>
      </c>
      <c r="C397" s="586" t="s">
        <v>137</v>
      </c>
      <c r="D397" s="587">
        <v>0</v>
      </c>
      <c r="E397" s="588">
        <v>50</v>
      </c>
      <c r="F397" s="587">
        <v>50</v>
      </c>
      <c r="G397" s="589">
        <f t="shared" si="7"/>
        <v>100</v>
      </c>
    </row>
    <row r="398" spans="1:7" x14ac:dyDescent="0.2">
      <c r="A398" s="584">
        <v>3316</v>
      </c>
      <c r="B398" s="585">
        <v>5331</v>
      </c>
      <c r="C398" s="586" t="s">
        <v>140</v>
      </c>
      <c r="D398" s="587">
        <v>0</v>
      </c>
      <c r="E398" s="588">
        <v>200</v>
      </c>
      <c r="F398" s="587">
        <v>200</v>
      </c>
      <c r="G398" s="589">
        <f t="shared" si="7"/>
        <v>100</v>
      </c>
    </row>
    <row r="399" spans="1:7" x14ac:dyDescent="0.2">
      <c r="A399" s="584">
        <v>3316</v>
      </c>
      <c r="B399" s="585">
        <v>5332</v>
      </c>
      <c r="C399" s="586" t="s">
        <v>3625</v>
      </c>
      <c r="D399" s="587">
        <v>0</v>
      </c>
      <c r="E399" s="588">
        <v>120</v>
      </c>
      <c r="F399" s="587">
        <v>120</v>
      </c>
      <c r="G399" s="589">
        <f t="shared" si="7"/>
        <v>100</v>
      </c>
    </row>
    <row r="400" spans="1:7" x14ac:dyDescent="0.2">
      <c r="A400" s="584">
        <v>3316</v>
      </c>
      <c r="B400" s="585">
        <v>5492</v>
      </c>
      <c r="C400" s="586" t="s">
        <v>3634</v>
      </c>
      <c r="D400" s="587">
        <v>0</v>
      </c>
      <c r="E400" s="588">
        <v>10</v>
      </c>
      <c r="F400" s="587">
        <v>10</v>
      </c>
      <c r="G400" s="589">
        <f t="shared" si="7"/>
        <v>100</v>
      </c>
    </row>
    <row r="401" spans="1:7" x14ac:dyDescent="0.2">
      <c r="A401" s="584">
        <v>3316</v>
      </c>
      <c r="B401" s="585">
        <v>5493</v>
      </c>
      <c r="C401" s="586" t="s">
        <v>134</v>
      </c>
      <c r="D401" s="587">
        <v>0</v>
      </c>
      <c r="E401" s="588">
        <v>444.5</v>
      </c>
      <c r="F401" s="587">
        <v>444.5</v>
      </c>
      <c r="G401" s="589">
        <f t="shared" si="7"/>
        <v>100</v>
      </c>
    </row>
    <row r="402" spans="1:7" x14ac:dyDescent="0.2">
      <c r="A402" s="591">
        <v>3316</v>
      </c>
      <c r="B402" s="592"/>
      <c r="C402" s="593" t="s">
        <v>199</v>
      </c>
      <c r="D402" s="567">
        <v>0</v>
      </c>
      <c r="E402" s="574">
        <v>944.5</v>
      </c>
      <c r="F402" s="567">
        <v>944.5</v>
      </c>
      <c r="G402" s="594">
        <f t="shared" si="7"/>
        <v>100</v>
      </c>
    </row>
    <row r="403" spans="1:7" x14ac:dyDescent="0.2">
      <c r="A403" s="595"/>
      <c r="B403" s="607"/>
      <c r="C403" s="597"/>
      <c r="D403" s="599"/>
      <c r="E403" s="599"/>
      <c r="F403" s="599"/>
      <c r="G403" s="600"/>
    </row>
    <row r="404" spans="1:7" x14ac:dyDescent="0.2">
      <c r="A404" s="584">
        <v>3317</v>
      </c>
      <c r="B404" s="601">
        <v>5222</v>
      </c>
      <c r="C404" s="586" t="s">
        <v>133</v>
      </c>
      <c r="D404" s="602">
        <v>0</v>
      </c>
      <c r="E404" s="588">
        <v>600</v>
      </c>
      <c r="F404" s="602">
        <v>600</v>
      </c>
      <c r="G404" s="589">
        <f t="shared" si="7"/>
        <v>100</v>
      </c>
    </row>
    <row r="405" spans="1:7" x14ac:dyDescent="0.2">
      <c r="A405" s="584">
        <v>3317</v>
      </c>
      <c r="B405" s="585">
        <v>5321</v>
      </c>
      <c r="C405" s="586" t="s">
        <v>137</v>
      </c>
      <c r="D405" s="587">
        <v>0</v>
      </c>
      <c r="E405" s="588">
        <v>500</v>
      </c>
      <c r="F405" s="587">
        <v>500</v>
      </c>
      <c r="G405" s="589">
        <f t="shared" si="7"/>
        <v>100</v>
      </c>
    </row>
    <row r="406" spans="1:7" x14ac:dyDescent="0.2">
      <c r="A406" s="584">
        <v>3317</v>
      </c>
      <c r="B406" s="585">
        <v>5332</v>
      </c>
      <c r="C406" s="586" t="s">
        <v>3625</v>
      </c>
      <c r="D406" s="587">
        <v>0</v>
      </c>
      <c r="E406" s="588">
        <v>375</v>
      </c>
      <c r="F406" s="587">
        <v>375</v>
      </c>
      <c r="G406" s="589">
        <f t="shared" si="7"/>
        <v>100</v>
      </c>
    </row>
    <row r="407" spans="1:7" x14ac:dyDescent="0.2">
      <c r="A407" s="591">
        <v>3317</v>
      </c>
      <c r="B407" s="592"/>
      <c r="C407" s="593" t="s">
        <v>78</v>
      </c>
      <c r="D407" s="567">
        <v>0</v>
      </c>
      <c r="E407" s="574">
        <v>1475</v>
      </c>
      <c r="F407" s="567">
        <v>1475</v>
      </c>
      <c r="G407" s="594">
        <f t="shared" si="7"/>
        <v>100</v>
      </c>
    </row>
    <row r="408" spans="1:7" x14ac:dyDescent="0.2">
      <c r="A408" s="595"/>
      <c r="B408" s="607"/>
      <c r="C408" s="597"/>
      <c r="D408" s="599"/>
      <c r="E408" s="599"/>
      <c r="F408" s="599"/>
      <c r="G408" s="600"/>
    </row>
    <row r="409" spans="1:7" x14ac:dyDescent="0.2">
      <c r="A409" s="584">
        <v>3319</v>
      </c>
      <c r="B409" s="601">
        <v>5041</v>
      </c>
      <c r="C409" s="586" t="s">
        <v>142</v>
      </c>
      <c r="D409" s="602">
        <v>350</v>
      </c>
      <c r="E409" s="588">
        <v>240.8</v>
      </c>
      <c r="F409" s="602">
        <v>240.79</v>
      </c>
      <c r="G409" s="589">
        <f t="shared" si="7"/>
        <v>99.995847176079721</v>
      </c>
    </row>
    <row r="410" spans="1:7" x14ac:dyDescent="0.2">
      <c r="A410" s="584">
        <v>3319</v>
      </c>
      <c r="B410" s="585">
        <v>5042</v>
      </c>
      <c r="C410" s="586" t="s">
        <v>170</v>
      </c>
      <c r="D410" s="587">
        <v>3</v>
      </c>
      <c r="E410" s="588">
        <v>3</v>
      </c>
      <c r="F410" s="587">
        <v>2.0569999999999999</v>
      </c>
      <c r="G410" s="589">
        <f t="shared" si="7"/>
        <v>68.566666666666663</v>
      </c>
    </row>
    <row r="411" spans="1:7" x14ac:dyDescent="0.2">
      <c r="A411" s="584">
        <v>3319</v>
      </c>
      <c r="B411" s="585">
        <v>5139</v>
      </c>
      <c r="C411" s="586" t="s">
        <v>130</v>
      </c>
      <c r="D411" s="587">
        <v>830</v>
      </c>
      <c r="E411" s="588">
        <v>605.94000000000005</v>
      </c>
      <c r="F411" s="587">
        <v>527.37810000000002</v>
      </c>
      <c r="G411" s="589">
        <f t="shared" si="7"/>
        <v>87.034706406574898</v>
      </c>
    </row>
    <row r="412" spans="1:7" x14ac:dyDescent="0.2">
      <c r="A412" s="584">
        <v>3319</v>
      </c>
      <c r="B412" s="585">
        <v>5166</v>
      </c>
      <c r="C412" s="586" t="s">
        <v>156</v>
      </c>
      <c r="D412" s="587">
        <v>1160</v>
      </c>
      <c r="E412" s="588">
        <v>31.39</v>
      </c>
      <c r="F412" s="587">
        <v>31.26</v>
      </c>
      <c r="G412" s="589">
        <f t="shared" si="7"/>
        <v>99.585855367951581</v>
      </c>
    </row>
    <row r="413" spans="1:7" x14ac:dyDescent="0.2">
      <c r="A413" s="584">
        <v>3319</v>
      </c>
      <c r="B413" s="585">
        <v>5167</v>
      </c>
      <c r="C413" s="586" t="s">
        <v>157</v>
      </c>
      <c r="D413" s="587">
        <v>200</v>
      </c>
      <c r="E413" s="588">
        <v>0</v>
      </c>
      <c r="F413" s="587">
        <v>0</v>
      </c>
      <c r="G413" s="548" t="s">
        <v>3125</v>
      </c>
    </row>
    <row r="414" spans="1:7" x14ac:dyDescent="0.2">
      <c r="A414" s="584">
        <v>3319</v>
      </c>
      <c r="B414" s="585">
        <v>5168</v>
      </c>
      <c r="C414" s="586" t="s">
        <v>158</v>
      </c>
      <c r="D414" s="587">
        <v>1057</v>
      </c>
      <c r="E414" s="588">
        <v>1057</v>
      </c>
      <c r="F414" s="587">
        <v>87.920169999999999</v>
      </c>
      <c r="G414" s="589">
        <f t="shared" si="7"/>
        <v>8.3178968779564801</v>
      </c>
    </row>
    <row r="415" spans="1:7" x14ac:dyDescent="0.2">
      <c r="A415" s="584">
        <v>3319</v>
      </c>
      <c r="B415" s="585">
        <v>5169</v>
      </c>
      <c r="C415" s="586" t="s">
        <v>131</v>
      </c>
      <c r="D415" s="587">
        <v>1155</v>
      </c>
      <c r="E415" s="588">
        <v>321.35000000000002</v>
      </c>
      <c r="F415" s="587">
        <v>247.023</v>
      </c>
      <c r="G415" s="589">
        <f t="shared" si="7"/>
        <v>76.870390539909749</v>
      </c>
    </row>
    <row r="416" spans="1:7" x14ac:dyDescent="0.2">
      <c r="A416" s="584">
        <v>3319</v>
      </c>
      <c r="B416" s="585">
        <v>5173</v>
      </c>
      <c r="C416" s="586" t="s">
        <v>145</v>
      </c>
      <c r="D416" s="587">
        <v>20</v>
      </c>
      <c r="E416" s="588">
        <v>0</v>
      </c>
      <c r="F416" s="587">
        <v>0</v>
      </c>
      <c r="G416" s="548" t="s">
        <v>3125</v>
      </c>
    </row>
    <row r="417" spans="1:7" x14ac:dyDescent="0.2">
      <c r="A417" s="584">
        <v>3319</v>
      </c>
      <c r="B417" s="585">
        <v>5175</v>
      </c>
      <c r="C417" s="586" t="s">
        <v>132</v>
      </c>
      <c r="D417" s="587">
        <v>60</v>
      </c>
      <c r="E417" s="588">
        <v>12.36</v>
      </c>
      <c r="F417" s="587">
        <v>12.238</v>
      </c>
      <c r="G417" s="589">
        <f t="shared" si="7"/>
        <v>99.01294498381877</v>
      </c>
    </row>
    <row r="418" spans="1:7" x14ac:dyDescent="0.2">
      <c r="A418" s="584">
        <v>3319</v>
      </c>
      <c r="B418" s="585">
        <v>5212</v>
      </c>
      <c r="C418" s="586" t="s">
        <v>3617</v>
      </c>
      <c r="D418" s="587">
        <v>0</v>
      </c>
      <c r="E418" s="588">
        <v>1497</v>
      </c>
      <c r="F418" s="587">
        <v>1497</v>
      </c>
      <c r="G418" s="589">
        <f t="shared" si="7"/>
        <v>100</v>
      </c>
    </row>
    <row r="419" spans="1:7" x14ac:dyDescent="0.2">
      <c r="A419" s="584">
        <v>3319</v>
      </c>
      <c r="B419" s="585">
        <v>5213</v>
      </c>
      <c r="C419" s="586" t="s">
        <v>3622</v>
      </c>
      <c r="D419" s="587">
        <v>0</v>
      </c>
      <c r="E419" s="588">
        <v>5336</v>
      </c>
      <c r="F419" s="587">
        <v>5286</v>
      </c>
      <c r="G419" s="589">
        <f t="shared" si="7"/>
        <v>99.062968515742128</v>
      </c>
    </row>
    <row r="420" spans="1:7" x14ac:dyDescent="0.2">
      <c r="A420" s="584">
        <v>3319</v>
      </c>
      <c r="B420" s="585">
        <v>5221</v>
      </c>
      <c r="C420" s="586" t="s">
        <v>146</v>
      </c>
      <c r="D420" s="587">
        <v>0</v>
      </c>
      <c r="E420" s="588">
        <v>1105.7</v>
      </c>
      <c r="F420" s="587">
        <v>1105.7</v>
      </c>
      <c r="G420" s="589">
        <f t="shared" si="7"/>
        <v>100</v>
      </c>
    </row>
    <row r="421" spans="1:7" x14ac:dyDescent="0.2">
      <c r="A421" s="584">
        <v>3319</v>
      </c>
      <c r="B421" s="585">
        <v>5222</v>
      </c>
      <c r="C421" s="586" t="s">
        <v>133</v>
      </c>
      <c r="D421" s="587">
        <v>0</v>
      </c>
      <c r="E421" s="588">
        <v>11288.75</v>
      </c>
      <c r="F421" s="587">
        <v>11204.38012</v>
      </c>
      <c r="G421" s="589">
        <f t="shared" si="7"/>
        <v>99.252619820617866</v>
      </c>
    </row>
    <row r="422" spans="1:7" x14ac:dyDescent="0.2">
      <c r="A422" s="584">
        <v>3319</v>
      </c>
      <c r="B422" s="585">
        <v>5223</v>
      </c>
      <c r="C422" s="586" t="s">
        <v>136</v>
      </c>
      <c r="D422" s="587">
        <v>0</v>
      </c>
      <c r="E422" s="588">
        <v>1785</v>
      </c>
      <c r="F422" s="587">
        <v>1785</v>
      </c>
      <c r="G422" s="589">
        <f t="shared" si="7"/>
        <v>100</v>
      </c>
    </row>
    <row r="423" spans="1:7" x14ac:dyDescent="0.2">
      <c r="A423" s="584">
        <v>3319</v>
      </c>
      <c r="B423" s="585">
        <v>5229</v>
      </c>
      <c r="C423" s="586" t="s">
        <v>3627</v>
      </c>
      <c r="D423" s="587">
        <v>50250</v>
      </c>
      <c r="E423" s="588">
        <v>0</v>
      </c>
      <c r="F423" s="587">
        <v>0</v>
      </c>
      <c r="G423" s="548" t="s">
        <v>3125</v>
      </c>
    </row>
    <row r="424" spans="1:7" x14ac:dyDescent="0.2">
      <c r="A424" s="584">
        <v>3319</v>
      </c>
      <c r="B424" s="585">
        <v>5321</v>
      </c>
      <c r="C424" s="586" t="s">
        <v>137</v>
      </c>
      <c r="D424" s="587">
        <v>0</v>
      </c>
      <c r="E424" s="588">
        <v>8132.66</v>
      </c>
      <c r="F424" s="587">
        <v>8098.9588700000004</v>
      </c>
      <c r="G424" s="589">
        <f t="shared" si="7"/>
        <v>99.585607538001113</v>
      </c>
    </row>
    <row r="425" spans="1:7" x14ac:dyDescent="0.2">
      <c r="A425" s="584">
        <v>3319</v>
      </c>
      <c r="B425" s="585">
        <v>5329</v>
      </c>
      <c r="C425" s="586" t="s">
        <v>3624</v>
      </c>
      <c r="D425" s="587">
        <v>0</v>
      </c>
      <c r="E425" s="588">
        <v>80.599999999999994</v>
      </c>
      <c r="F425" s="587">
        <v>80.584119999999999</v>
      </c>
      <c r="G425" s="589">
        <f t="shared" si="7"/>
        <v>99.980297766749388</v>
      </c>
    </row>
    <row r="426" spans="1:7" x14ac:dyDescent="0.2">
      <c r="A426" s="584">
        <v>3319</v>
      </c>
      <c r="B426" s="585">
        <v>5331</v>
      </c>
      <c r="C426" s="586" t="s">
        <v>140</v>
      </c>
      <c r="D426" s="587">
        <v>0</v>
      </c>
      <c r="E426" s="588">
        <v>445</v>
      </c>
      <c r="F426" s="587">
        <v>445</v>
      </c>
      <c r="G426" s="589">
        <f t="shared" ref="G426:G489" si="8">F426/E426*100</f>
        <v>100</v>
      </c>
    </row>
    <row r="427" spans="1:7" x14ac:dyDescent="0.2">
      <c r="A427" s="584">
        <v>3319</v>
      </c>
      <c r="B427" s="585">
        <v>5332</v>
      </c>
      <c r="C427" s="586" t="s">
        <v>3625</v>
      </c>
      <c r="D427" s="587">
        <v>0</v>
      </c>
      <c r="E427" s="588">
        <v>170</v>
      </c>
      <c r="F427" s="587">
        <v>170</v>
      </c>
      <c r="G427" s="589">
        <f t="shared" si="8"/>
        <v>100</v>
      </c>
    </row>
    <row r="428" spans="1:7" x14ac:dyDescent="0.2">
      <c r="A428" s="584">
        <v>3319</v>
      </c>
      <c r="B428" s="585">
        <v>5336</v>
      </c>
      <c r="C428" s="586" t="s">
        <v>163</v>
      </c>
      <c r="D428" s="587">
        <v>0</v>
      </c>
      <c r="E428" s="588">
        <v>205.4</v>
      </c>
      <c r="F428" s="587">
        <v>205.4</v>
      </c>
      <c r="G428" s="589">
        <f t="shared" si="8"/>
        <v>100</v>
      </c>
    </row>
    <row r="429" spans="1:7" x14ac:dyDescent="0.2">
      <c r="A429" s="584">
        <v>3319</v>
      </c>
      <c r="B429" s="585">
        <v>5339</v>
      </c>
      <c r="C429" s="586" t="s">
        <v>161</v>
      </c>
      <c r="D429" s="587">
        <v>0</v>
      </c>
      <c r="E429" s="588">
        <v>1550</v>
      </c>
      <c r="F429" s="587">
        <v>1550</v>
      </c>
      <c r="G429" s="589">
        <f t="shared" si="8"/>
        <v>100</v>
      </c>
    </row>
    <row r="430" spans="1:7" x14ac:dyDescent="0.2">
      <c r="A430" s="584">
        <v>3319</v>
      </c>
      <c r="B430" s="585">
        <v>5493</v>
      </c>
      <c r="C430" s="586" t="s">
        <v>134</v>
      </c>
      <c r="D430" s="587">
        <v>0</v>
      </c>
      <c r="E430" s="588">
        <v>743</v>
      </c>
      <c r="F430" s="587">
        <v>743</v>
      </c>
      <c r="G430" s="589">
        <f t="shared" si="8"/>
        <v>100</v>
      </c>
    </row>
    <row r="431" spans="1:7" x14ac:dyDescent="0.2">
      <c r="A431" s="584">
        <v>3319</v>
      </c>
      <c r="B431" s="585">
        <v>5494</v>
      </c>
      <c r="C431" s="586" t="s">
        <v>3633</v>
      </c>
      <c r="D431" s="587">
        <v>110</v>
      </c>
      <c r="E431" s="588">
        <v>113.5</v>
      </c>
      <c r="F431" s="587">
        <v>63.5</v>
      </c>
      <c r="G431" s="589">
        <f t="shared" si="8"/>
        <v>55.947136563876654</v>
      </c>
    </row>
    <row r="432" spans="1:7" x14ac:dyDescent="0.2">
      <c r="A432" s="591">
        <v>3319</v>
      </c>
      <c r="B432" s="592"/>
      <c r="C432" s="593" t="s">
        <v>79</v>
      </c>
      <c r="D432" s="567">
        <v>55195</v>
      </c>
      <c r="E432" s="574">
        <v>34724.449999999997</v>
      </c>
      <c r="F432" s="567">
        <v>33383.189380000003</v>
      </c>
      <c r="G432" s="594">
        <f t="shared" si="8"/>
        <v>96.137417237710039</v>
      </c>
    </row>
    <row r="433" spans="1:7" x14ac:dyDescent="0.2">
      <c r="A433" s="595"/>
      <c r="B433" s="607"/>
      <c r="C433" s="597"/>
      <c r="D433" s="599"/>
      <c r="E433" s="599"/>
      <c r="F433" s="599"/>
      <c r="G433" s="600"/>
    </row>
    <row r="434" spans="1:7" x14ac:dyDescent="0.2">
      <c r="A434" s="584">
        <v>3322</v>
      </c>
      <c r="B434" s="601">
        <v>5166</v>
      </c>
      <c r="C434" s="586" t="s">
        <v>156</v>
      </c>
      <c r="D434" s="602">
        <v>0</v>
      </c>
      <c r="E434" s="588">
        <v>200</v>
      </c>
      <c r="F434" s="602">
        <v>199.65</v>
      </c>
      <c r="G434" s="589">
        <f t="shared" si="8"/>
        <v>99.825000000000003</v>
      </c>
    </row>
    <row r="435" spans="1:7" x14ac:dyDescent="0.2">
      <c r="A435" s="584">
        <v>3322</v>
      </c>
      <c r="B435" s="585">
        <v>5169</v>
      </c>
      <c r="C435" s="586" t="s">
        <v>131</v>
      </c>
      <c r="D435" s="587">
        <v>6000</v>
      </c>
      <c r="E435" s="588">
        <v>3376.59</v>
      </c>
      <c r="F435" s="587">
        <v>762.61096999999995</v>
      </c>
      <c r="G435" s="589">
        <f t="shared" si="8"/>
        <v>22.585240434876606</v>
      </c>
    </row>
    <row r="436" spans="1:7" x14ac:dyDescent="0.2">
      <c r="A436" s="584">
        <v>3322</v>
      </c>
      <c r="B436" s="585">
        <v>5171</v>
      </c>
      <c r="C436" s="586" t="s">
        <v>159</v>
      </c>
      <c r="D436" s="587">
        <v>60000</v>
      </c>
      <c r="E436" s="588">
        <v>0</v>
      </c>
      <c r="F436" s="587">
        <v>0</v>
      </c>
      <c r="G436" s="548" t="s">
        <v>3125</v>
      </c>
    </row>
    <row r="437" spans="1:7" x14ac:dyDescent="0.2">
      <c r="A437" s="584">
        <v>3322</v>
      </c>
      <c r="B437" s="585">
        <v>5212</v>
      </c>
      <c r="C437" s="586" t="s">
        <v>3617</v>
      </c>
      <c r="D437" s="587">
        <v>0</v>
      </c>
      <c r="E437" s="588">
        <v>500</v>
      </c>
      <c r="F437" s="587">
        <v>500</v>
      </c>
      <c r="G437" s="589">
        <f t="shared" si="8"/>
        <v>100</v>
      </c>
    </row>
    <row r="438" spans="1:7" x14ac:dyDescent="0.2">
      <c r="A438" s="584">
        <v>3322</v>
      </c>
      <c r="B438" s="585">
        <v>5213</v>
      </c>
      <c r="C438" s="586" t="s">
        <v>3622</v>
      </c>
      <c r="D438" s="587">
        <v>0</v>
      </c>
      <c r="E438" s="588">
        <v>745</v>
      </c>
      <c r="F438" s="587">
        <v>745</v>
      </c>
      <c r="G438" s="589">
        <f t="shared" si="8"/>
        <v>100</v>
      </c>
    </row>
    <row r="439" spans="1:7" x14ac:dyDescent="0.2">
      <c r="A439" s="584">
        <v>3322</v>
      </c>
      <c r="B439" s="585">
        <v>5221</v>
      </c>
      <c r="C439" s="586" t="s">
        <v>146</v>
      </c>
      <c r="D439" s="587">
        <v>0</v>
      </c>
      <c r="E439" s="588">
        <v>500</v>
      </c>
      <c r="F439" s="587">
        <v>500</v>
      </c>
      <c r="G439" s="589">
        <f t="shared" si="8"/>
        <v>100</v>
      </c>
    </row>
    <row r="440" spans="1:7" x14ac:dyDescent="0.2">
      <c r="A440" s="584">
        <v>3322</v>
      </c>
      <c r="B440" s="585">
        <v>5222</v>
      </c>
      <c r="C440" s="586" t="s">
        <v>133</v>
      </c>
      <c r="D440" s="587">
        <v>0</v>
      </c>
      <c r="E440" s="588">
        <v>3669</v>
      </c>
      <c r="F440" s="587">
        <v>1305</v>
      </c>
      <c r="G440" s="589">
        <f t="shared" si="8"/>
        <v>35.568274734260015</v>
      </c>
    </row>
    <row r="441" spans="1:7" x14ac:dyDescent="0.2">
      <c r="A441" s="584">
        <v>3322</v>
      </c>
      <c r="B441" s="585">
        <v>5223</v>
      </c>
      <c r="C441" s="586" t="s">
        <v>136</v>
      </c>
      <c r="D441" s="587">
        <v>0</v>
      </c>
      <c r="E441" s="588">
        <v>10426</v>
      </c>
      <c r="F441" s="587">
        <v>9675.8850000000002</v>
      </c>
      <c r="G441" s="589">
        <f t="shared" si="8"/>
        <v>92.805342413197778</v>
      </c>
    </row>
    <row r="442" spans="1:7" x14ac:dyDescent="0.2">
      <c r="A442" s="584">
        <v>3322</v>
      </c>
      <c r="B442" s="585">
        <v>5229</v>
      </c>
      <c r="C442" s="586" t="s">
        <v>3627</v>
      </c>
      <c r="D442" s="587">
        <v>42000</v>
      </c>
      <c r="E442" s="588">
        <v>0</v>
      </c>
      <c r="F442" s="587">
        <v>0</v>
      </c>
      <c r="G442" s="548" t="s">
        <v>3125</v>
      </c>
    </row>
    <row r="443" spans="1:7" x14ac:dyDescent="0.2">
      <c r="A443" s="584">
        <v>3322</v>
      </c>
      <c r="B443" s="585">
        <v>5321</v>
      </c>
      <c r="C443" s="586" t="s">
        <v>137</v>
      </c>
      <c r="D443" s="587">
        <v>9200</v>
      </c>
      <c r="E443" s="588">
        <v>14885.5</v>
      </c>
      <c r="F443" s="587">
        <v>13066.122039999998</v>
      </c>
      <c r="G443" s="589">
        <f t="shared" si="8"/>
        <v>87.777515300124278</v>
      </c>
    </row>
    <row r="444" spans="1:7" x14ac:dyDescent="0.2">
      <c r="A444" s="584">
        <v>3322</v>
      </c>
      <c r="B444" s="585">
        <v>5331</v>
      </c>
      <c r="C444" s="586" t="s">
        <v>140</v>
      </c>
      <c r="D444" s="587">
        <v>6000</v>
      </c>
      <c r="E444" s="588">
        <v>15183.45</v>
      </c>
      <c r="F444" s="587">
        <v>8784.5069000000003</v>
      </c>
      <c r="G444" s="589">
        <f t="shared" si="8"/>
        <v>57.855802864302909</v>
      </c>
    </row>
    <row r="445" spans="1:7" x14ac:dyDescent="0.2">
      <c r="A445" s="584">
        <v>3322</v>
      </c>
      <c r="B445" s="585">
        <v>5339</v>
      </c>
      <c r="C445" s="586" t="s">
        <v>161</v>
      </c>
      <c r="D445" s="587">
        <v>0</v>
      </c>
      <c r="E445" s="588">
        <v>854.2</v>
      </c>
      <c r="F445" s="587">
        <v>854.16</v>
      </c>
      <c r="G445" s="589">
        <f t="shared" si="8"/>
        <v>99.995317255911957</v>
      </c>
    </row>
    <row r="446" spans="1:7" x14ac:dyDescent="0.2">
      <c r="A446" s="584">
        <v>3322</v>
      </c>
      <c r="B446" s="585">
        <v>5493</v>
      </c>
      <c r="C446" s="586" t="s">
        <v>134</v>
      </c>
      <c r="D446" s="587">
        <v>0</v>
      </c>
      <c r="E446" s="588">
        <v>5673.7</v>
      </c>
      <c r="F446" s="587">
        <v>4566.6588000000002</v>
      </c>
      <c r="G446" s="589">
        <f t="shared" si="8"/>
        <v>80.48819641503782</v>
      </c>
    </row>
    <row r="447" spans="1:7" x14ac:dyDescent="0.2">
      <c r="A447" s="584">
        <v>3322</v>
      </c>
      <c r="B447" s="585">
        <v>5904</v>
      </c>
      <c r="C447" s="586" t="s">
        <v>194</v>
      </c>
      <c r="D447" s="587">
        <v>0</v>
      </c>
      <c r="E447" s="588">
        <v>10.01</v>
      </c>
      <c r="F447" s="587">
        <v>10</v>
      </c>
      <c r="G447" s="589">
        <f t="shared" si="8"/>
        <v>99.900099900099903</v>
      </c>
    </row>
    <row r="448" spans="1:7" x14ac:dyDescent="0.2">
      <c r="A448" s="591">
        <v>3322</v>
      </c>
      <c r="B448" s="592"/>
      <c r="C448" s="593" t="s">
        <v>80</v>
      </c>
      <c r="D448" s="567">
        <v>123200</v>
      </c>
      <c r="E448" s="574">
        <v>56023.45</v>
      </c>
      <c r="F448" s="567">
        <v>40969.593709999994</v>
      </c>
      <c r="G448" s="594">
        <f t="shared" si="8"/>
        <v>73.129365845909149</v>
      </c>
    </row>
    <row r="449" spans="1:7" x14ac:dyDescent="0.2">
      <c r="A449" s="595"/>
      <c r="B449" s="607"/>
      <c r="C449" s="597"/>
      <c r="D449" s="599"/>
      <c r="E449" s="599"/>
      <c r="F449" s="599"/>
      <c r="G449" s="600"/>
    </row>
    <row r="450" spans="1:7" x14ac:dyDescent="0.2">
      <c r="A450" s="584">
        <v>3326</v>
      </c>
      <c r="B450" s="601">
        <v>5169</v>
      </c>
      <c r="C450" s="586" t="s">
        <v>131</v>
      </c>
      <c r="D450" s="602">
        <v>0</v>
      </c>
      <c r="E450" s="588">
        <v>1007.69</v>
      </c>
      <c r="F450" s="602">
        <v>107.69</v>
      </c>
      <c r="G450" s="589">
        <f t="shared" si="8"/>
        <v>10.686818366759617</v>
      </c>
    </row>
    <row r="451" spans="1:7" x14ac:dyDescent="0.2">
      <c r="A451" s="584">
        <v>3326</v>
      </c>
      <c r="B451" s="585">
        <v>5223</v>
      </c>
      <c r="C451" s="586" t="s">
        <v>136</v>
      </c>
      <c r="D451" s="587">
        <v>0</v>
      </c>
      <c r="E451" s="588">
        <v>876</v>
      </c>
      <c r="F451" s="587">
        <v>876</v>
      </c>
      <c r="G451" s="589">
        <f t="shared" si="8"/>
        <v>100</v>
      </c>
    </row>
    <row r="452" spans="1:7" x14ac:dyDescent="0.2">
      <c r="A452" s="584">
        <v>3326</v>
      </c>
      <c r="B452" s="585">
        <v>5321</v>
      </c>
      <c r="C452" s="586" t="s">
        <v>137</v>
      </c>
      <c r="D452" s="587">
        <v>0</v>
      </c>
      <c r="E452" s="588">
        <v>687.47</v>
      </c>
      <c r="F452" s="587">
        <v>687.46799999999996</v>
      </c>
      <c r="G452" s="589">
        <f t="shared" si="8"/>
        <v>99.999709078214323</v>
      </c>
    </row>
    <row r="453" spans="1:7" x14ac:dyDescent="0.2">
      <c r="A453" s="584">
        <v>3326</v>
      </c>
      <c r="B453" s="585">
        <v>5493</v>
      </c>
      <c r="C453" s="586" t="s">
        <v>134</v>
      </c>
      <c r="D453" s="587">
        <v>0</v>
      </c>
      <c r="E453" s="588">
        <v>420</v>
      </c>
      <c r="F453" s="587">
        <v>420</v>
      </c>
      <c r="G453" s="589">
        <f t="shared" si="8"/>
        <v>100</v>
      </c>
    </row>
    <row r="454" spans="1:7" ht="25.5" x14ac:dyDescent="0.2">
      <c r="A454" s="591">
        <v>3326</v>
      </c>
      <c r="B454" s="592"/>
      <c r="C454" s="593" t="s">
        <v>283</v>
      </c>
      <c r="D454" s="567">
        <v>0</v>
      </c>
      <c r="E454" s="574">
        <v>2991.16</v>
      </c>
      <c r="F454" s="567">
        <v>2091.1579999999999</v>
      </c>
      <c r="G454" s="594">
        <f t="shared" si="8"/>
        <v>69.911271881143094</v>
      </c>
    </row>
    <row r="455" spans="1:7" x14ac:dyDescent="0.2">
      <c r="A455" s="595"/>
      <c r="B455" s="607"/>
      <c r="C455" s="597"/>
      <c r="D455" s="599"/>
      <c r="E455" s="599"/>
      <c r="F455" s="599"/>
      <c r="G455" s="600"/>
    </row>
    <row r="456" spans="1:7" x14ac:dyDescent="0.2">
      <c r="A456" s="584">
        <v>3329</v>
      </c>
      <c r="B456" s="601">
        <v>5166</v>
      </c>
      <c r="C456" s="586" t="s">
        <v>156</v>
      </c>
      <c r="D456" s="602">
        <v>0</v>
      </c>
      <c r="E456" s="588">
        <v>121.13</v>
      </c>
      <c r="F456" s="602">
        <v>16.516999999999999</v>
      </c>
      <c r="G456" s="589">
        <f t="shared" si="8"/>
        <v>13.635763229588047</v>
      </c>
    </row>
    <row r="457" spans="1:7" x14ac:dyDescent="0.2">
      <c r="A457" s="584">
        <v>3329</v>
      </c>
      <c r="B457" s="585">
        <v>5169</v>
      </c>
      <c r="C457" s="586" t="s">
        <v>131</v>
      </c>
      <c r="D457" s="587">
        <v>25</v>
      </c>
      <c r="E457" s="588">
        <v>0</v>
      </c>
      <c r="F457" s="587">
        <v>0</v>
      </c>
      <c r="G457" s="548" t="s">
        <v>3125</v>
      </c>
    </row>
    <row r="458" spans="1:7" x14ac:dyDescent="0.2">
      <c r="A458" s="584">
        <v>3329</v>
      </c>
      <c r="B458" s="585">
        <v>5179</v>
      </c>
      <c r="C458" s="586" t="s">
        <v>160</v>
      </c>
      <c r="D458" s="587">
        <v>100</v>
      </c>
      <c r="E458" s="588">
        <v>0</v>
      </c>
      <c r="F458" s="587">
        <v>0</v>
      </c>
      <c r="G458" s="548" t="s">
        <v>3125</v>
      </c>
    </row>
    <row r="459" spans="1:7" x14ac:dyDescent="0.2">
      <c r="A459" s="591">
        <v>3329</v>
      </c>
      <c r="B459" s="592"/>
      <c r="C459" s="593" t="s">
        <v>200</v>
      </c>
      <c r="D459" s="567">
        <v>125</v>
      </c>
      <c r="E459" s="574">
        <v>121.13</v>
      </c>
      <c r="F459" s="567">
        <v>16.516999999999999</v>
      </c>
      <c r="G459" s="594">
        <f t="shared" si="8"/>
        <v>13.635763229588047</v>
      </c>
    </row>
    <row r="460" spans="1:7" x14ac:dyDescent="0.2">
      <c r="A460" s="595"/>
      <c r="B460" s="607"/>
      <c r="C460" s="597"/>
      <c r="D460" s="599"/>
      <c r="E460" s="599"/>
      <c r="F460" s="599"/>
      <c r="G460" s="600"/>
    </row>
    <row r="461" spans="1:7" x14ac:dyDescent="0.2">
      <c r="A461" s="584">
        <v>3341</v>
      </c>
      <c r="B461" s="601">
        <v>5041</v>
      </c>
      <c r="C461" s="586" t="s">
        <v>142</v>
      </c>
      <c r="D461" s="602">
        <v>15194</v>
      </c>
      <c r="E461" s="588">
        <v>18328.77</v>
      </c>
      <c r="F461" s="602">
        <v>15135.878299999997</v>
      </c>
      <c r="G461" s="589">
        <f t="shared" si="8"/>
        <v>82.579891067431134</v>
      </c>
    </row>
    <row r="462" spans="1:7" x14ac:dyDescent="0.2">
      <c r="A462" s="584">
        <v>3341</v>
      </c>
      <c r="B462" s="585">
        <v>5169</v>
      </c>
      <c r="C462" s="586" t="s">
        <v>131</v>
      </c>
      <c r="D462" s="587">
        <v>605</v>
      </c>
      <c r="E462" s="588">
        <v>605</v>
      </c>
      <c r="F462" s="587">
        <v>0</v>
      </c>
      <c r="G462" s="589">
        <f t="shared" si="8"/>
        <v>0</v>
      </c>
    </row>
    <row r="463" spans="1:7" x14ac:dyDescent="0.2">
      <c r="A463" s="591">
        <v>3341</v>
      </c>
      <c r="B463" s="592"/>
      <c r="C463" s="593" t="s">
        <v>201</v>
      </c>
      <c r="D463" s="567">
        <v>15799</v>
      </c>
      <c r="E463" s="574">
        <v>18933.77</v>
      </c>
      <c r="F463" s="567">
        <v>15135.878299999997</v>
      </c>
      <c r="G463" s="594">
        <f t="shared" si="8"/>
        <v>79.941175476410649</v>
      </c>
    </row>
    <row r="464" spans="1:7" x14ac:dyDescent="0.2">
      <c r="A464" s="595"/>
      <c r="B464" s="607"/>
      <c r="C464" s="597"/>
      <c r="D464" s="599"/>
      <c r="E464" s="599"/>
      <c r="F464" s="599"/>
      <c r="G464" s="600"/>
    </row>
    <row r="465" spans="1:7" x14ac:dyDescent="0.2">
      <c r="A465" s="584">
        <v>3349</v>
      </c>
      <c r="B465" s="601">
        <v>5041</v>
      </c>
      <c r="C465" s="586" t="s">
        <v>142</v>
      </c>
      <c r="D465" s="602">
        <v>300</v>
      </c>
      <c r="E465" s="588">
        <v>300</v>
      </c>
      <c r="F465" s="602">
        <v>19.965</v>
      </c>
      <c r="G465" s="589">
        <f t="shared" si="8"/>
        <v>6.6549999999999994</v>
      </c>
    </row>
    <row r="466" spans="1:7" x14ac:dyDescent="0.2">
      <c r="A466" s="584">
        <v>3349</v>
      </c>
      <c r="B466" s="585">
        <v>5166</v>
      </c>
      <c r="C466" s="586" t="s">
        <v>156</v>
      </c>
      <c r="D466" s="587">
        <v>500</v>
      </c>
      <c r="E466" s="588">
        <v>500</v>
      </c>
      <c r="F466" s="587">
        <v>72.599999999999994</v>
      </c>
      <c r="G466" s="589">
        <f t="shared" si="8"/>
        <v>14.52</v>
      </c>
    </row>
    <row r="467" spans="1:7" x14ac:dyDescent="0.2">
      <c r="A467" s="584">
        <v>3349</v>
      </c>
      <c r="B467" s="585">
        <v>5169</v>
      </c>
      <c r="C467" s="586" t="s">
        <v>131</v>
      </c>
      <c r="D467" s="587">
        <v>5700</v>
      </c>
      <c r="E467" s="588">
        <v>5748.86</v>
      </c>
      <c r="F467" s="587">
        <v>4220.4387100000004</v>
      </c>
      <c r="G467" s="589">
        <f t="shared" si="8"/>
        <v>73.413489109145118</v>
      </c>
    </row>
    <row r="468" spans="1:7" x14ac:dyDescent="0.2">
      <c r="A468" s="591">
        <v>3349</v>
      </c>
      <c r="B468" s="592"/>
      <c r="C468" s="593" t="s">
        <v>202</v>
      </c>
      <c r="D468" s="567">
        <v>6500</v>
      </c>
      <c r="E468" s="574">
        <v>6548.86</v>
      </c>
      <c r="F468" s="567">
        <v>4313.00371</v>
      </c>
      <c r="G468" s="594">
        <f t="shared" si="8"/>
        <v>65.858847341369341</v>
      </c>
    </row>
    <row r="469" spans="1:7" x14ac:dyDescent="0.2">
      <c r="A469" s="595"/>
      <c r="B469" s="607"/>
      <c r="C469" s="597"/>
      <c r="D469" s="599"/>
      <c r="E469" s="599"/>
      <c r="F469" s="599"/>
      <c r="G469" s="600"/>
    </row>
    <row r="470" spans="1:7" x14ac:dyDescent="0.2">
      <c r="A470" s="584">
        <v>3399</v>
      </c>
      <c r="B470" s="601">
        <v>5222</v>
      </c>
      <c r="C470" s="586" t="s">
        <v>133</v>
      </c>
      <c r="D470" s="602">
        <v>4000</v>
      </c>
      <c r="E470" s="588">
        <v>4300</v>
      </c>
      <c r="F470" s="602">
        <v>4300</v>
      </c>
      <c r="G470" s="589">
        <f t="shared" si="8"/>
        <v>100</v>
      </c>
    </row>
    <row r="471" spans="1:7" x14ac:dyDescent="0.2">
      <c r="A471" s="591">
        <v>3399</v>
      </c>
      <c r="B471" s="592"/>
      <c r="C471" s="593" t="s">
        <v>203</v>
      </c>
      <c r="D471" s="567">
        <v>4000</v>
      </c>
      <c r="E471" s="574">
        <v>4300</v>
      </c>
      <c r="F471" s="567">
        <v>4300</v>
      </c>
      <c r="G471" s="594">
        <f t="shared" si="8"/>
        <v>100</v>
      </c>
    </row>
    <row r="472" spans="1:7" x14ac:dyDescent="0.2">
      <c r="A472" s="595"/>
      <c r="B472" s="607"/>
      <c r="C472" s="597"/>
      <c r="D472" s="599"/>
      <c r="E472" s="599"/>
      <c r="F472" s="599"/>
      <c r="G472" s="600"/>
    </row>
    <row r="473" spans="1:7" x14ac:dyDescent="0.2">
      <c r="A473" s="584">
        <v>3419</v>
      </c>
      <c r="B473" s="601">
        <v>5041</v>
      </c>
      <c r="C473" s="586" t="s">
        <v>142</v>
      </c>
      <c r="D473" s="602">
        <v>1450</v>
      </c>
      <c r="E473" s="588">
        <v>1119.25</v>
      </c>
      <c r="F473" s="602">
        <v>1119.25</v>
      </c>
      <c r="G473" s="589">
        <f t="shared" si="8"/>
        <v>100</v>
      </c>
    </row>
    <row r="474" spans="1:7" x14ac:dyDescent="0.2">
      <c r="A474" s="584">
        <v>3419</v>
      </c>
      <c r="B474" s="585">
        <v>5134</v>
      </c>
      <c r="C474" s="586" t="s">
        <v>3620</v>
      </c>
      <c r="D474" s="587">
        <v>1780</v>
      </c>
      <c r="E474" s="588">
        <v>1750</v>
      </c>
      <c r="F474" s="587">
        <v>831.01599999999996</v>
      </c>
      <c r="G474" s="589">
        <f t="shared" si="8"/>
        <v>47.486628571428568</v>
      </c>
    </row>
    <row r="475" spans="1:7" x14ac:dyDescent="0.2">
      <c r="A475" s="584">
        <v>3419</v>
      </c>
      <c r="B475" s="585">
        <v>5139</v>
      </c>
      <c r="C475" s="586" t="s">
        <v>130</v>
      </c>
      <c r="D475" s="587">
        <v>35</v>
      </c>
      <c r="E475" s="588">
        <v>5</v>
      </c>
      <c r="F475" s="587">
        <v>0</v>
      </c>
      <c r="G475" s="589">
        <f t="shared" si="8"/>
        <v>0</v>
      </c>
    </row>
    <row r="476" spans="1:7" x14ac:dyDescent="0.2">
      <c r="A476" s="584">
        <v>3419</v>
      </c>
      <c r="B476" s="585">
        <v>5164</v>
      </c>
      <c r="C476" s="586" t="s">
        <v>144</v>
      </c>
      <c r="D476" s="587">
        <v>160</v>
      </c>
      <c r="E476" s="588">
        <v>110.72</v>
      </c>
      <c r="F476" s="587">
        <v>110.715</v>
      </c>
      <c r="G476" s="589">
        <f t="shared" si="8"/>
        <v>99.995484104046255</v>
      </c>
    </row>
    <row r="477" spans="1:7" x14ac:dyDescent="0.2">
      <c r="A477" s="584">
        <v>3419</v>
      </c>
      <c r="B477" s="585">
        <v>5169</v>
      </c>
      <c r="C477" s="586" t="s">
        <v>131</v>
      </c>
      <c r="D477" s="587">
        <v>350</v>
      </c>
      <c r="E477" s="588">
        <v>184.17</v>
      </c>
      <c r="F477" s="587">
        <v>184.17</v>
      </c>
      <c r="G477" s="589">
        <f t="shared" si="8"/>
        <v>100</v>
      </c>
    </row>
    <row r="478" spans="1:7" x14ac:dyDescent="0.2">
      <c r="A478" s="584">
        <v>3419</v>
      </c>
      <c r="B478" s="585">
        <v>5173</v>
      </c>
      <c r="C478" s="586" t="s">
        <v>145</v>
      </c>
      <c r="D478" s="587">
        <v>900</v>
      </c>
      <c r="E478" s="588">
        <v>790.1</v>
      </c>
      <c r="F478" s="587">
        <v>789.16099999999994</v>
      </c>
      <c r="G478" s="589">
        <f t="shared" si="8"/>
        <v>99.881154284267808</v>
      </c>
    </row>
    <row r="479" spans="1:7" x14ac:dyDescent="0.2">
      <c r="A479" s="584">
        <v>3419</v>
      </c>
      <c r="B479" s="585">
        <v>5175</v>
      </c>
      <c r="C479" s="586" t="s">
        <v>132</v>
      </c>
      <c r="D479" s="587">
        <v>215</v>
      </c>
      <c r="E479" s="588">
        <v>106.85</v>
      </c>
      <c r="F479" s="587">
        <v>106.843</v>
      </c>
      <c r="G479" s="589">
        <f t="shared" si="8"/>
        <v>99.99344875994386</v>
      </c>
    </row>
    <row r="480" spans="1:7" x14ac:dyDescent="0.2">
      <c r="A480" s="584">
        <v>3419</v>
      </c>
      <c r="B480" s="585">
        <v>5194</v>
      </c>
      <c r="C480" s="586" t="s">
        <v>3621</v>
      </c>
      <c r="D480" s="587">
        <v>30</v>
      </c>
      <c r="E480" s="588">
        <v>29</v>
      </c>
      <c r="F480" s="587">
        <v>29</v>
      </c>
      <c r="G480" s="589">
        <f t="shared" si="8"/>
        <v>100</v>
      </c>
    </row>
    <row r="481" spans="1:7" x14ac:dyDescent="0.2">
      <c r="A481" s="584">
        <v>3419</v>
      </c>
      <c r="B481" s="585">
        <v>5212</v>
      </c>
      <c r="C481" s="586" t="s">
        <v>3617</v>
      </c>
      <c r="D481" s="587">
        <v>0</v>
      </c>
      <c r="E481" s="588">
        <v>30</v>
      </c>
      <c r="F481" s="587">
        <v>30</v>
      </c>
      <c r="G481" s="589">
        <f t="shared" si="8"/>
        <v>100</v>
      </c>
    </row>
    <row r="482" spans="1:7" x14ac:dyDescent="0.2">
      <c r="A482" s="584">
        <v>3419</v>
      </c>
      <c r="B482" s="585">
        <v>5213</v>
      </c>
      <c r="C482" s="586" t="s">
        <v>3622</v>
      </c>
      <c r="D482" s="587">
        <v>6100</v>
      </c>
      <c r="E482" s="588">
        <v>33975.300000000003</v>
      </c>
      <c r="F482" s="587">
        <v>33975.300000000003</v>
      </c>
      <c r="G482" s="589">
        <f t="shared" si="8"/>
        <v>100</v>
      </c>
    </row>
    <row r="483" spans="1:7" x14ac:dyDescent="0.2">
      <c r="A483" s="584">
        <v>3419</v>
      </c>
      <c r="B483" s="585">
        <v>5221</v>
      </c>
      <c r="C483" s="586" t="s">
        <v>146</v>
      </c>
      <c r="D483" s="587">
        <v>3690</v>
      </c>
      <c r="E483" s="588">
        <v>3350</v>
      </c>
      <c r="F483" s="587">
        <v>3350</v>
      </c>
      <c r="G483" s="589">
        <f t="shared" si="8"/>
        <v>100</v>
      </c>
    </row>
    <row r="484" spans="1:7" x14ac:dyDescent="0.2">
      <c r="A484" s="584">
        <v>3419</v>
      </c>
      <c r="B484" s="585">
        <v>5222</v>
      </c>
      <c r="C484" s="586" t="s">
        <v>133</v>
      </c>
      <c r="D484" s="587">
        <v>113490</v>
      </c>
      <c r="E484" s="588">
        <v>94521.24</v>
      </c>
      <c r="F484" s="587">
        <v>93877.736000000004</v>
      </c>
      <c r="G484" s="589">
        <f t="shared" si="8"/>
        <v>99.319196404956173</v>
      </c>
    </row>
    <row r="485" spans="1:7" x14ac:dyDescent="0.2">
      <c r="A485" s="584">
        <v>3419</v>
      </c>
      <c r="B485" s="585">
        <v>5321</v>
      </c>
      <c r="C485" s="586" t="s">
        <v>137</v>
      </c>
      <c r="D485" s="587">
        <v>200</v>
      </c>
      <c r="E485" s="588">
        <v>212.3</v>
      </c>
      <c r="F485" s="587">
        <v>212.298</v>
      </c>
      <c r="G485" s="589">
        <f t="shared" si="8"/>
        <v>99.999057936881769</v>
      </c>
    </row>
    <row r="486" spans="1:7" x14ac:dyDescent="0.2">
      <c r="A486" s="584">
        <v>3419</v>
      </c>
      <c r="B486" s="585">
        <v>5329</v>
      </c>
      <c r="C486" s="586" t="s">
        <v>3624</v>
      </c>
      <c r="D486" s="587">
        <v>0</v>
      </c>
      <c r="E486" s="588">
        <v>60</v>
      </c>
      <c r="F486" s="587">
        <v>60</v>
      </c>
      <c r="G486" s="589">
        <f t="shared" si="8"/>
        <v>100</v>
      </c>
    </row>
    <row r="487" spans="1:7" x14ac:dyDescent="0.2">
      <c r="A487" s="584">
        <v>3419</v>
      </c>
      <c r="B487" s="585">
        <v>5493</v>
      </c>
      <c r="C487" s="586" t="s">
        <v>134</v>
      </c>
      <c r="D487" s="587">
        <v>500</v>
      </c>
      <c r="E487" s="588">
        <v>465</v>
      </c>
      <c r="F487" s="587">
        <v>465</v>
      </c>
      <c r="G487" s="589">
        <f t="shared" si="8"/>
        <v>100</v>
      </c>
    </row>
    <row r="488" spans="1:7" x14ac:dyDescent="0.2">
      <c r="A488" s="584">
        <v>3419</v>
      </c>
      <c r="B488" s="585">
        <v>5494</v>
      </c>
      <c r="C488" s="586" t="s">
        <v>3633</v>
      </c>
      <c r="D488" s="587">
        <v>150</v>
      </c>
      <c r="E488" s="588">
        <v>141</v>
      </c>
      <c r="F488" s="587">
        <v>139.5</v>
      </c>
      <c r="G488" s="589">
        <f t="shared" si="8"/>
        <v>98.936170212765958</v>
      </c>
    </row>
    <row r="489" spans="1:7" x14ac:dyDescent="0.2">
      <c r="A489" s="584">
        <v>3419</v>
      </c>
      <c r="B489" s="585">
        <v>5901</v>
      </c>
      <c r="C489" s="586" t="s">
        <v>262</v>
      </c>
      <c r="D489" s="587">
        <v>0</v>
      </c>
      <c r="E489" s="588">
        <v>297.75</v>
      </c>
      <c r="F489" s="587">
        <v>0</v>
      </c>
      <c r="G489" s="589">
        <f t="shared" si="8"/>
        <v>0</v>
      </c>
    </row>
    <row r="490" spans="1:7" x14ac:dyDescent="0.2">
      <c r="A490" s="591">
        <v>3419</v>
      </c>
      <c r="B490" s="592"/>
      <c r="C490" s="593" t="s">
        <v>82</v>
      </c>
      <c r="D490" s="567">
        <v>129050</v>
      </c>
      <c r="E490" s="574">
        <v>137147.68</v>
      </c>
      <c r="F490" s="567">
        <v>135279.989</v>
      </c>
      <c r="G490" s="594">
        <f t="shared" ref="G490:G557" si="9">F490/E490*100</f>
        <v>98.638189869489594</v>
      </c>
    </row>
    <row r="491" spans="1:7" x14ac:dyDescent="0.2">
      <c r="A491" s="595"/>
      <c r="B491" s="607"/>
      <c r="C491" s="597"/>
      <c r="D491" s="599"/>
      <c r="E491" s="599"/>
      <c r="F491" s="599"/>
      <c r="G491" s="600"/>
    </row>
    <row r="492" spans="1:7" x14ac:dyDescent="0.2">
      <c r="A492" s="584">
        <v>3421</v>
      </c>
      <c r="B492" s="601">
        <v>5221</v>
      </c>
      <c r="C492" s="586" t="s">
        <v>146</v>
      </c>
      <c r="D492" s="602">
        <v>0</v>
      </c>
      <c r="E492" s="588">
        <v>237.5</v>
      </c>
      <c r="F492" s="602">
        <v>237.5</v>
      </c>
      <c r="G492" s="589">
        <f t="shared" si="9"/>
        <v>100</v>
      </c>
    </row>
    <row r="493" spans="1:7" x14ac:dyDescent="0.2">
      <c r="A493" s="584">
        <v>3421</v>
      </c>
      <c r="B493" s="585">
        <v>5222</v>
      </c>
      <c r="C493" s="586" t="s">
        <v>133</v>
      </c>
      <c r="D493" s="587">
        <v>3100</v>
      </c>
      <c r="E493" s="588">
        <v>4072.63</v>
      </c>
      <c r="F493" s="587">
        <v>4071.04</v>
      </c>
      <c r="G493" s="589">
        <f t="shared" si="9"/>
        <v>99.960958888973465</v>
      </c>
    </row>
    <row r="494" spans="1:7" x14ac:dyDescent="0.2">
      <c r="A494" s="584">
        <v>3421</v>
      </c>
      <c r="B494" s="585">
        <v>5321</v>
      </c>
      <c r="C494" s="586" t="s">
        <v>137</v>
      </c>
      <c r="D494" s="587">
        <v>0</v>
      </c>
      <c r="E494" s="588">
        <v>2500</v>
      </c>
      <c r="F494" s="587">
        <v>2500</v>
      </c>
      <c r="G494" s="589">
        <f t="shared" si="9"/>
        <v>100</v>
      </c>
    </row>
    <row r="495" spans="1:7" x14ac:dyDescent="0.2">
      <c r="A495" s="584">
        <v>3421</v>
      </c>
      <c r="B495" s="585">
        <v>5331</v>
      </c>
      <c r="C495" s="586" t="s">
        <v>140</v>
      </c>
      <c r="D495" s="587">
        <v>0</v>
      </c>
      <c r="E495" s="588">
        <v>30</v>
      </c>
      <c r="F495" s="587">
        <v>30</v>
      </c>
      <c r="G495" s="589">
        <f t="shared" si="9"/>
        <v>100</v>
      </c>
    </row>
    <row r="496" spans="1:7" x14ac:dyDescent="0.2">
      <c r="A496" s="584">
        <v>3421</v>
      </c>
      <c r="B496" s="585">
        <v>5901</v>
      </c>
      <c r="C496" s="586" t="s">
        <v>262</v>
      </c>
      <c r="D496" s="587">
        <v>0</v>
      </c>
      <c r="E496" s="588">
        <v>2.25</v>
      </c>
      <c r="F496" s="587">
        <v>0</v>
      </c>
      <c r="G496" s="589">
        <f t="shared" si="9"/>
        <v>0</v>
      </c>
    </row>
    <row r="497" spans="1:7" x14ac:dyDescent="0.2">
      <c r="A497" s="608">
        <v>3421</v>
      </c>
      <c r="B497" s="592"/>
      <c r="C497" s="609" t="s">
        <v>83</v>
      </c>
      <c r="D497" s="567">
        <v>3100</v>
      </c>
      <c r="E497" s="566">
        <v>6842.38</v>
      </c>
      <c r="F497" s="567">
        <v>6838.54</v>
      </c>
      <c r="G497" s="610">
        <f t="shared" si="9"/>
        <v>99.943879176543831</v>
      </c>
    </row>
    <row r="498" spans="1:7" x14ac:dyDescent="0.2">
      <c r="A498" s="595"/>
      <c r="B498" s="607"/>
      <c r="C498" s="597"/>
      <c r="D498" s="599"/>
      <c r="E498" s="599"/>
      <c r="F498" s="599"/>
      <c r="G498" s="600"/>
    </row>
    <row r="499" spans="1:7" x14ac:dyDescent="0.2">
      <c r="A499" s="584">
        <v>3522</v>
      </c>
      <c r="B499" s="601">
        <v>5137</v>
      </c>
      <c r="C499" s="586" t="s">
        <v>1197</v>
      </c>
      <c r="D499" s="602">
        <v>0</v>
      </c>
      <c r="E499" s="588">
        <v>30.14</v>
      </c>
      <c r="F499" s="602">
        <v>0</v>
      </c>
      <c r="G499" s="589">
        <f t="shared" si="9"/>
        <v>0</v>
      </c>
    </row>
    <row r="500" spans="1:7" x14ac:dyDescent="0.2">
      <c r="A500" s="584">
        <v>3522</v>
      </c>
      <c r="B500" s="585">
        <v>5167</v>
      </c>
      <c r="C500" s="586" t="s">
        <v>157</v>
      </c>
      <c r="D500" s="587">
        <v>0</v>
      </c>
      <c r="E500" s="588">
        <v>5.6</v>
      </c>
      <c r="F500" s="587">
        <v>0</v>
      </c>
      <c r="G500" s="589">
        <f t="shared" si="9"/>
        <v>0</v>
      </c>
    </row>
    <row r="501" spans="1:7" x14ac:dyDescent="0.2">
      <c r="A501" s="584">
        <v>3522</v>
      </c>
      <c r="B501" s="585">
        <v>5168</v>
      </c>
      <c r="C501" s="586" t="s">
        <v>158</v>
      </c>
      <c r="D501" s="587">
        <v>0</v>
      </c>
      <c r="E501" s="588">
        <v>32534.13</v>
      </c>
      <c r="F501" s="587">
        <v>0</v>
      </c>
      <c r="G501" s="589">
        <f t="shared" si="9"/>
        <v>0</v>
      </c>
    </row>
    <row r="502" spans="1:7" x14ac:dyDescent="0.2">
      <c r="A502" s="584">
        <v>3522</v>
      </c>
      <c r="B502" s="585">
        <v>5169</v>
      </c>
      <c r="C502" s="586" t="s">
        <v>131</v>
      </c>
      <c r="D502" s="587">
        <v>0</v>
      </c>
      <c r="E502" s="588">
        <v>349.9</v>
      </c>
      <c r="F502" s="587">
        <v>0</v>
      </c>
      <c r="G502" s="589">
        <f t="shared" si="9"/>
        <v>0</v>
      </c>
    </row>
    <row r="503" spans="1:7" x14ac:dyDescent="0.2">
      <c r="A503" s="584">
        <v>3522</v>
      </c>
      <c r="B503" s="585">
        <v>5171</v>
      </c>
      <c r="C503" s="586" t="s">
        <v>159</v>
      </c>
      <c r="D503" s="587">
        <v>3000</v>
      </c>
      <c r="E503" s="588">
        <v>4964.26</v>
      </c>
      <c r="F503" s="587">
        <v>0</v>
      </c>
      <c r="G503" s="589">
        <f t="shared" si="9"/>
        <v>0</v>
      </c>
    </row>
    <row r="504" spans="1:7" x14ac:dyDescent="0.2">
      <c r="A504" s="584">
        <v>3522</v>
      </c>
      <c r="B504" s="585">
        <v>5172</v>
      </c>
      <c r="C504" s="586" t="s">
        <v>3629</v>
      </c>
      <c r="D504" s="587">
        <v>0</v>
      </c>
      <c r="E504" s="588">
        <v>201.17</v>
      </c>
      <c r="F504" s="587">
        <v>201.16249999999999</v>
      </c>
      <c r="G504" s="589">
        <f t="shared" si="9"/>
        <v>99.996271809912017</v>
      </c>
    </row>
    <row r="505" spans="1:7" x14ac:dyDescent="0.2">
      <c r="A505" s="584">
        <v>3522</v>
      </c>
      <c r="B505" s="585">
        <v>5331</v>
      </c>
      <c r="C505" s="586" t="s">
        <v>140</v>
      </c>
      <c r="D505" s="587">
        <v>138676</v>
      </c>
      <c r="E505" s="588">
        <v>31457.47</v>
      </c>
      <c r="F505" s="587">
        <v>15518.840569999993</v>
      </c>
      <c r="G505" s="589">
        <f t="shared" si="9"/>
        <v>49.332767606549389</v>
      </c>
    </row>
    <row r="506" spans="1:7" x14ac:dyDescent="0.2">
      <c r="A506" s="584">
        <v>3522</v>
      </c>
      <c r="B506" s="585">
        <v>5336</v>
      </c>
      <c r="C506" s="586" t="s">
        <v>163</v>
      </c>
      <c r="D506" s="587">
        <v>0</v>
      </c>
      <c r="E506" s="588">
        <v>25854.01</v>
      </c>
      <c r="F506" s="587">
        <v>25433.96686</v>
      </c>
      <c r="G506" s="589">
        <f t="shared" si="9"/>
        <v>98.375326922206668</v>
      </c>
    </row>
    <row r="507" spans="1:7" x14ac:dyDescent="0.2">
      <c r="A507" s="584">
        <v>3522</v>
      </c>
      <c r="B507" s="585">
        <v>5651</v>
      </c>
      <c r="C507" s="586" t="s">
        <v>176</v>
      </c>
      <c r="D507" s="587">
        <v>4092</v>
      </c>
      <c r="E507" s="588">
        <v>5695.04</v>
      </c>
      <c r="F507" s="587">
        <v>4127.1074899999994</v>
      </c>
      <c r="G507" s="589">
        <f t="shared" si="9"/>
        <v>72.468454830870371</v>
      </c>
    </row>
    <row r="508" spans="1:7" x14ac:dyDescent="0.2">
      <c r="A508" s="591">
        <v>3522</v>
      </c>
      <c r="B508" s="592"/>
      <c r="C508" s="593" t="s">
        <v>84</v>
      </c>
      <c r="D508" s="567">
        <v>145768</v>
      </c>
      <c r="E508" s="574">
        <v>101091.72</v>
      </c>
      <c r="F508" s="567">
        <v>45281.077419999987</v>
      </c>
      <c r="G508" s="594">
        <f t="shared" si="9"/>
        <v>44.792073396317704</v>
      </c>
    </row>
    <row r="509" spans="1:7" x14ac:dyDescent="0.2">
      <c r="A509" s="595"/>
      <c r="B509" s="607"/>
      <c r="C509" s="597"/>
      <c r="D509" s="599"/>
      <c r="E509" s="599"/>
      <c r="F509" s="599"/>
      <c r="G509" s="600"/>
    </row>
    <row r="510" spans="1:7" x14ac:dyDescent="0.2">
      <c r="A510" s="584">
        <v>3525</v>
      </c>
      <c r="B510" s="601">
        <v>5223</v>
      </c>
      <c r="C510" s="586" t="s">
        <v>136</v>
      </c>
      <c r="D510" s="602">
        <v>0</v>
      </c>
      <c r="E510" s="588">
        <v>300</v>
      </c>
      <c r="F510" s="602">
        <v>300</v>
      </c>
      <c r="G510" s="589">
        <f t="shared" si="9"/>
        <v>100</v>
      </c>
    </row>
    <row r="511" spans="1:7" x14ac:dyDescent="0.2">
      <c r="A511" s="591">
        <v>3525</v>
      </c>
      <c r="B511" s="592"/>
      <c r="C511" s="593" t="s">
        <v>204</v>
      </c>
      <c r="D511" s="567">
        <v>0</v>
      </c>
      <c r="E511" s="574">
        <v>300</v>
      </c>
      <c r="F511" s="567">
        <v>300</v>
      </c>
      <c r="G511" s="594">
        <f t="shared" si="9"/>
        <v>100</v>
      </c>
    </row>
    <row r="512" spans="1:7" x14ac:dyDescent="0.2">
      <c r="A512" s="595"/>
      <c r="B512" s="607"/>
      <c r="C512" s="597"/>
      <c r="D512" s="599"/>
      <c r="E512" s="599"/>
      <c r="F512" s="599"/>
      <c r="G512" s="600"/>
    </row>
    <row r="513" spans="1:7" x14ac:dyDescent="0.2">
      <c r="A513" s="584">
        <v>3526</v>
      </c>
      <c r="B513" s="601">
        <v>5331</v>
      </c>
      <c r="C513" s="586" t="s">
        <v>140</v>
      </c>
      <c r="D513" s="602">
        <v>14394</v>
      </c>
      <c r="E513" s="588">
        <v>14544.75</v>
      </c>
      <c r="F513" s="602">
        <v>14544.75</v>
      </c>
      <c r="G513" s="589">
        <f t="shared" si="9"/>
        <v>100</v>
      </c>
    </row>
    <row r="514" spans="1:7" x14ac:dyDescent="0.2">
      <c r="A514" s="591">
        <v>3526</v>
      </c>
      <c r="B514" s="592"/>
      <c r="C514" s="593" t="s">
        <v>85</v>
      </c>
      <c r="D514" s="567">
        <v>14394</v>
      </c>
      <c r="E514" s="574">
        <v>14544.75</v>
      </c>
      <c r="F514" s="567">
        <v>14544.75</v>
      </c>
      <c r="G514" s="594">
        <f t="shared" si="9"/>
        <v>100</v>
      </c>
    </row>
    <row r="515" spans="1:7" x14ac:dyDescent="0.2">
      <c r="A515" s="595"/>
      <c r="B515" s="607"/>
      <c r="C515" s="597"/>
      <c r="D515" s="599"/>
      <c r="E515" s="599"/>
      <c r="F515" s="599"/>
      <c r="G515" s="600"/>
    </row>
    <row r="516" spans="1:7" x14ac:dyDescent="0.2">
      <c r="A516" s="584">
        <v>3531</v>
      </c>
      <c r="B516" s="601">
        <v>5319</v>
      </c>
      <c r="C516" s="586" t="s">
        <v>205</v>
      </c>
      <c r="D516" s="602">
        <v>0</v>
      </c>
      <c r="E516" s="588">
        <v>30</v>
      </c>
      <c r="F516" s="602">
        <v>30</v>
      </c>
      <c r="G516" s="589">
        <f t="shared" si="9"/>
        <v>100</v>
      </c>
    </row>
    <row r="517" spans="1:7" x14ac:dyDescent="0.2">
      <c r="A517" s="591">
        <v>3531</v>
      </c>
      <c r="B517" s="592"/>
      <c r="C517" s="593" t="s">
        <v>3635</v>
      </c>
      <c r="D517" s="567">
        <v>0</v>
      </c>
      <c r="E517" s="574">
        <v>30</v>
      </c>
      <c r="F517" s="567">
        <v>30</v>
      </c>
      <c r="G517" s="594">
        <f t="shared" si="9"/>
        <v>100</v>
      </c>
    </row>
    <row r="518" spans="1:7" x14ac:dyDescent="0.2">
      <c r="A518" s="595"/>
      <c r="B518" s="607"/>
      <c r="C518" s="597"/>
      <c r="D518" s="599"/>
      <c r="E518" s="599"/>
      <c r="F518" s="599"/>
      <c r="G518" s="600"/>
    </row>
    <row r="519" spans="1:7" x14ac:dyDescent="0.2">
      <c r="A519" s="584">
        <v>3533</v>
      </c>
      <c r="B519" s="601">
        <v>5137</v>
      </c>
      <c r="C519" s="586" t="s">
        <v>1197</v>
      </c>
      <c r="D519" s="602">
        <v>3603</v>
      </c>
      <c r="E519" s="588">
        <v>3435.4650000000001</v>
      </c>
      <c r="F519" s="602">
        <v>3099.9093599999997</v>
      </c>
      <c r="G519" s="589">
        <f t="shared" si="9"/>
        <v>90.232599080473804</v>
      </c>
    </row>
    <row r="520" spans="1:7" x14ac:dyDescent="0.2">
      <c r="A520" s="584">
        <v>3533</v>
      </c>
      <c r="B520" s="585">
        <v>5169</v>
      </c>
      <c r="C520" s="586" t="s">
        <v>131</v>
      </c>
      <c r="D520" s="587">
        <v>200</v>
      </c>
      <c r="E520" s="588">
        <v>0</v>
      </c>
      <c r="F520" s="587">
        <v>0</v>
      </c>
      <c r="G520" s="548" t="s">
        <v>3125</v>
      </c>
    </row>
    <row r="521" spans="1:7" x14ac:dyDescent="0.2">
      <c r="A521" s="584">
        <v>3533</v>
      </c>
      <c r="B521" s="585">
        <v>5172</v>
      </c>
      <c r="C521" s="586" t="s">
        <v>3629</v>
      </c>
      <c r="D521" s="587">
        <v>0</v>
      </c>
      <c r="E521" s="588">
        <v>47.704999999999998</v>
      </c>
      <c r="F521" s="587">
        <v>47.692630000000001</v>
      </c>
      <c r="G521" s="589">
        <f t="shared" si="9"/>
        <v>99.97406980400379</v>
      </c>
    </row>
    <row r="522" spans="1:7" x14ac:dyDescent="0.2">
      <c r="A522" s="584">
        <v>3533</v>
      </c>
      <c r="B522" s="585">
        <v>5331</v>
      </c>
      <c r="C522" s="586" t="s">
        <v>140</v>
      </c>
      <c r="D522" s="587">
        <v>557861</v>
      </c>
      <c r="E522" s="588">
        <v>576917.88</v>
      </c>
      <c r="F522" s="587">
        <v>560629.24891999993</v>
      </c>
      <c r="G522" s="589">
        <f t="shared" si="9"/>
        <v>97.176611846386166</v>
      </c>
    </row>
    <row r="523" spans="1:7" x14ac:dyDescent="0.2">
      <c r="A523" s="584">
        <v>3533</v>
      </c>
      <c r="B523" s="585">
        <v>5336</v>
      </c>
      <c r="C523" s="586" t="s">
        <v>163</v>
      </c>
      <c r="D523" s="587">
        <v>0</v>
      </c>
      <c r="E523" s="588">
        <v>6156.32</v>
      </c>
      <c r="F523" s="587">
        <v>6156.32</v>
      </c>
      <c r="G523" s="589">
        <f t="shared" si="9"/>
        <v>100</v>
      </c>
    </row>
    <row r="524" spans="1:7" x14ac:dyDescent="0.2">
      <c r="A524" s="591">
        <v>3533</v>
      </c>
      <c r="B524" s="592"/>
      <c r="C524" s="593" t="s">
        <v>206</v>
      </c>
      <c r="D524" s="567">
        <v>561664</v>
      </c>
      <c r="E524" s="574">
        <v>586557.37</v>
      </c>
      <c r="F524" s="567">
        <v>569933.17090999999</v>
      </c>
      <c r="G524" s="594">
        <f t="shared" si="9"/>
        <v>97.165801686201632</v>
      </c>
    </row>
    <row r="525" spans="1:7" x14ac:dyDescent="0.2">
      <c r="A525" s="595"/>
      <c r="B525" s="607"/>
      <c r="C525" s="597"/>
      <c r="D525" s="599"/>
      <c r="E525" s="599"/>
      <c r="F525" s="599"/>
      <c r="G525" s="600"/>
    </row>
    <row r="526" spans="1:7" x14ac:dyDescent="0.2">
      <c r="A526" s="584">
        <v>3541</v>
      </c>
      <c r="B526" s="601">
        <v>5021</v>
      </c>
      <c r="C526" s="586" t="s">
        <v>149</v>
      </c>
      <c r="D526" s="602">
        <v>0</v>
      </c>
      <c r="E526" s="588">
        <v>7</v>
      </c>
      <c r="F526" s="602">
        <v>3.5</v>
      </c>
      <c r="G526" s="589">
        <f t="shared" si="9"/>
        <v>50</v>
      </c>
    </row>
    <row r="527" spans="1:7" x14ac:dyDescent="0.2">
      <c r="A527" s="584">
        <v>3541</v>
      </c>
      <c r="B527" s="585">
        <v>5136</v>
      </c>
      <c r="C527" s="586" t="s">
        <v>3631</v>
      </c>
      <c r="D527" s="587">
        <v>0</v>
      </c>
      <c r="E527" s="588">
        <v>14.16</v>
      </c>
      <c r="F527" s="587">
        <v>14.116</v>
      </c>
      <c r="G527" s="589">
        <f t="shared" si="9"/>
        <v>99.689265536723155</v>
      </c>
    </row>
    <row r="528" spans="1:7" x14ac:dyDescent="0.2">
      <c r="A528" s="584">
        <v>3541</v>
      </c>
      <c r="B528" s="585">
        <v>5137</v>
      </c>
      <c r="C528" s="586" t="s">
        <v>1197</v>
      </c>
      <c r="D528" s="587">
        <v>0</v>
      </c>
      <c r="E528" s="588">
        <v>48</v>
      </c>
      <c r="F528" s="587">
        <v>46.1023</v>
      </c>
      <c r="G528" s="589">
        <f t="shared" si="9"/>
        <v>96.046458333333334</v>
      </c>
    </row>
    <row r="529" spans="1:7" x14ac:dyDescent="0.2">
      <c r="A529" s="584">
        <v>3541</v>
      </c>
      <c r="B529" s="585">
        <v>5139</v>
      </c>
      <c r="C529" s="586" t="s">
        <v>130</v>
      </c>
      <c r="D529" s="587">
        <v>0</v>
      </c>
      <c r="E529" s="588">
        <v>25.622</v>
      </c>
      <c r="F529" s="587">
        <v>25.547000000000001</v>
      </c>
      <c r="G529" s="589">
        <f t="shared" si="9"/>
        <v>99.707282803840442</v>
      </c>
    </row>
    <row r="530" spans="1:7" x14ac:dyDescent="0.2">
      <c r="A530" s="584">
        <v>3541</v>
      </c>
      <c r="B530" s="585">
        <v>5164</v>
      </c>
      <c r="C530" s="586" t="s">
        <v>144</v>
      </c>
      <c r="D530" s="587">
        <v>5</v>
      </c>
      <c r="E530" s="588">
        <v>39</v>
      </c>
      <c r="F530" s="587">
        <v>39</v>
      </c>
      <c r="G530" s="589">
        <f t="shared" si="9"/>
        <v>100</v>
      </c>
    </row>
    <row r="531" spans="1:7" x14ac:dyDescent="0.2">
      <c r="A531" s="584">
        <v>3541</v>
      </c>
      <c r="B531" s="585">
        <v>5167</v>
      </c>
      <c r="C531" s="586" t="s">
        <v>157</v>
      </c>
      <c r="D531" s="587">
        <v>15</v>
      </c>
      <c r="E531" s="588">
        <v>243.15</v>
      </c>
      <c r="F531" s="587">
        <v>243.15</v>
      </c>
      <c r="G531" s="589">
        <f t="shared" si="9"/>
        <v>100</v>
      </c>
    </row>
    <row r="532" spans="1:7" x14ac:dyDescent="0.2">
      <c r="A532" s="584">
        <v>3541</v>
      </c>
      <c r="B532" s="585">
        <v>5169</v>
      </c>
      <c r="C532" s="586" t="s">
        <v>131</v>
      </c>
      <c r="D532" s="587">
        <v>0</v>
      </c>
      <c r="E532" s="588">
        <v>6</v>
      </c>
      <c r="F532" s="587">
        <v>6</v>
      </c>
      <c r="G532" s="589">
        <f t="shared" si="9"/>
        <v>100</v>
      </c>
    </row>
    <row r="533" spans="1:7" x14ac:dyDescent="0.2">
      <c r="A533" s="584">
        <v>3541</v>
      </c>
      <c r="B533" s="585">
        <v>5173</v>
      </c>
      <c r="C533" s="586" t="s">
        <v>145</v>
      </c>
      <c r="D533" s="587">
        <v>10</v>
      </c>
      <c r="E533" s="588">
        <v>308.06799999999998</v>
      </c>
      <c r="F533" s="587">
        <v>308.06799999999998</v>
      </c>
      <c r="G533" s="589">
        <f t="shared" si="9"/>
        <v>100</v>
      </c>
    </row>
    <row r="534" spans="1:7" x14ac:dyDescent="0.2">
      <c r="A534" s="584">
        <v>3541</v>
      </c>
      <c r="B534" s="585">
        <v>5175</v>
      </c>
      <c r="C534" s="586" t="s">
        <v>132</v>
      </c>
      <c r="D534" s="587">
        <v>20</v>
      </c>
      <c r="E534" s="588">
        <v>30.86</v>
      </c>
      <c r="F534" s="587">
        <v>30.85</v>
      </c>
      <c r="G534" s="589">
        <f t="shared" si="9"/>
        <v>99.967595593000652</v>
      </c>
    </row>
    <row r="535" spans="1:7" x14ac:dyDescent="0.2">
      <c r="A535" s="584">
        <v>3541</v>
      </c>
      <c r="B535" s="585">
        <v>5194</v>
      </c>
      <c r="C535" s="586" t="s">
        <v>3621</v>
      </c>
      <c r="D535" s="587">
        <v>30</v>
      </c>
      <c r="E535" s="588">
        <v>30</v>
      </c>
      <c r="F535" s="587">
        <v>30</v>
      </c>
      <c r="G535" s="589">
        <f t="shared" si="9"/>
        <v>100</v>
      </c>
    </row>
    <row r="536" spans="1:7" x14ac:dyDescent="0.2">
      <c r="A536" s="584">
        <v>3541</v>
      </c>
      <c r="B536" s="585">
        <v>5213</v>
      </c>
      <c r="C536" s="586" t="s">
        <v>3622</v>
      </c>
      <c r="D536" s="587">
        <v>0</v>
      </c>
      <c r="E536" s="588">
        <v>287.8</v>
      </c>
      <c r="F536" s="587">
        <v>287.8</v>
      </c>
      <c r="G536" s="589">
        <f t="shared" si="9"/>
        <v>100</v>
      </c>
    </row>
    <row r="537" spans="1:7" x14ac:dyDescent="0.2">
      <c r="A537" s="584">
        <v>3541</v>
      </c>
      <c r="B537" s="585">
        <v>5221</v>
      </c>
      <c r="C537" s="586" t="s">
        <v>146</v>
      </c>
      <c r="D537" s="587">
        <v>0</v>
      </c>
      <c r="E537" s="588">
        <v>175</v>
      </c>
      <c r="F537" s="587">
        <v>175</v>
      </c>
      <c r="G537" s="589">
        <f t="shared" si="9"/>
        <v>100</v>
      </c>
    </row>
    <row r="538" spans="1:7" x14ac:dyDescent="0.2">
      <c r="A538" s="584">
        <v>3541</v>
      </c>
      <c r="B538" s="585">
        <v>5222</v>
      </c>
      <c r="C538" s="586" t="s">
        <v>133</v>
      </c>
      <c r="D538" s="587">
        <v>0</v>
      </c>
      <c r="E538" s="588">
        <v>270</v>
      </c>
      <c r="F538" s="587">
        <v>270</v>
      </c>
      <c r="G538" s="589">
        <f t="shared" si="9"/>
        <v>100</v>
      </c>
    </row>
    <row r="539" spans="1:7" x14ac:dyDescent="0.2">
      <c r="A539" s="584">
        <v>3541</v>
      </c>
      <c r="B539" s="585">
        <v>5223</v>
      </c>
      <c r="C539" s="586" t="s">
        <v>136</v>
      </c>
      <c r="D539" s="587">
        <v>0</v>
      </c>
      <c r="E539" s="588">
        <v>68</v>
      </c>
      <c r="F539" s="587">
        <v>68</v>
      </c>
      <c r="G539" s="589">
        <f t="shared" si="9"/>
        <v>100</v>
      </c>
    </row>
    <row r="540" spans="1:7" x14ac:dyDescent="0.2">
      <c r="A540" s="584">
        <v>3541</v>
      </c>
      <c r="B540" s="585">
        <v>5321</v>
      </c>
      <c r="C540" s="586" t="s">
        <v>137</v>
      </c>
      <c r="D540" s="587">
        <v>2000</v>
      </c>
      <c r="E540" s="588">
        <v>1434.7</v>
      </c>
      <c r="F540" s="587">
        <v>1434.7</v>
      </c>
      <c r="G540" s="589">
        <f t="shared" si="9"/>
        <v>100</v>
      </c>
    </row>
    <row r="541" spans="1:7" x14ac:dyDescent="0.2">
      <c r="A541" s="584">
        <v>3541</v>
      </c>
      <c r="B541" s="585">
        <v>5323</v>
      </c>
      <c r="C541" s="586" t="s">
        <v>168</v>
      </c>
      <c r="D541" s="587">
        <v>50</v>
      </c>
      <c r="E541" s="588">
        <v>50</v>
      </c>
      <c r="F541" s="587">
        <v>50</v>
      </c>
      <c r="G541" s="589">
        <f t="shared" si="9"/>
        <v>100</v>
      </c>
    </row>
    <row r="542" spans="1:7" x14ac:dyDescent="0.2">
      <c r="A542" s="584">
        <v>3541</v>
      </c>
      <c r="B542" s="585">
        <v>5331</v>
      </c>
      <c r="C542" s="586" t="s">
        <v>140</v>
      </c>
      <c r="D542" s="587">
        <v>0</v>
      </c>
      <c r="E542" s="588">
        <v>692.5</v>
      </c>
      <c r="F542" s="587">
        <v>692.5</v>
      </c>
      <c r="G542" s="589">
        <f t="shared" si="9"/>
        <v>100</v>
      </c>
    </row>
    <row r="543" spans="1:7" x14ac:dyDescent="0.2">
      <c r="A543" s="584">
        <v>3541</v>
      </c>
      <c r="B543" s="585">
        <v>5339</v>
      </c>
      <c r="C543" s="586" t="s">
        <v>161</v>
      </c>
      <c r="D543" s="587">
        <v>0</v>
      </c>
      <c r="E543" s="588">
        <v>72</v>
      </c>
      <c r="F543" s="587">
        <v>72</v>
      </c>
      <c r="G543" s="589">
        <f t="shared" si="9"/>
        <v>100</v>
      </c>
    </row>
    <row r="544" spans="1:7" x14ac:dyDescent="0.2">
      <c r="A544" s="591">
        <v>3541</v>
      </c>
      <c r="B544" s="592"/>
      <c r="C544" s="593" t="s">
        <v>86</v>
      </c>
      <c r="D544" s="567">
        <v>2130</v>
      </c>
      <c r="E544" s="574">
        <v>3801.86</v>
      </c>
      <c r="F544" s="567">
        <v>3796.3332999999998</v>
      </c>
      <c r="G544" s="594">
        <f t="shared" si="9"/>
        <v>99.854631680282807</v>
      </c>
    </row>
    <row r="545" spans="1:7" x14ac:dyDescent="0.2">
      <c r="A545" s="595"/>
      <c r="B545" s="607"/>
      <c r="C545" s="597"/>
      <c r="D545" s="599"/>
      <c r="E545" s="599"/>
      <c r="F545" s="599"/>
      <c r="G545" s="600"/>
    </row>
    <row r="546" spans="1:7" x14ac:dyDescent="0.2">
      <c r="A546" s="584">
        <v>3549</v>
      </c>
      <c r="B546" s="601">
        <v>5212</v>
      </c>
      <c r="C546" s="586" t="s">
        <v>3617</v>
      </c>
      <c r="D546" s="602">
        <v>500</v>
      </c>
      <c r="E546" s="588">
        <v>0</v>
      </c>
      <c r="F546" s="602">
        <v>0</v>
      </c>
      <c r="G546" s="548" t="s">
        <v>3125</v>
      </c>
    </row>
    <row r="547" spans="1:7" x14ac:dyDescent="0.2">
      <c r="A547" s="584">
        <v>3549</v>
      </c>
      <c r="B547" s="585">
        <v>5213</v>
      </c>
      <c r="C547" s="586" t="s">
        <v>3622</v>
      </c>
      <c r="D547" s="587">
        <v>500</v>
      </c>
      <c r="E547" s="588">
        <v>20</v>
      </c>
      <c r="F547" s="587">
        <v>20</v>
      </c>
      <c r="G547" s="589">
        <f t="shared" si="9"/>
        <v>100</v>
      </c>
    </row>
    <row r="548" spans="1:7" x14ac:dyDescent="0.2">
      <c r="A548" s="584">
        <v>3549</v>
      </c>
      <c r="B548" s="585">
        <v>5221</v>
      </c>
      <c r="C548" s="586" t="s">
        <v>146</v>
      </c>
      <c r="D548" s="587">
        <v>0</v>
      </c>
      <c r="E548" s="588">
        <v>2968.8</v>
      </c>
      <c r="F548" s="587">
        <v>2968.8</v>
      </c>
      <c r="G548" s="589">
        <f t="shared" si="9"/>
        <v>100</v>
      </c>
    </row>
    <row r="549" spans="1:7" x14ac:dyDescent="0.2">
      <c r="A549" s="584">
        <v>3549</v>
      </c>
      <c r="B549" s="585">
        <v>5222</v>
      </c>
      <c r="C549" s="586" t="s">
        <v>133</v>
      </c>
      <c r="D549" s="587">
        <v>0</v>
      </c>
      <c r="E549" s="588">
        <v>2009.1</v>
      </c>
      <c r="F549" s="587">
        <v>2009.1</v>
      </c>
      <c r="G549" s="589">
        <f t="shared" si="9"/>
        <v>100</v>
      </c>
    </row>
    <row r="550" spans="1:7" x14ac:dyDescent="0.2">
      <c r="A550" s="584">
        <v>3549</v>
      </c>
      <c r="B550" s="585">
        <v>5223</v>
      </c>
      <c r="C550" s="586" t="s">
        <v>136</v>
      </c>
      <c r="D550" s="587">
        <v>0</v>
      </c>
      <c r="E550" s="588">
        <v>2981.5</v>
      </c>
      <c r="F550" s="587">
        <v>2981.5</v>
      </c>
      <c r="G550" s="589">
        <f t="shared" si="9"/>
        <v>100</v>
      </c>
    </row>
    <row r="551" spans="1:7" x14ac:dyDescent="0.2">
      <c r="A551" s="584">
        <v>3549</v>
      </c>
      <c r="B551" s="585">
        <v>5229</v>
      </c>
      <c r="C551" s="586" t="s">
        <v>3627</v>
      </c>
      <c r="D551" s="587">
        <v>7000</v>
      </c>
      <c r="E551" s="588">
        <v>0</v>
      </c>
      <c r="F551" s="587">
        <v>0</v>
      </c>
      <c r="G551" s="548" t="s">
        <v>3125</v>
      </c>
    </row>
    <row r="552" spans="1:7" x14ac:dyDescent="0.2">
      <c r="A552" s="584">
        <v>3549</v>
      </c>
      <c r="B552" s="585">
        <v>5321</v>
      </c>
      <c r="C552" s="586" t="s">
        <v>137</v>
      </c>
      <c r="D552" s="587">
        <v>0</v>
      </c>
      <c r="E552" s="588">
        <v>300</v>
      </c>
      <c r="F552" s="587">
        <v>300</v>
      </c>
      <c r="G552" s="589">
        <f t="shared" si="9"/>
        <v>100</v>
      </c>
    </row>
    <row r="553" spans="1:7" x14ac:dyDescent="0.2">
      <c r="A553" s="584">
        <v>3549</v>
      </c>
      <c r="B553" s="585">
        <v>5901</v>
      </c>
      <c r="C553" s="586" t="s">
        <v>262</v>
      </c>
      <c r="D553" s="587">
        <v>0</v>
      </c>
      <c r="E553" s="588">
        <v>1.5</v>
      </c>
      <c r="F553" s="587">
        <v>0</v>
      </c>
      <c r="G553" s="589">
        <f t="shared" si="9"/>
        <v>0</v>
      </c>
    </row>
    <row r="554" spans="1:7" x14ac:dyDescent="0.2">
      <c r="A554" s="591">
        <v>3549</v>
      </c>
      <c r="B554" s="592"/>
      <c r="C554" s="593" t="s">
        <v>207</v>
      </c>
      <c r="D554" s="567">
        <v>8000</v>
      </c>
      <c r="E554" s="574">
        <v>8280.9</v>
      </c>
      <c r="F554" s="567">
        <v>8279.4</v>
      </c>
      <c r="G554" s="594">
        <f t="shared" si="9"/>
        <v>99.981886026881142</v>
      </c>
    </row>
    <row r="555" spans="1:7" x14ac:dyDescent="0.2">
      <c r="A555" s="595"/>
      <c r="B555" s="607"/>
      <c r="C555" s="597"/>
      <c r="D555" s="599"/>
      <c r="E555" s="599"/>
      <c r="F555" s="599"/>
      <c r="G555" s="600"/>
    </row>
    <row r="556" spans="1:7" x14ac:dyDescent="0.2">
      <c r="A556" s="584">
        <v>3599</v>
      </c>
      <c r="B556" s="601">
        <v>5021</v>
      </c>
      <c r="C556" s="586" t="s">
        <v>149</v>
      </c>
      <c r="D556" s="602">
        <v>3000</v>
      </c>
      <c r="E556" s="588">
        <v>3467.5</v>
      </c>
      <c r="F556" s="602">
        <v>2295.41</v>
      </c>
      <c r="G556" s="589">
        <f t="shared" si="9"/>
        <v>66.197837058399429</v>
      </c>
    </row>
    <row r="557" spans="1:7" x14ac:dyDescent="0.2">
      <c r="A557" s="584">
        <v>3599</v>
      </c>
      <c r="B557" s="585">
        <v>5041</v>
      </c>
      <c r="C557" s="586" t="s">
        <v>142</v>
      </c>
      <c r="D557" s="587">
        <v>1802</v>
      </c>
      <c r="E557" s="588">
        <v>481.58</v>
      </c>
      <c r="F557" s="587">
        <v>481.58</v>
      </c>
      <c r="G557" s="589">
        <f t="shared" si="9"/>
        <v>100</v>
      </c>
    </row>
    <row r="558" spans="1:7" x14ac:dyDescent="0.2">
      <c r="A558" s="584">
        <v>3599</v>
      </c>
      <c r="B558" s="585">
        <v>5042</v>
      </c>
      <c r="C558" s="586" t="s">
        <v>170</v>
      </c>
      <c r="D558" s="587">
        <v>3</v>
      </c>
      <c r="E558" s="588">
        <v>3</v>
      </c>
      <c r="F558" s="587">
        <v>3</v>
      </c>
      <c r="G558" s="589">
        <f t="shared" ref="G558:G622" si="10">F558/E558*100</f>
        <v>100</v>
      </c>
    </row>
    <row r="559" spans="1:7" x14ac:dyDescent="0.2">
      <c r="A559" s="584">
        <v>3599</v>
      </c>
      <c r="B559" s="585">
        <v>5139</v>
      </c>
      <c r="C559" s="586" t="s">
        <v>130</v>
      </c>
      <c r="D559" s="587">
        <v>44</v>
      </c>
      <c r="E559" s="588">
        <v>44</v>
      </c>
      <c r="F559" s="587">
        <v>43.076000000000001</v>
      </c>
      <c r="G559" s="589">
        <f t="shared" si="10"/>
        <v>97.899999999999991</v>
      </c>
    </row>
    <row r="560" spans="1:7" x14ac:dyDescent="0.2">
      <c r="A560" s="584">
        <v>3599</v>
      </c>
      <c r="B560" s="585">
        <v>5162</v>
      </c>
      <c r="C560" s="586" t="s">
        <v>193</v>
      </c>
      <c r="D560" s="587">
        <v>100</v>
      </c>
      <c r="E560" s="588">
        <v>100</v>
      </c>
      <c r="F560" s="587">
        <v>29.529449999999997</v>
      </c>
      <c r="G560" s="589">
        <f t="shared" si="10"/>
        <v>29.529449999999997</v>
      </c>
    </row>
    <row r="561" spans="1:7" x14ac:dyDescent="0.2">
      <c r="A561" s="584">
        <v>3599</v>
      </c>
      <c r="B561" s="585">
        <v>5166</v>
      </c>
      <c r="C561" s="586" t="s">
        <v>156</v>
      </c>
      <c r="D561" s="587">
        <v>5050</v>
      </c>
      <c r="E561" s="588">
        <v>1408.35</v>
      </c>
      <c r="F561" s="587">
        <v>523.57000000000005</v>
      </c>
      <c r="G561" s="589">
        <f t="shared" si="10"/>
        <v>37.176128093158667</v>
      </c>
    </row>
    <row r="562" spans="1:7" x14ac:dyDescent="0.2">
      <c r="A562" s="584">
        <v>3599</v>
      </c>
      <c r="B562" s="585">
        <v>5168</v>
      </c>
      <c r="C562" s="586" t="s">
        <v>158</v>
      </c>
      <c r="D562" s="587">
        <v>7788</v>
      </c>
      <c r="E562" s="588">
        <v>9655.9599999999991</v>
      </c>
      <c r="F562" s="587">
        <v>5592.8357300000007</v>
      </c>
      <c r="G562" s="589">
        <f t="shared" si="10"/>
        <v>57.921073927398226</v>
      </c>
    </row>
    <row r="563" spans="1:7" x14ac:dyDescent="0.2">
      <c r="A563" s="584">
        <v>3599</v>
      </c>
      <c r="B563" s="585">
        <v>5169</v>
      </c>
      <c r="C563" s="586" t="s">
        <v>131</v>
      </c>
      <c r="D563" s="587">
        <v>25886</v>
      </c>
      <c r="E563" s="588">
        <v>29865.24</v>
      </c>
      <c r="F563" s="587">
        <v>19272.15497</v>
      </c>
      <c r="G563" s="589">
        <f t="shared" si="10"/>
        <v>64.53038706536428</v>
      </c>
    </row>
    <row r="564" spans="1:7" x14ac:dyDescent="0.2">
      <c r="A564" s="584">
        <v>3599</v>
      </c>
      <c r="B564" s="585">
        <v>5175</v>
      </c>
      <c r="C564" s="586" t="s">
        <v>132</v>
      </c>
      <c r="D564" s="587">
        <v>230</v>
      </c>
      <c r="E564" s="588">
        <v>230</v>
      </c>
      <c r="F564" s="587">
        <v>221.72149999999999</v>
      </c>
      <c r="G564" s="589">
        <f t="shared" si="10"/>
        <v>96.400652173913031</v>
      </c>
    </row>
    <row r="565" spans="1:7" x14ac:dyDescent="0.2">
      <c r="A565" s="584">
        <v>3599</v>
      </c>
      <c r="B565" s="585">
        <v>5192</v>
      </c>
      <c r="C565" s="586" t="s">
        <v>167</v>
      </c>
      <c r="D565" s="587">
        <v>50</v>
      </c>
      <c r="E565" s="588">
        <v>50</v>
      </c>
      <c r="F565" s="587">
        <v>0</v>
      </c>
      <c r="G565" s="589">
        <f t="shared" si="10"/>
        <v>0</v>
      </c>
    </row>
    <row r="566" spans="1:7" x14ac:dyDescent="0.2">
      <c r="A566" s="584">
        <v>3599</v>
      </c>
      <c r="B566" s="585">
        <v>5213</v>
      </c>
      <c r="C566" s="586" t="s">
        <v>3622</v>
      </c>
      <c r="D566" s="587">
        <v>0</v>
      </c>
      <c r="E566" s="588">
        <v>1427.69</v>
      </c>
      <c r="F566" s="587">
        <v>1427.6859999999999</v>
      </c>
      <c r="G566" s="589">
        <f t="shared" si="10"/>
        <v>99.999719827133333</v>
      </c>
    </row>
    <row r="567" spans="1:7" x14ac:dyDescent="0.2">
      <c r="A567" s="584">
        <v>3599</v>
      </c>
      <c r="B567" s="585">
        <v>5221</v>
      </c>
      <c r="C567" s="586" t="s">
        <v>146</v>
      </c>
      <c r="D567" s="587">
        <v>0</v>
      </c>
      <c r="E567" s="588">
        <v>250</v>
      </c>
      <c r="F567" s="587">
        <v>250</v>
      </c>
      <c r="G567" s="589">
        <f t="shared" si="10"/>
        <v>100</v>
      </c>
    </row>
    <row r="568" spans="1:7" x14ac:dyDescent="0.2">
      <c r="A568" s="584">
        <v>3599</v>
      </c>
      <c r="B568" s="585">
        <v>5222</v>
      </c>
      <c r="C568" s="586" t="s">
        <v>133</v>
      </c>
      <c r="D568" s="587">
        <v>0</v>
      </c>
      <c r="E568" s="588">
        <v>341</v>
      </c>
      <c r="F568" s="587">
        <v>240</v>
      </c>
      <c r="G568" s="589">
        <f t="shared" si="10"/>
        <v>70.381231671554261</v>
      </c>
    </row>
    <row r="569" spans="1:7" x14ac:dyDescent="0.2">
      <c r="A569" s="584">
        <v>3599</v>
      </c>
      <c r="B569" s="585">
        <v>5229</v>
      </c>
      <c r="C569" s="586" t="s">
        <v>3627</v>
      </c>
      <c r="D569" s="587">
        <v>500</v>
      </c>
      <c r="E569" s="588">
        <v>0</v>
      </c>
      <c r="F569" s="587">
        <v>0</v>
      </c>
      <c r="G569" s="548" t="s">
        <v>3125</v>
      </c>
    </row>
    <row r="570" spans="1:7" x14ac:dyDescent="0.2">
      <c r="A570" s="584">
        <v>3599</v>
      </c>
      <c r="B570" s="585">
        <v>5321</v>
      </c>
      <c r="C570" s="586" t="s">
        <v>137</v>
      </c>
      <c r="D570" s="587">
        <v>11000</v>
      </c>
      <c r="E570" s="588">
        <v>11000</v>
      </c>
      <c r="F570" s="587">
        <v>11000</v>
      </c>
      <c r="G570" s="589">
        <f t="shared" si="10"/>
        <v>100</v>
      </c>
    </row>
    <row r="571" spans="1:7" x14ac:dyDescent="0.2">
      <c r="A571" s="584">
        <v>3599</v>
      </c>
      <c r="B571" s="585">
        <v>5332</v>
      </c>
      <c r="C571" s="586" t="s">
        <v>3625</v>
      </c>
      <c r="D571" s="587">
        <v>350</v>
      </c>
      <c r="E571" s="588">
        <v>395</v>
      </c>
      <c r="F571" s="587">
        <v>395</v>
      </c>
      <c r="G571" s="589">
        <f t="shared" si="10"/>
        <v>100</v>
      </c>
    </row>
    <row r="572" spans="1:7" x14ac:dyDescent="0.2">
      <c r="A572" s="584">
        <v>3599</v>
      </c>
      <c r="B572" s="585">
        <v>5339</v>
      </c>
      <c r="C572" s="586" t="s">
        <v>161</v>
      </c>
      <c r="D572" s="587">
        <v>0</v>
      </c>
      <c r="E572" s="588">
        <v>50</v>
      </c>
      <c r="F572" s="587">
        <v>50</v>
      </c>
      <c r="G572" s="589">
        <f t="shared" si="10"/>
        <v>100</v>
      </c>
    </row>
    <row r="573" spans="1:7" x14ac:dyDescent="0.2">
      <c r="A573" s="584">
        <v>3599</v>
      </c>
      <c r="B573" s="585">
        <v>5494</v>
      </c>
      <c r="C573" s="586" t="s">
        <v>3633</v>
      </c>
      <c r="D573" s="587">
        <v>140</v>
      </c>
      <c r="E573" s="588">
        <v>140</v>
      </c>
      <c r="F573" s="587">
        <v>140</v>
      </c>
      <c r="G573" s="589">
        <f t="shared" si="10"/>
        <v>100</v>
      </c>
    </row>
    <row r="574" spans="1:7" x14ac:dyDescent="0.2">
      <c r="A574" s="584">
        <v>3599</v>
      </c>
      <c r="B574" s="585">
        <v>5909</v>
      </c>
      <c r="C574" s="586" t="s">
        <v>171</v>
      </c>
      <c r="D574" s="587">
        <v>0</v>
      </c>
      <c r="E574" s="588">
        <v>11.05</v>
      </c>
      <c r="F574" s="587">
        <v>0</v>
      </c>
      <c r="G574" s="589">
        <f t="shared" si="10"/>
        <v>0</v>
      </c>
    </row>
    <row r="575" spans="1:7" x14ac:dyDescent="0.2">
      <c r="A575" s="591">
        <v>3599</v>
      </c>
      <c r="B575" s="592"/>
      <c r="C575" s="593" t="s">
        <v>87</v>
      </c>
      <c r="D575" s="567">
        <v>55943</v>
      </c>
      <c r="E575" s="574">
        <v>58920.37</v>
      </c>
      <c r="F575" s="567">
        <v>41965.563650000004</v>
      </c>
      <c r="G575" s="594">
        <f t="shared" si="10"/>
        <v>71.224202512645462</v>
      </c>
    </row>
    <row r="576" spans="1:7" x14ac:dyDescent="0.2">
      <c r="A576" s="595"/>
      <c r="B576" s="607"/>
      <c r="C576" s="597"/>
      <c r="D576" s="599"/>
      <c r="E576" s="599"/>
      <c r="F576" s="599"/>
      <c r="G576" s="600"/>
    </row>
    <row r="577" spans="1:7" x14ac:dyDescent="0.2">
      <c r="A577" s="584">
        <v>3635</v>
      </c>
      <c r="B577" s="601">
        <v>5166</v>
      </c>
      <c r="C577" s="586" t="s">
        <v>156</v>
      </c>
      <c r="D577" s="602">
        <v>700</v>
      </c>
      <c r="E577" s="588">
        <v>1070</v>
      </c>
      <c r="F577" s="602">
        <v>523.20399999999995</v>
      </c>
      <c r="G577" s="589">
        <f t="shared" si="10"/>
        <v>48.897570093457936</v>
      </c>
    </row>
    <row r="578" spans="1:7" x14ac:dyDescent="0.2">
      <c r="A578" s="584">
        <v>3635</v>
      </c>
      <c r="B578" s="585">
        <v>5168</v>
      </c>
      <c r="C578" s="586" t="s">
        <v>158</v>
      </c>
      <c r="D578" s="587">
        <v>100</v>
      </c>
      <c r="E578" s="588">
        <v>5154</v>
      </c>
      <c r="F578" s="587">
        <v>3292.4741300000001</v>
      </c>
      <c r="G578" s="589">
        <f t="shared" si="10"/>
        <v>63.881919480015526</v>
      </c>
    </row>
    <row r="579" spans="1:7" x14ac:dyDescent="0.2">
      <c r="A579" s="584">
        <v>3635</v>
      </c>
      <c r="B579" s="585">
        <v>5169</v>
      </c>
      <c r="C579" s="586" t="s">
        <v>131</v>
      </c>
      <c r="D579" s="587">
        <v>10750</v>
      </c>
      <c r="E579" s="588">
        <v>10693.07</v>
      </c>
      <c r="F579" s="587">
        <v>7082.8973699999997</v>
      </c>
      <c r="G579" s="589">
        <f t="shared" si="10"/>
        <v>66.238202592894282</v>
      </c>
    </row>
    <row r="580" spans="1:7" x14ac:dyDescent="0.2">
      <c r="A580" s="584">
        <v>3635</v>
      </c>
      <c r="B580" s="585">
        <v>5901</v>
      </c>
      <c r="C580" s="586" t="s">
        <v>262</v>
      </c>
      <c r="D580" s="587">
        <v>0</v>
      </c>
      <c r="E580" s="588">
        <v>3198.28</v>
      </c>
      <c r="F580" s="587">
        <v>0</v>
      </c>
      <c r="G580" s="589">
        <f t="shared" si="10"/>
        <v>0</v>
      </c>
    </row>
    <row r="581" spans="1:7" x14ac:dyDescent="0.2">
      <c r="A581" s="608">
        <v>3635</v>
      </c>
      <c r="B581" s="592"/>
      <c r="C581" s="609" t="s">
        <v>208</v>
      </c>
      <c r="D581" s="567">
        <v>11550</v>
      </c>
      <c r="E581" s="566">
        <v>20115.349999999999</v>
      </c>
      <c r="F581" s="567">
        <v>10898.575500000001</v>
      </c>
      <c r="G581" s="610">
        <f t="shared" si="10"/>
        <v>54.180392088628835</v>
      </c>
    </row>
    <row r="582" spans="1:7" x14ac:dyDescent="0.2">
      <c r="A582" s="595"/>
      <c r="B582" s="607"/>
      <c r="C582" s="597"/>
      <c r="D582" s="599"/>
      <c r="E582" s="599"/>
      <c r="F582" s="599"/>
      <c r="G582" s="600"/>
    </row>
    <row r="583" spans="1:7" x14ac:dyDescent="0.2">
      <c r="A583" s="584">
        <v>3636</v>
      </c>
      <c r="B583" s="601">
        <v>5011</v>
      </c>
      <c r="C583" s="586" t="s">
        <v>148</v>
      </c>
      <c r="D583" s="602">
        <v>0</v>
      </c>
      <c r="E583" s="588">
        <v>340.01</v>
      </c>
      <c r="F583" s="602">
        <v>275.95243000000005</v>
      </c>
      <c r="G583" s="589">
        <f t="shared" si="10"/>
        <v>81.160092350225014</v>
      </c>
    </row>
    <row r="584" spans="1:7" x14ac:dyDescent="0.2">
      <c r="A584" s="584">
        <v>3636</v>
      </c>
      <c r="B584" s="585">
        <v>5021</v>
      </c>
      <c r="C584" s="586" t="s">
        <v>149</v>
      </c>
      <c r="D584" s="587">
        <v>0</v>
      </c>
      <c r="E584" s="588">
        <v>120</v>
      </c>
      <c r="F584" s="587">
        <v>108.8</v>
      </c>
      <c r="G584" s="589">
        <f t="shared" si="10"/>
        <v>90.666666666666657</v>
      </c>
    </row>
    <row r="585" spans="1:7" x14ac:dyDescent="0.2">
      <c r="A585" s="584">
        <v>3636</v>
      </c>
      <c r="B585" s="585">
        <v>5031</v>
      </c>
      <c r="C585" s="586" t="s">
        <v>150</v>
      </c>
      <c r="D585" s="587">
        <v>0</v>
      </c>
      <c r="E585" s="588">
        <v>114.78</v>
      </c>
      <c r="F585" s="587">
        <v>87.172999999999988</v>
      </c>
      <c r="G585" s="589">
        <f t="shared" si="10"/>
        <v>75.947900331068112</v>
      </c>
    </row>
    <row r="586" spans="1:7" x14ac:dyDescent="0.2">
      <c r="A586" s="584">
        <v>3636</v>
      </c>
      <c r="B586" s="585">
        <v>5032</v>
      </c>
      <c r="C586" s="586" t="s">
        <v>151</v>
      </c>
      <c r="D586" s="587">
        <v>0</v>
      </c>
      <c r="E586" s="588">
        <v>41.4</v>
      </c>
      <c r="F586" s="587">
        <v>31.629000000000001</v>
      </c>
      <c r="G586" s="589">
        <f t="shared" si="10"/>
        <v>76.398550724637687</v>
      </c>
    </row>
    <row r="587" spans="1:7" ht="25.5" x14ac:dyDescent="0.2">
      <c r="A587" s="584">
        <v>3636</v>
      </c>
      <c r="B587" s="585">
        <v>5038</v>
      </c>
      <c r="C587" s="586" t="s">
        <v>3628</v>
      </c>
      <c r="D587" s="587">
        <v>0</v>
      </c>
      <c r="E587" s="588">
        <v>2.06</v>
      </c>
      <c r="F587" s="587">
        <v>1.4650000000000001</v>
      </c>
      <c r="G587" s="589">
        <f t="shared" si="10"/>
        <v>71.116504854368941</v>
      </c>
    </row>
    <row r="588" spans="1:7" x14ac:dyDescent="0.2">
      <c r="A588" s="584">
        <v>3636</v>
      </c>
      <c r="B588" s="585">
        <v>5041</v>
      </c>
      <c r="C588" s="586" t="s">
        <v>142</v>
      </c>
      <c r="D588" s="587">
        <v>0</v>
      </c>
      <c r="E588" s="588">
        <v>15</v>
      </c>
      <c r="F588" s="587">
        <v>15</v>
      </c>
      <c r="G588" s="589">
        <f t="shared" si="10"/>
        <v>100</v>
      </c>
    </row>
    <row r="589" spans="1:7" x14ac:dyDescent="0.2">
      <c r="A589" s="584">
        <v>3636</v>
      </c>
      <c r="B589" s="585">
        <v>5042</v>
      </c>
      <c r="C589" s="586" t="s">
        <v>170</v>
      </c>
      <c r="D589" s="587">
        <v>2</v>
      </c>
      <c r="E589" s="588">
        <v>2</v>
      </c>
      <c r="F589" s="587">
        <v>0</v>
      </c>
      <c r="G589" s="589">
        <f t="shared" si="10"/>
        <v>0</v>
      </c>
    </row>
    <row r="590" spans="1:7" x14ac:dyDescent="0.2">
      <c r="A590" s="584">
        <v>3636</v>
      </c>
      <c r="B590" s="585">
        <v>5137</v>
      </c>
      <c r="C590" s="586" t="s">
        <v>1197</v>
      </c>
      <c r="D590" s="587">
        <v>100</v>
      </c>
      <c r="E590" s="588">
        <v>202</v>
      </c>
      <c r="F590" s="587">
        <v>99.90140000000001</v>
      </c>
      <c r="G590" s="589">
        <f t="shared" si="10"/>
        <v>49.456138613861391</v>
      </c>
    </row>
    <row r="591" spans="1:7" x14ac:dyDescent="0.2">
      <c r="A591" s="584">
        <v>3636</v>
      </c>
      <c r="B591" s="585">
        <v>5139</v>
      </c>
      <c r="C591" s="586" t="s">
        <v>130</v>
      </c>
      <c r="D591" s="587">
        <v>300</v>
      </c>
      <c r="E591" s="588">
        <v>385</v>
      </c>
      <c r="F591" s="587">
        <v>121.76259999999999</v>
      </c>
      <c r="G591" s="589">
        <f t="shared" si="10"/>
        <v>31.626649350649348</v>
      </c>
    </row>
    <row r="592" spans="1:7" x14ac:dyDescent="0.2">
      <c r="A592" s="584">
        <v>3636</v>
      </c>
      <c r="B592" s="585">
        <v>5164</v>
      </c>
      <c r="C592" s="586" t="s">
        <v>144</v>
      </c>
      <c r="D592" s="587">
        <v>200</v>
      </c>
      <c r="E592" s="588">
        <v>671</v>
      </c>
      <c r="F592" s="587">
        <v>508.702</v>
      </c>
      <c r="G592" s="589">
        <f t="shared" si="10"/>
        <v>75.812518628912073</v>
      </c>
    </row>
    <row r="593" spans="1:7" x14ac:dyDescent="0.2">
      <c r="A593" s="584">
        <v>3636</v>
      </c>
      <c r="B593" s="585">
        <v>5166</v>
      </c>
      <c r="C593" s="586" t="s">
        <v>156</v>
      </c>
      <c r="D593" s="587">
        <v>935</v>
      </c>
      <c r="E593" s="588">
        <v>1086.5999999999999</v>
      </c>
      <c r="F593" s="587">
        <v>939.58920000000001</v>
      </c>
      <c r="G593" s="589">
        <f t="shared" si="10"/>
        <v>86.470568746548864</v>
      </c>
    </row>
    <row r="594" spans="1:7" x14ac:dyDescent="0.2">
      <c r="A594" s="584">
        <v>3636</v>
      </c>
      <c r="B594" s="585">
        <v>5168</v>
      </c>
      <c r="C594" s="586" t="s">
        <v>158</v>
      </c>
      <c r="D594" s="587">
        <v>38</v>
      </c>
      <c r="E594" s="588">
        <v>38</v>
      </c>
      <c r="F594" s="587">
        <v>11.254020000000001</v>
      </c>
      <c r="G594" s="589">
        <f t="shared" si="10"/>
        <v>29.615842105263155</v>
      </c>
    </row>
    <row r="595" spans="1:7" x14ac:dyDescent="0.2">
      <c r="A595" s="584">
        <v>3636</v>
      </c>
      <c r="B595" s="585">
        <v>5169</v>
      </c>
      <c r="C595" s="586" t="s">
        <v>131</v>
      </c>
      <c r="D595" s="587">
        <v>18135</v>
      </c>
      <c r="E595" s="588">
        <v>14432</v>
      </c>
      <c r="F595" s="587">
        <v>12708.702600000001</v>
      </c>
      <c r="G595" s="589">
        <f t="shared" si="10"/>
        <v>88.059192073170735</v>
      </c>
    </row>
    <row r="596" spans="1:7" x14ac:dyDescent="0.2">
      <c r="A596" s="584">
        <v>3636</v>
      </c>
      <c r="B596" s="585">
        <v>5173</v>
      </c>
      <c r="C596" s="586" t="s">
        <v>145</v>
      </c>
      <c r="D596" s="587">
        <v>0</v>
      </c>
      <c r="E596" s="588">
        <v>20</v>
      </c>
      <c r="F596" s="587">
        <v>0</v>
      </c>
      <c r="G596" s="589">
        <f t="shared" si="10"/>
        <v>0</v>
      </c>
    </row>
    <row r="597" spans="1:7" x14ac:dyDescent="0.2">
      <c r="A597" s="584">
        <v>3636</v>
      </c>
      <c r="B597" s="585">
        <v>5175</v>
      </c>
      <c r="C597" s="586" t="s">
        <v>132</v>
      </c>
      <c r="D597" s="587">
        <v>100</v>
      </c>
      <c r="E597" s="588">
        <v>125</v>
      </c>
      <c r="F597" s="587">
        <v>0</v>
      </c>
      <c r="G597" s="589">
        <f t="shared" si="10"/>
        <v>0</v>
      </c>
    </row>
    <row r="598" spans="1:7" x14ac:dyDescent="0.2">
      <c r="A598" s="584">
        <v>3636</v>
      </c>
      <c r="B598" s="585">
        <v>5179</v>
      </c>
      <c r="C598" s="586" t="s">
        <v>160</v>
      </c>
      <c r="D598" s="587">
        <v>5000</v>
      </c>
      <c r="E598" s="588">
        <v>5000</v>
      </c>
      <c r="F598" s="587">
        <v>5000</v>
      </c>
      <c r="G598" s="589">
        <f t="shared" si="10"/>
        <v>100</v>
      </c>
    </row>
    <row r="599" spans="1:7" x14ac:dyDescent="0.2">
      <c r="A599" s="584">
        <v>3636</v>
      </c>
      <c r="B599" s="585">
        <v>5212</v>
      </c>
      <c r="C599" s="586" t="s">
        <v>3617</v>
      </c>
      <c r="D599" s="587">
        <v>528</v>
      </c>
      <c r="E599" s="588">
        <v>1228.6400000000001</v>
      </c>
      <c r="F599" s="587">
        <v>1137.55</v>
      </c>
      <c r="G599" s="589">
        <f t="shared" si="10"/>
        <v>92.586111472848017</v>
      </c>
    </row>
    <row r="600" spans="1:7" x14ac:dyDescent="0.2">
      <c r="A600" s="584">
        <v>3636</v>
      </c>
      <c r="B600" s="585">
        <v>5213</v>
      </c>
      <c r="C600" s="586" t="s">
        <v>3622</v>
      </c>
      <c r="D600" s="587">
        <v>31973</v>
      </c>
      <c r="E600" s="588">
        <v>28381.48</v>
      </c>
      <c r="F600" s="587">
        <v>13494.451730000002</v>
      </c>
      <c r="G600" s="589">
        <f t="shared" si="10"/>
        <v>47.546680898952424</v>
      </c>
    </row>
    <row r="601" spans="1:7" x14ac:dyDescent="0.2">
      <c r="A601" s="584">
        <v>3636</v>
      </c>
      <c r="B601" s="585">
        <v>5222</v>
      </c>
      <c r="C601" s="586" t="s">
        <v>133</v>
      </c>
      <c r="D601" s="587">
        <v>0</v>
      </c>
      <c r="E601" s="588">
        <v>80.150000000000006</v>
      </c>
      <c r="F601" s="587">
        <v>80.150000000000006</v>
      </c>
      <c r="G601" s="589">
        <f t="shared" si="10"/>
        <v>100</v>
      </c>
    </row>
    <row r="602" spans="1:7" x14ac:dyDescent="0.2">
      <c r="A602" s="584">
        <v>3636</v>
      </c>
      <c r="B602" s="585">
        <v>5321</v>
      </c>
      <c r="C602" s="586" t="s">
        <v>137</v>
      </c>
      <c r="D602" s="587">
        <v>817</v>
      </c>
      <c r="E602" s="588">
        <v>3211.27</v>
      </c>
      <c r="F602" s="587">
        <v>3037.0887699999994</v>
      </c>
      <c r="G602" s="589">
        <f t="shared" si="10"/>
        <v>94.575939425834619</v>
      </c>
    </row>
    <row r="603" spans="1:7" x14ac:dyDescent="0.2">
      <c r="A603" s="584">
        <v>3636</v>
      </c>
      <c r="B603" s="585">
        <v>5329</v>
      </c>
      <c r="C603" s="586" t="s">
        <v>3624</v>
      </c>
      <c r="D603" s="587">
        <v>414</v>
      </c>
      <c r="E603" s="588">
        <v>1963.09</v>
      </c>
      <c r="F603" s="587">
        <v>1942.4444799999999</v>
      </c>
      <c r="G603" s="589">
        <f t="shared" si="10"/>
        <v>98.948315156207812</v>
      </c>
    </row>
    <row r="604" spans="1:7" x14ac:dyDescent="0.2">
      <c r="A604" s="584">
        <v>3636</v>
      </c>
      <c r="B604" s="585">
        <v>5331</v>
      </c>
      <c r="C604" s="586" t="s">
        <v>140</v>
      </c>
      <c r="D604" s="587">
        <v>16465</v>
      </c>
      <c r="E604" s="588">
        <v>17170.599999999999</v>
      </c>
      <c r="F604" s="587">
        <v>15006.104029999999</v>
      </c>
      <c r="G604" s="589">
        <f t="shared" si="10"/>
        <v>87.394173936845547</v>
      </c>
    </row>
    <row r="605" spans="1:7" x14ac:dyDescent="0.2">
      <c r="A605" s="584">
        <v>3636</v>
      </c>
      <c r="B605" s="585">
        <v>5332</v>
      </c>
      <c r="C605" s="586" t="s">
        <v>3625</v>
      </c>
      <c r="D605" s="587">
        <v>33940</v>
      </c>
      <c r="E605" s="588">
        <v>18501.601999999999</v>
      </c>
      <c r="F605" s="587">
        <v>14436.602000000001</v>
      </c>
      <c r="G605" s="589">
        <f t="shared" si="10"/>
        <v>78.028929602960872</v>
      </c>
    </row>
    <row r="606" spans="1:7" x14ac:dyDescent="0.2">
      <c r="A606" s="584">
        <v>3636</v>
      </c>
      <c r="B606" s="585">
        <v>5532</v>
      </c>
      <c r="C606" s="586" t="s">
        <v>209</v>
      </c>
      <c r="D606" s="587">
        <v>0</v>
      </c>
      <c r="E606" s="588">
        <v>313.26</v>
      </c>
      <c r="F606" s="587">
        <v>313.25961999999998</v>
      </c>
      <c r="G606" s="589">
        <f t="shared" si="10"/>
        <v>99.99987869501372</v>
      </c>
    </row>
    <row r="607" spans="1:7" x14ac:dyDescent="0.2">
      <c r="A607" s="584">
        <v>3636</v>
      </c>
      <c r="B607" s="585">
        <v>5541</v>
      </c>
      <c r="C607" s="586" t="s">
        <v>210</v>
      </c>
      <c r="D607" s="587">
        <v>864</v>
      </c>
      <c r="E607" s="588">
        <v>795.52</v>
      </c>
      <c r="F607" s="587">
        <v>795.52</v>
      </c>
      <c r="G607" s="589">
        <f t="shared" si="10"/>
        <v>100</v>
      </c>
    </row>
    <row r="608" spans="1:7" x14ac:dyDescent="0.2">
      <c r="A608" s="584">
        <v>3636</v>
      </c>
      <c r="B608" s="585">
        <v>5901</v>
      </c>
      <c r="C608" s="586" t="s">
        <v>262</v>
      </c>
      <c r="D608" s="587">
        <v>0</v>
      </c>
      <c r="E608" s="588">
        <v>7078.9</v>
      </c>
      <c r="F608" s="587">
        <v>0</v>
      </c>
      <c r="G608" s="589">
        <f t="shared" si="10"/>
        <v>0</v>
      </c>
    </row>
    <row r="609" spans="1:7" x14ac:dyDescent="0.2">
      <c r="A609" s="591">
        <v>3636</v>
      </c>
      <c r="B609" s="592"/>
      <c r="C609" s="593" t="s">
        <v>88</v>
      </c>
      <c r="D609" s="567">
        <v>109811</v>
      </c>
      <c r="E609" s="574">
        <v>101319.36199999999</v>
      </c>
      <c r="F609" s="567">
        <v>70153.101880000017</v>
      </c>
      <c r="G609" s="594">
        <f t="shared" si="10"/>
        <v>69.239581157252076</v>
      </c>
    </row>
    <row r="610" spans="1:7" x14ac:dyDescent="0.2">
      <c r="A610" s="595"/>
      <c r="B610" s="607"/>
      <c r="C610" s="597"/>
      <c r="D610" s="599"/>
      <c r="E610" s="599"/>
      <c r="F610" s="599"/>
      <c r="G610" s="600"/>
    </row>
    <row r="611" spans="1:7" x14ac:dyDescent="0.2">
      <c r="A611" s="584">
        <v>3639</v>
      </c>
      <c r="B611" s="601">
        <v>5011</v>
      </c>
      <c r="C611" s="586" t="s">
        <v>148</v>
      </c>
      <c r="D611" s="602">
        <v>0</v>
      </c>
      <c r="E611" s="588">
        <v>4075.04</v>
      </c>
      <c r="F611" s="602">
        <v>3925.1944999999996</v>
      </c>
      <c r="G611" s="589">
        <f t="shared" si="10"/>
        <v>96.322845910714989</v>
      </c>
    </row>
    <row r="612" spans="1:7" x14ac:dyDescent="0.2">
      <c r="A612" s="584">
        <v>3639</v>
      </c>
      <c r="B612" s="585">
        <v>5021</v>
      </c>
      <c r="C612" s="586" t="s">
        <v>149</v>
      </c>
      <c r="D612" s="587">
        <v>0</v>
      </c>
      <c r="E612" s="588">
        <v>544</v>
      </c>
      <c r="F612" s="587">
        <v>206.625</v>
      </c>
      <c r="G612" s="589">
        <f t="shared" si="10"/>
        <v>37.982536764705884</v>
      </c>
    </row>
    <row r="613" spans="1:7" x14ac:dyDescent="0.2">
      <c r="A613" s="584">
        <v>3639</v>
      </c>
      <c r="B613" s="585">
        <v>5031</v>
      </c>
      <c r="C613" s="586" t="s">
        <v>150</v>
      </c>
      <c r="D613" s="587">
        <v>0</v>
      </c>
      <c r="E613" s="588">
        <v>1127.07</v>
      </c>
      <c r="F613" s="587">
        <v>990.08251999999982</v>
      </c>
      <c r="G613" s="589">
        <f t="shared" si="10"/>
        <v>87.845699024905272</v>
      </c>
    </row>
    <row r="614" spans="1:7" x14ac:dyDescent="0.2">
      <c r="A614" s="584">
        <v>3639</v>
      </c>
      <c r="B614" s="585">
        <v>5032</v>
      </c>
      <c r="C614" s="586" t="s">
        <v>151</v>
      </c>
      <c r="D614" s="587">
        <v>0</v>
      </c>
      <c r="E614" s="588">
        <v>415.75</v>
      </c>
      <c r="F614" s="587">
        <v>359.14744000000007</v>
      </c>
      <c r="G614" s="589">
        <f t="shared" si="10"/>
        <v>86.385433553818416</v>
      </c>
    </row>
    <row r="615" spans="1:7" ht="25.5" x14ac:dyDescent="0.2">
      <c r="A615" s="584">
        <v>3639</v>
      </c>
      <c r="B615" s="585">
        <v>5038</v>
      </c>
      <c r="C615" s="586" t="s">
        <v>3628</v>
      </c>
      <c r="D615" s="587">
        <v>0</v>
      </c>
      <c r="E615" s="588">
        <v>21.09</v>
      </c>
      <c r="F615" s="587">
        <v>16.437919999999998</v>
      </c>
      <c r="G615" s="589">
        <f t="shared" si="10"/>
        <v>77.941773352299663</v>
      </c>
    </row>
    <row r="616" spans="1:7" x14ac:dyDescent="0.2">
      <c r="A616" s="584">
        <v>3639</v>
      </c>
      <c r="B616" s="585">
        <v>5041</v>
      </c>
      <c r="C616" s="586" t="s">
        <v>142</v>
      </c>
      <c r="D616" s="587">
        <v>250</v>
      </c>
      <c r="E616" s="588">
        <v>1897.943</v>
      </c>
      <c r="F616" s="587">
        <v>1588.6132</v>
      </c>
      <c r="G616" s="589">
        <f t="shared" si="10"/>
        <v>83.7018393070814</v>
      </c>
    </row>
    <row r="617" spans="1:7" x14ac:dyDescent="0.2">
      <c r="A617" s="584">
        <v>3639</v>
      </c>
      <c r="B617" s="585">
        <v>5042</v>
      </c>
      <c r="C617" s="586" t="s">
        <v>170</v>
      </c>
      <c r="D617" s="587">
        <v>0</v>
      </c>
      <c r="E617" s="588">
        <v>38</v>
      </c>
      <c r="F617" s="587">
        <v>37.461599999999997</v>
      </c>
      <c r="G617" s="589">
        <f t="shared" si="10"/>
        <v>98.583157894736843</v>
      </c>
    </row>
    <row r="618" spans="1:7" x14ac:dyDescent="0.2">
      <c r="A618" s="584">
        <v>3639</v>
      </c>
      <c r="B618" s="585">
        <v>5122</v>
      </c>
      <c r="C618" s="586" t="s">
        <v>211</v>
      </c>
      <c r="D618" s="587">
        <v>100</v>
      </c>
      <c r="E618" s="588">
        <v>53.38</v>
      </c>
      <c r="F618" s="587">
        <v>20.285</v>
      </c>
      <c r="G618" s="589">
        <f t="shared" si="10"/>
        <v>38.001124016485569</v>
      </c>
    </row>
    <row r="619" spans="1:7" x14ac:dyDescent="0.2">
      <c r="A619" s="584">
        <v>3639</v>
      </c>
      <c r="B619" s="585">
        <v>5137</v>
      </c>
      <c r="C619" s="586" t="s">
        <v>1197</v>
      </c>
      <c r="D619" s="587">
        <v>100</v>
      </c>
      <c r="E619" s="588">
        <v>0</v>
      </c>
      <c r="F619" s="587">
        <v>0</v>
      </c>
      <c r="G619" s="548" t="s">
        <v>3125</v>
      </c>
    </row>
    <row r="620" spans="1:7" x14ac:dyDescent="0.2">
      <c r="A620" s="584">
        <v>3639</v>
      </c>
      <c r="B620" s="585">
        <v>5139</v>
      </c>
      <c r="C620" s="586" t="s">
        <v>130</v>
      </c>
      <c r="D620" s="587">
        <v>839</v>
      </c>
      <c r="E620" s="588">
        <v>603.92200000000003</v>
      </c>
      <c r="F620" s="587">
        <v>195.50752000000003</v>
      </c>
      <c r="G620" s="589">
        <f t="shared" si="10"/>
        <v>32.372975318004649</v>
      </c>
    </row>
    <row r="621" spans="1:7" x14ac:dyDescent="0.2">
      <c r="A621" s="584">
        <v>3639</v>
      </c>
      <c r="B621" s="585">
        <v>5141</v>
      </c>
      <c r="C621" s="586" t="s">
        <v>212</v>
      </c>
      <c r="D621" s="587">
        <v>836</v>
      </c>
      <c r="E621" s="588">
        <v>836</v>
      </c>
      <c r="F621" s="587">
        <v>835.44399999999996</v>
      </c>
      <c r="G621" s="589">
        <f t="shared" si="10"/>
        <v>99.933492822966514</v>
      </c>
    </row>
    <row r="622" spans="1:7" x14ac:dyDescent="0.2">
      <c r="A622" s="584">
        <v>3639</v>
      </c>
      <c r="B622" s="585">
        <v>5151</v>
      </c>
      <c r="C622" s="586" t="s">
        <v>3636</v>
      </c>
      <c r="D622" s="587">
        <v>170</v>
      </c>
      <c r="E622" s="588">
        <v>200</v>
      </c>
      <c r="F622" s="587">
        <v>110.26729999999999</v>
      </c>
      <c r="G622" s="589">
        <f t="shared" si="10"/>
        <v>55.133650000000003</v>
      </c>
    </row>
    <row r="623" spans="1:7" x14ac:dyDescent="0.2">
      <c r="A623" s="584">
        <v>3639</v>
      </c>
      <c r="B623" s="585">
        <v>5152</v>
      </c>
      <c r="C623" s="586" t="s">
        <v>153</v>
      </c>
      <c r="D623" s="587">
        <v>600</v>
      </c>
      <c r="E623" s="588">
        <v>1100</v>
      </c>
      <c r="F623" s="587">
        <v>876.32996000000003</v>
      </c>
      <c r="G623" s="589">
        <f t="shared" ref="G623:G691" si="11">F623/E623*100</f>
        <v>79.666359999999997</v>
      </c>
    </row>
    <row r="624" spans="1:7" x14ac:dyDescent="0.2">
      <c r="A624" s="584">
        <v>3639</v>
      </c>
      <c r="B624" s="585">
        <v>5154</v>
      </c>
      <c r="C624" s="586" t="s">
        <v>154</v>
      </c>
      <c r="D624" s="587">
        <v>500</v>
      </c>
      <c r="E624" s="588">
        <v>639.84</v>
      </c>
      <c r="F624" s="587">
        <v>375.36573000000004</v>
      </c>
      <c r="G624" s="589">
        <f t="shared" si="11"/>
        <v>58.665561702925743</v>
      </c>
    </row>
    <row r="625" spans="1:7" x14ac:dyDescent="0.2">
      <c r="A625" s="584">
        <v>3639</v>
      </c>
      <c r="B625" s="585">
        <v>5162</v>
      </c>
      <c r="C625" s="586" t="s">
        <v>193</v>
      </c>
      <c r="D625" s="587">
        <v>4</v>
      </c>
      <c r="E625" s="588">
        <v>4</v>
      </c>
      <c r="F625" s="587">
        <v>1E-3</v>
      </c>
      <c r="G625" s="589">
        <f t="shared" si="11"/>
        <v>2.5000000000000001E-2</v>
      </c>
    </row>
    <row r="626" spans="1:7" x14ac:dyDescent="0.2">
      <c r="A626" s="584">
        <v>3639</v>
      </c>
      <c r="B626" s="585">
        <v>5164</v>
      </c>
      <c r="C626" s="586" t="s">
        <v>144</v>
      </c>
      <c r="D626" s="587">
        <v>2395</v>
      </c>
      <c r="E626" s="588">
        <v>2582.4</v>
      </c>
      <c r="F626" s="587">
        <v>2467.9748399999999</v>
      </c>
      <c r="G626" s="589">
        <f t="shared" si="11"/>
        <v>95.569038104089216</v>
      </c>
    </row>
    <row r="627" spans="1:7" x14ac:dyDescent="0.2">
      <c r="A627" s="584">
        <v>3639</v>
      </c>
      <c r="B627" s="585">
        <v>5166</v>
      </c>
      <c r="C627" s="586" t="s">
        <v>156</v>
      </c>
      <c r="D627" s="587">
        <v>8210</v>
      </c>
      <c r="E627" s="588">
        <v>15915.49</v>
      </c>
      <c r="F627" s="587">
        <v>6727.27495</v>
      </c>
      <c r="G627" s="589">
        <f t="shared" si="11"/>
        <v>42.268726567639455</v>
      </c>
    </row>
    <row r="628" spans="1:7" x14ac:dyDescent="0.2">
      <c r="A628" s="584">
        <v>3639</v>
      </c>
      <c r="B628" s="585">
        <v>5167</v>
      </c>
      <c r="C628" s="586" t="s">
        <v>157</v>
      </c>
      <c r="D628" s="587">
        <v>200</v>
      </c>
      <c r="E628" s="588">
        <v>160</v>
      </c>
      <c r="F628" s="587">
        <v>153.09899999999999</v>
      </c>
      <c r="G628" s="589">
        <f t="shared" si="11"/>
        <v>95.686874999999986</v>
      </c>
    </row>
    <row r="629" spans="1:7" x14ac:dyDescent="0.2">
      <c r="A629" s="584">
        <v>3639</v>
      </c>
      <c r="B629" s="585">
        <v>5168</v>
      </c>
      <c r="C629" s="586" t="s">
        <v>158</v>
      </c>
      <c r="D629" s="587">
        <v>7991</v>
      </c>
      <c r="E629" s="588">
        <v>7172</v>
      </c>
      <c r="F629" s="587">
        <v>2566.1704</v>
      </c>
      <c r="G629" s="589">
        <f t="shared" si="11"/>
        <v>35.780401561628558</v>
      </c>
    </row>
    <row r="630" spans="1:7" x14ac:dyDescent="0.2">
      <c r="A630" s="584">
        <v>3639</v>
      </c>
      <c r="B630" s="585">
        <v>5169</v>
      </c>
      <c r="C630" s="586" t="s">
        <v>131</v>
      </c>
      <c r="D630" s="587">
        <v>80859</v>
      </c>
      <c r="E630" s="588">
        <v>35592.43</v>
      </c>
      <c r="F630" s="587">
        <v>26338.875510000002</v>
      </c>
      <c r="G630" s="589">
        <f t="shared" si="11"/>
        <v>74.001341043587075</v>
      </c>
    </row>
    <row r="631" spans="1:7" x14ac:dyDescent="0.2">
      <c r="A631" s="584">
        <v>3639</v>
      </c>
      <c r="B631" s="585">
        <v>5171</v>
      </c>
      <c r="C631" s="586" t="s">
        <v>159</v>
      </c>
      <c r="D631" s="587">
        <v>0</v>
      </c>
      <c r="E631" s="588">
        <v>24.1</v>
      </c>
      <c r="F631" s="587">
        <v>24.074990000000003</v>
      </c>
      <c r="G631" s="589">
        <f t="shared" si="11"/>
        <v>99.896224066390047</v>
      </c>
    </row>
    <row r="632" spans="1:7" x14ac:dyDescent="0.2">
      <c r="A632" s="584">
        <v>3639</v>
      </c>
      <c r="B632" s="585">
        <v>5173</v>
      </c>
      <c r="C632" s="586" t="s">
        <v>145</v>
      </c>
      <c r="D632" s="587">
        <v>210</v>
      </c>
      <c r="E632" s="588">
        <v>379.97899999999998</v>
      </c>
      <c r="F632" s="587">
        <v>305.56246999999996</v>
      </c>
      <c r="G632" s="589">
        <f t="shared" si="11"/>
        <v>80.415620336913349</v>
      </c>
    </row>
    <row r="633" spans="1:7" x14ac:dyDescent="0.2">
      <c r="A633" s="584">
        <v>3639</v>
      </c>
      <c r="B633" s="585">
        <v>5175</v>
      </c>
      <c r="C633" s="586" t="s">
        <v>132</v>
      </c>
      <c r="D633" s="587">
        <v>1040</v>
      </c>
      <c r="E633" s="588">
        <v>611.38</v>
      </c>
      <c r="F633" s="587">
        <v>447.88385999999997</v>
      </c>
      <c r="G633" s="589">
        <f t="shared" si="11"/>
        <v>73.257852726618466</v>
      </c>
    </row>
    <row r="634" spans="1:7" x14ac:dyDescent="0.2">
      <c r="A634" s="584">
        <v>3639</v>
      </c>
      <c r="B634" s="585">
        <v>5176</v>
      </c>
      <c r="C634" s="586" t="s">
        <v>3637</v>
      </c>
      <c r="D634" s="587">
        <v>0</v>
      </c>
      <c r="E634" s="588">
        <v>121</v>
      </c>
      <c r="F634" s="587">
        <v>121</v>
      </c>
      <c r="G634" s="589">
        <f t="shared" si="11"/>
        <v>100</v>
      </c>
    </row>
    <row r="635" spans="1:7" x14ac:dyDescent="0.2">
      <c r="A635" s="584">
        <v>3639</v>
      </c>
      <c r="B635" s="585">
        <v>5179</v>
      </c>
      <c r="C635" s="586" t="s">
        <v>160</v>
      </c>
      <c r="D635" s="587">
        <v>4999</v>
      </c>
      <c r="E635" s="588">
        <v>5893.5</v>
      </c>
      <c r="F635" s="587">
        <v>5436.36</v>
      </c>
      <c r="G635" s="589">
        <f t="shared" si="11"/>
        <v>92.243318910664286</v>
      </c>
    </row>
    <row r="636" spans="1:7" x14ac:dyDescent="0.2">
      <c r="A636" s="584">
        <v>3639</v>
      </c>
      <c r="B636" s="585">
        <v>5189</v>
      </c>
      <c r="C636" s="586" t="s">
        <v>3638</v>
      </c>
      <c r="D636" s="587">
        <v>0</v>
      </c>
      <c r="E636" s="588">
        <v>52.8</v>
      </c>
      <c r="F636" s="587">
        <v>52.794719999999998</v>
      </c>
      <c r="G636" s="589">
        <f t="shared" si="11"/>
        <v>99.99</v>
      </c>
    </row>
    <row r="637" spans="1:7" x14ac:dyDescent="0.2">
      <c r="A637" s="584">
        <v>3639</v>
      </c>
      <c r="B637" s="585">
        <v>5194</v>
      </c>
      <c r="C637" s="586" t="s">
        <v>3621</v>
      </c>
      <c r="D637" s="587">
        <v>120</v>
      </c>
      <c r="E637" s="588">
        <v>170</v>
      </c>
      <c r="F637" s="587">
        <v>149.80000000000001</v>
      </c>
      <c r="G637" s="589">
        <f t="shared" si="11"/>
        <v>88.117647058823536</v>
      </c>
    </row>
    <row r="638" spans="1:7" x14ac:dyDescent="0.2">
      <c r="A638" s="584">
        <v>3639</v>
      </c>
      <c r="B638" s="585">
        <v>5212</v>
      </c>
      <c r="C638" s="586" t="s">
        <v>3617</v>
      </c>
      <c r="D638" s="587">
        <v>0</v>
      </c>
      <c r="E638" s="588">
        <v>5280.4970000000003</v>
      </c>
      <c r="F638" s="587">
        <v>1801.1855399999999</v>
      </c>
      <c r="G638" s="589">
        <f t="shared" si="11"/>
        <v>34.110151752761148</v>
      </c>
    </row>
    <row r="639" spans="1:7" x14ac:dyDescent="0.2">
      <c r="A639" s="584">
        <v>3639</v>
      </c>
      <c r="B639" s="585">
        <v>5213</v>
      </c>
      <c r="C639" s="586" t="s">
        <v>3622</v>
      </c>
      <c r="D639" s="587">
        <v>10300</v>
      </c>
      <c r="E639" s="588">
        <v>15979.1</v>
      </c>
      <c r="F639" s="587">
        <v>14166.77311</v>
      </c>
      <c r="G639" s="589">
        <f t="shared" si="11"/>
        <v>88.658141635010736</v>
      </c>
    </row>
    <row r="640" spans="1:7" x14ac:dyDescent="0.2">
      <c r="A640" s="584">
        <v>3639</v>
      </c>
      <c r="B640" s="585">
        <v>5222</v>
      </c>
      <c r="C640" s="586" t="s">
        <v>133</v>
      </c>
      <c r="D640" s="587">
        <v>661</v>
      </c>
      <c r="E640" s="588">
        <v>692.7</v>
      </c>
      <c r="F640" s="587">
        <v>642.70000000000005</v>
      </c>
      <c r="G640" s="589">
        <f t="shared" si="11"/>
        <v>92.781868052548006</v>
      </c>
    </row>
    <row r="641" spans="1:7" x14ac:dyDescent="0.2">
      <c r="A641" s="584">
        <v>3639</v>
      </c>
      <c r="B641" s="585">
        <v>5321</v>
      </c>
      <c r="C641" s="586" t="s">
        <v>137</v>
      </c>
      <c r="D641" s="587">
        <v>1300</v>
      </c>
      <c r="E641" s="588">
        <v>1434.1</v>
      </c>
      <c r="F641" s="587">
        <v>1266.691</v>
      </c>
      <c r="G641" s="589">
        <f t="shared" si="11"/>
        <v>88.326546265950782</v>
      </c>
    </row>
    <row r="642" spans="1:7" x14ac:dyDescent="0.2">
      <c r="A642" s="584">
        <v>3639</v>
      </c>
      <c r="B642" s="585">
        <v>5332</v>
      </c>
      <c r="C642" s="586" t="s">
        <v>3625</v>
      </c>
      <c r="D642" s="587">
        <v>3500</v>
      </c>
      <c r="E642" s="588">
        <v>1850</v>
      </c>
      <c r="F642" s="587">
        <v>1850</v>
      </c>
      <c r="G642" s="589">
        <f t="shared" si="11"/>
        <v>100</v>
      </c>
    </row>
    <row r="643" spans="1:7" x14ac:dyDescent="0.2">
      <c r="A643" s="584">
        <v>3639</v>
      </c>
      <c r="B643" s="585">
        <v>5362</v>
      </c>
      <c r="C643" s="586" t="s">
        <v>3626</v>
      </c>
      <c r="D643" s="587">
        <v>900</v>
      </c>
      <c r="E643" s="588">
        <v>714</v>
      </c>
      <c r="F643" s="587">
        <v>713.07100000000003</v>
      </c>
      <c r="G643" s="589">
        <f t="shared" si="11"/>
        <v>99.86988795518208</v>
      </c>
    </row>
    <row r="644" spans="1:7" x14ac:dyDescent="0.2">
      <c r="A644" s="584">
        <v>3639</v>
      </c>
      <c r="B644" s="585">
        <v>5365</v>
      </c>
      <c r="C644" s="586" t="s">
        <v>3639</v>
      </c>
      <c r="D644" s="587">
        <v>240</v>
      </c>
      <c r="E644" s="588">
        <v>443</v>
      </c>
      <c r="F644" s="587">
        <v>443</v>
      </c>
      <c r="G644" s="589">
        <f t="shared" si="11"/>
        <v>100</v>
      </c>
    </row>
    <row r="645" spans="1:7" x14ac:dyDescent="0.2">
      <c r="A645" s="584">
        <v>3639</v>
      </c>
      <c r="B645" s="585">
        <v>5901</v>
      </c>
      <c r="C645" s="586" t="s">
        <v>262</v>
      </c>
      <c r="D645" s="587">
        <v>0</v>
      </c>
      <c r="E645" s="588">
        <v>1828.4</v>
      </c>
      <c r="F645" s="587">
        <v>0</v>
      </c>
      <c r="G645" s="589">
        <f t="shared" si="11"/>
        <v>0</v>
      </c>
    </row>
    <row r="646" spans="1:7" x14ac:dyDescent="0.2">
      <c r="A646" s="584">
        <v>3639</v>
      </c>
      <c r="B646" s="585">
        <v>5909</v>
      </c>
      <c r="C646" s="586" t="s">
        <v>171</v>
      </c>
      <c r="D646" s="587">
        <v>241</v>
      </c>
      <c r="E646" s="588">
        <v>4750.04</v>
      </c>
      <c r="F646" s="587">
        <v>0</v>
      </c>
      <c r="G646" s="589">
        <f t="shared" si="11"/>
        <v>0</v>
      </c>
    </row>
    <row r="647" spans="1:7" x14ac:dyDescent="0.2">
      <c r="A647" s="591">
        <v>3639</v>
      </c>
      <c r="B647" s="592"/>
      <c r="C647" s="593" t="s">
        <v>89</v>
      </c>
      <c r="D647" s="567">
        <v>126565</v>
      </c>
      <c r="E647" s="574">
        <v>113202.951</v>
      </c>
      <c r="F647" s="567">
        <v>75211.054079999987</v>
      </c>
      <c r="G647" s="594">
        <f t="shared" si="11"/>
        <v>66.439128499397498</v>
      </c>
    </row>
    <row r="648" spans="1:7" x14ac:dyDescent="0.2">
      <c r="A648" s="595"/>
      <c r="B648" s="607"/>
      <c r="C648" s="597"/>
      <c r="D648" s="599"/>
      <c r="E648" s="599"/>
      <c r="F648" s="599"/>
      <c r="G648" s="600"/>
    </row>
    <row r="649" spans="1:7" x14ac:dyDescent="0.2">
      <c r="A649" s="584">
        <v>3713</v>
      </c>
      <c r="B649" s="601">
        <v>5011</v>
      </c>
      <c r="C649" s="586" t="s">
        <v>148</v>
      </c>
      <c r="D649" s="602">
        <v>0</v>
      </c>
      <c r="E649" s="588">
        <v>11973.21</v>
      </c>
      <c r="F649" s="602">
        <v>6866.93</v>
      </c>
      <c r="G649" s="589">
        <f t="shared" si="11"/>
        <v>57.352456024741905</v>
      </c>
    </row>
    <row r="650" spans="1:7" x14ac:dyDescent="0.2">
      <c r="A650" s="584">
        <v>3713</v>
      </c>
      <c r="B650" s="585">
        <v>5031</v>
      </c>
      <c r="C650" s="586" t="s">
        <v>150</v>
      </c>
      <c r="D650" s="587">
        <v>0</v>
      </c>
      <c r="E650" s="588">
        <v>3006.77</v>
      </c>
      <c r="F650" s="587">
        <v>1701.9549999999999</v>
      </c>
      <c r="G650" s="589">
        <f t="shared" si="11"/>
        <v>56.604096754989577</v>
      </c>
    </row>
    <row r="651" spans="1:7" x14ac:dyDescent="0.2">
      <c r="A651" s="584">
        <v>3713</v>
      </c>
      <c r="B651" s="585">
        <v>5032</v>
      </c>
      <c r="C651" s="586" t="s">
        <v>151</v>
      </c>
      <c r="D651" s="587">
        <v>0</v>
      </c>
      <c r="E651" s="588">
        <v>1137.5999999999999</v>
      </c>
      <c r="F651" s="587">
        <v>617.64300000000003</v>
      </c>
      <c r="G651" s="589">
        <f t="shared" si="11"/>
        <v>54.293512658227861</v>
      </c>
    </row>
    <row r="652" spans="1:7" ht="25.5" x14ac:dyDescent="0.2">
      <c r="A652" s="584">
        <v>3713</v>
      </c>
      <c r="B652" s="585">
        <v>5038</v>
      </c>
      <c r="C652" s="586" t="s">
        <v>3628</v>
      </c>
      <c r="D652" s="587">
        <v>0</v>
      </c>
      <c r="E652" s="588">
        <v>73.09</v>
      </c>
      <c r="F652" s="587">
        <v>28.831</v>
      </c>
      <c r="G652" s="589">
        <f t="shared" si="11"/>
        <v>39.445888630455599</v>
      </c>
    </row>
    <row r="653" spans="1:7" x14ac:dyDescent="0.2">
      <c r="A653" s="584">
        <v>3713</v>
      </c>
      <c r="B653" s="585">
        <v>5139</v>
      </c>
      <c r="C653" s="586" t="s">
        <v>130</v>
      </c>
      <c r="D653" s="587">
        <v>0</v>
      </c>
      <c r="E653" s="588">
        <v>24.2</v>
      </c>
      <c r="F653" s="587">
        <v>24.2</v>
      </c>
      <c r="G653" s="589">
        <f t="shared" si="11"/>
        <v>100</v>
      </c>
    </row>
    <row r="654" spans="1:7" x14ac:dyDescent="0.2">
      <c r="A654" s="584">
        <v>3713</v>
      </c>
      <c r="B654" s="585">
        <v>5169</v>
      </c>
      <c r="C654" s="586" t="s">
        <v>131</v>
      </c>
      <c r="D654" s="587">
        <v>0</v>
      </c>
      <c r="E654" s="588">
        <v>1622.1210000000001</v>
      </c>
      <c r="F654" s="587">
        <v>280.89907999999997</v>
      </c>
      <c r="G654" s="589">
        <f t="shared" si="11"/>
        <v>17.316777231784801</v>
      </c>
    </row>
    <row r="655" spans="1:7" x14ac:dyDescent="0.2">
      <c r="A655" s="584">
        <v>3713</v>
      </c>
      <c r="B655" s="585">
        <v>5175</v>
      </c>
      <c r="C655" s="586" t="s">
        <v>132</v>
      </c>
      <c r="D655" s="587">
        <v>0</v>
      </c>
      <c r="E655" s="588">
        <v>12.888999999999999</v>
      </c>
      <c r="F655" s="587">
        <v>12.888999999999999</v>
      </c>
      <c r="G655" s="589">
        <f t="shared" si="11"/>
        <v>100</v>
      </c>
    </row>
    <row r="656" spans="1:7" x14ac:dyDescent="0.2">
      <c r="A656" s="584">
        <v>3713</v>
      </c>
      <c r="B656" s="585">
        <v>5424</v>
      </c>
      <c r="C656" s="586" t="s">
        <v>3640</v>
      </c>
      <c r="D656" s="587">
        <v>0</v>
      </c>
      <c r="E656" s="588">
        <v>512.04</v>
      </c>
      <c r="F656" s="587">
        <v>73.052000000000007</v>
      </c>
      <c r="G656" s="589">
        <f t="shared" si="11"/>
        <v>14.266854152019375</v>
      </c>
    </row>
    <row r="657" spans="1:7" x14ac:dyDescent="0.2">
      <c r="A657" s="591">
        <v>3713</v>
      </c>
      <c r="B657" s="592"/>
      <c r="C657" s="593" t="s">
        <v>213</v>
      </c>
      <c r="D657" s="567">
        <v>0</v>
      </c>
      <c r="E657" s="574">
        <v>18361.919999999998</v>
      </c>
      <c r="F657" s="567">
        <v>9606.3990799999992</v>
      </c>
      <c r="G657" s="594">
        <f t="shared" si="11"/>
        <v>52.31696402119168</v>
      </c>
    </row>
    <row r="658" spans="1:7" x14ac:dyDescent="0.2">
      <c r="A658" s="595"/>
      <c r="B658" s="607"/>
      <c r="C658" s="597"/>
      <c r="D658" s="599"/>
      <c r="E658" s="599"/>
      <c r="F658" s="599"/>
      <c r="G658" s="600"/>
    </row>
    <row r="659" spans="1:7" x14ac:dyDescent="0.2">
      <c r="A659" s="584">
        <v>3716</v>
      </c>
      <c r="B659" s="601">
        <v>5332</v>
      </c>
      <c r="C659" s="586" t="s">
        <v>3625</v>
      </c>
      <c r="D659" s="602">
        <v>0</v>
      </c>
      <c r="E659" s="588">
        <v>700</v>
      </c>
      <c r="F659" s="602">
        <v>700</v>
      </c>
      <c r="G659" s="589">
        <f t="shared" si="11"/>
        <v>100</v>
      </c>
    </row>
    <row r="660" spans="1:7" x14ac:dyDescent="0.2">
      <c r="A660" s="584">
        <v>3716</v>
      </c>
      <c r="B660" s="585">
        <v>5339</v>
      </c>
      <c r="C660" s="586" t="s">
        <v>161</v>
      </c>
      <c r="D660" s="587">
        <v>2500</v>
      </c>
      <c r="E660" s="588">
        <v>2100</v>
      </c>
      <c r="F660" s="587">
        <v>2100</v>
      </c>
      <c r="G660" s="589">
        <f t="shared" si="11"/>
        <v>100</v>
      </c>
    </row>
    <row r="661" spans="1:7" x14ac:dyDescent="0.2">
      <c r="A661" s="608">
        <v>3716</v>
      </c>
      <c r="B661" s="592"/>
      <c r="C661" s="609" t="s">
        <v>90</v>
      </c>
      <c r="D661" s="567">
        <v>2500</v>
      </c>
      <c r="E661" s="566">
        <v>2800</v>
      </c>
      <c r="F661" s="567">
        <v>2800</v>
      </c>
      <c r="G661" s="610">
        <f t="shared" si="11"/>
        <v>100</v>
      </c>
    </row>
    <row r="662" spans="1:7" x14ac:dyDescent="0.2">
      <c r="A662" s="595"/>
      <c r="B662" s="607"/>
      <c r="C662" s="597"/>
      <c r="D662" s="599"/>
      <c r="E662" s="599"/>
      <c r="F662" s="599"/>
      <c r="G662" s="600"/>
    </row>
    <row r="663" spans="1:7" x14ac:dyDescent="0.2">
      <c r="A663" s="584">
        <v>3719</v>
      </c>
      <c r="B663" s="601">
        <v>5011</v>
      </c>
      <c r="C663" s="586" t="s">
        <v>148</v>
      </c>
      <c r="D663" s="602">
        <v>0</v>
      </c>
      <c r="E663" s="588">
        <v>310.75</v>
      </c>
      <c r="F663" s="602">
        <v>115.19344999999998</v>
      </c>
      <c r="G663" s="589">
        <f t="shared" si="11"/>
        <v>37.069493161705545</v>
      </c>
    </row>
    <row r="664" spans="1:7" x14ac:dyDescent="0.2">
      <c r="A664" s="584">
        <v>3719</v>
      </c>
      <c r="B664" s="585">
        <v>5031</v>
      </c>
      <c r="C664" s="586" t="s">
        <v>150</v>
      </c>
      <c r="D664" s="587">
        <v>0</v>
      </c>
      <c r="E664" s="588">
        <v>77.150000000000006</v>
      </c>
      <c r="F664" s="587">
        <v>28.553000000000004</v>
      </c>
      <c r="G664" s="589">
        <f t="shared" si="11"/>
        <v>37.009721322099807</v>
      </c>
    </row>
    <row r="665" spans="1:7" x14ac:dyDescent="0.2">
      <c r="A665" s="584">
        <v>3719</v>
      </c>
      <c r="B665" s="585">
        <v>5032</v>
      </c>
      <c r="C665" s="586" t="s">
        <v>151</v>
      </c>
      <c r="D665" s="587">
        <v>0</v>
      </c>
      <c r="E665" s="588">
        <v>27.95</v>
      </c>
      <c r="F665" s="587">
        <v>10.356</v>
      </c>
      <c r="G665" s="589">
        <f t="shared" si="11"/>
        <v>37.051878354203936</v>
      </c>
    </row>
    <row r="666" spans="1:7" ht="25.5" x14ac:dyDescent="0.2">
      <c r="A666" s="584">
        <v>3719</v>
      </c>
      <c r="B666" s="585">
        <v>5038</v>
      </c>
      <c r="C666" s="586" t="s">
        <v>3628</v>
      </c>
      <c r="D666" s="587">
        <v>0</v>
      </c>
      <c r="E666" s="588">
        <v>1.35</v>
      </c>
      <c r="F666" s="587">
        <v>0.47</v>
      </c>
      <c r="G666" s="589">
        <f t="shared" si="11"/>
        <v>34.81481481481481</v>
      </c>
    </row>
    <row r="667" spans="1:7" x14ac:dyDescent="0.2">
      <c r="A667" s="584">
        <v>3719</v>
      </c>
      <c r="B667" s="585">
        <v>5139</v>
      </c>
      <c r="C667" s="586" t="s">
        <v>130</v>
      </c>
      <c r="D667" s="587">
        <v>0</v>
      </c>
      <c r="E667" s="588">
        <v>100</v>
      </c>
      <c r="F667" s="587">
        <v>2.5499999999999998E-2</v>
      </c>
      <c r="G667" s="589">
        <f t="shared" si="11"/>
        <v>2.5499999999999995E-2</v>
      </c>
    </row>
    <row r="668" spans="1:7" x14ac:dyDescent="0.2">
      <c r="A668" s="584">
        <v>3719</v>
      </c>
      <c r="B668" s="585">
        <v>5164</v>
      </c>
      <c r="C668" s="586" t="s">
        <v>144</v>
      </c>
      <c r="D668" s="587">
        <v>10</v>
      </c>
      <c r="E668" s="588">
        <v>0</v>
      </c>
      <c r="F668" s="587">
        <v>0</v>
      </c>
      <c r="G668" s="548" t="s">
        <v>3125</v>
      </c>
    </row>
    <row r="669" spans="1:7" x14ac:dyDescent="0.2">
      <c r="A669" s="584">
        <v>3719</v>
      </c>
      <c r="B669" s="585">
        <v>5166</v>
      </c>
      <c r="C669" s="586" t="s">
        <v>156</v>
      </c>
      <c r="D669" s="587">
        <v>150</v>
      </c>
      <c r="E669" s="588">
        <v>1543.53</v>
      </c>
      <c r="F669" s="587">
        <v>1393.4662499999999</v>
      </c>
      <c r="G669" s="589">
        <f t="shared" si="11"/>
        <v>90.277885755378904</v>
      </c>
    </row>
    <row r="670" spans="1:7" x14ac:dyDescent="0.2">
      <c r="A670" s="584">
        <v>3719</v>
      </c>
      <c r="B670" s="585">
        <v>5169</v>
      </c>
      <c r="C670" s="586" t="s">
        <v>131</v>
      </c>
      <c r="D670" s="587">
        <v>2550</v>
      </c>
      <c r="E670" s="588">
        <v>2060.59</v>
      </c>
      <c r="F670" s="587">
        <v>57.180970000000002</v>
      </c>
      <c r="G670" s="589">
        <f t="shared" si="11"/>
        <v>2.7749804667595201</v>
      </c>
    </row>
    <row r="671" spans="1:7" x14ac:dyDescent="0.2">
      <c r="A671" s="584">
        <v>3719</v>
      </c>
      <c r="B671" s="585">
        <v>5173</v>
      </c>
      <c r="C671" s="586" t="s">
        <v>145</v>
      </c>
      <c r="D671" s="587">
        <v>0</v>
      </c>
      <c r="E671" s="588">
        <v>80</v>
      </c>
      <c r="F671" s="587">
        <v>0</v>
      </c>
      <c r="G671" s="589">
        <f t="shared" si="11"/>
        <v>0</v>
      </c>
    </row>
    <row r="672" spans="1:7" x14ac:dyDescent="0.2">
      <c r="A672" s="584">
        <v>3719</v>
      </c>
      <c r="B672" s="585">
        <v>5175</v>
      </c>
      <c r="C672" s="586" t="s">
        <v>132</v>
      </c>
      <c r="D672" s="587">
        <v>10</v>
      </c>
      <c r="E672" s="588">
        <v>92</v>
      </c>
      <c r="F672" s="587">
        <v>9.4275000000000002</v>
      </c>
      <c r="G672" s="589">
        <f t="shared" si="11"/>
        <v>10.247282608695652</v>
      </c>
    </row>
    <row r="673" spans="1:7" x14ac:dyDescent="0.2">
      <c r="A673" s="584">
        <v>3719</v>
      </c>
      <c r="B673" s="585">
        <v>5221</v>
      </c>
      <c r="C673" s="586" t="s">
        <v>146</v>
      </c>
      <c r="D673" s="587">
        <v>0</v>
      </c>
      <c r="E673" s="588">
        <v>167.6</v>
      </c>
      <c r="F673" s="587">
        <v>0</v>
      </c>
      <c r="G673" s="589">
        <f t="shared" si="11"/>
        <v>0</v>
      </c>
    </row>
    <row r="674" spans="1:7" x14ac:dyDescent="0.2">
      <c r="A674" s="584">
        <v>3719</v>
      </c>
      <c r="B674" s="585">
        <v>5222</v>
      </c>
      <c r="C674" s="586" t="s">
        <v>133</v>
      </c>
      <c r="D674" s="587">
        <v>0</v>
      </c>
      <c r="E674" s="588">
        <v>66.03</v>
      </c>
      <c r="F674" s="587">
        <v>0</v>
      </c>
      <c r="G674" s="589">
        <f t="shared" si="11"/>
        <v>0</v>
      </c>
    </row>
    <row r="675" spans="1:7" x14ac:dyDescent="0.2">
      <c r="A675" s="584">
        <v>3719</v>
      </c>
      <c r="B675" s="585">
        <v>5321</v>
      </c>
      <c r="C675" s="586" t="s">
        <v>137</v>
      </c>
      <c r="D675" s="587">
        <v>0</v>
      </c>
      <c r="E675" s="588">
        <v>265</v>
      </c>
      <c r="F675" s="587">
        <v>0</v>
      </c>
      <c r="G675" s="589">
        <f t="shared" si="11"/>
        <v>0</v>
      </c>
    </row>
    <row r="676" spans="1:7" x14ac:dyDescent="0.2">
      <c r="A676" s="584">
        <v>3719</v>
      </c>
      <c r="B676" s="585">
        <v>5332</v>
      </c>
      <c r="C676" s="586" t="s">
        <v>3625</v>
      </c>
      <c r="D676" s="587">
        <v>0</v>
      </c>
      <c r="E676" s="588">
        <v>2456</v>
      </c>
      <c r="F676" s="587">
        <v>0</v>
      </c>
      <c r="G676" s="589">
        <f t="shared" si="11"/>
        <v>0</v>
      </c>
    </row>
    <row r="677" spans="1:7" x14ac:dyDescent="0.2">
      <c r="A677" s="584">
        <v>3719</v>
      </c>
      <c r="B677" s="585">
        <v>5901</v>
      </c>
      <c r="C677" s="586" t="s">
        <v>262</v>
      </c>
      <c r="D677" s="587">
        <v>0</v>
      </c>
      <c r="E677" s="588">
        <v>20</v>
      </c>
      <c r="F677" s="587">
        <v>0</v>
      </c>
      <c r="G677" s="589">
        <f t="shared" si="11"/>
        <v>0</v>
      </c>
    </row>
    <row r="678" spans="1:7" x14ac:dyDescent="0.2">
      <c r="A678" s="591">
        <v>3719</v>
      </c>
      <c r="B678" s="592"/>
      <c r="C678" s="593" t="s">
        <v>91</v>
      </c>
      <c r="D678" s="567">
        <v>2720</v>
      </c>
      <c r="E678" s="574">
        <v>7267.95</v>
      </c>
      <c r="F678" s="567">
        <v>1614.6726699999999</v>
      </c>
      <c r="G678" s="594">
        <f t="shared" si="11"/>
        <v>22.216342572527328</v>
      </c>
    </row>
    <row r="679" spans="1:7" x14ac:dyDescent="0.2">
      <c r="A679" s="595"/>
      <c r="B679" s="607"/>
      <c r="C679" s="597"/>
      <c r="D679" s="599"/>
      <c r="E679" s="599"/>
      <c r="F679" s="599"/>
      <c r="G679" s="600"/>
    </row>
    <row r="680" spans="1:7" x14ac:dyDescent="0.2">
      <c r="A680" s="584">
        <v>3727</v>
      </c>
      <c r="B680" s="601">
        <v>5139</v>
      </c>
      <c r="C680" s="586" t="s">
        <v>130</v>
      </c>
      <c r="D680" s="602">
        <v>200</v>
      </c>
      <c r="E680" s="588">
        <v>200</v>
      </c>
      <c r="F680" s="602">
        <v>196.33500000000001</v>
      </c>
      <c r="G680" s="589">
        <f t="shared" si="11"/>
        <v>98.167500000000004</v>
      </c>
    </row>
    <row r="681" spans="1:7" x14ac:dyDescent="0.2">
      <c r="A681" s="584">
        <v>3727</v>
      </c>
      <c r="B681" s="585">
        <v>5213</v>
      </c>
      <c r="C681" s="586" t="s">
        <v>3622</v>
      </c>
      <c r="D681" s="587">
        <v>1300</v>
      </c>
      <c r="E681" s="588">
        <v>1300</v>
      </c>
      <c r="F681" s="587">
        <v>1300</v>
      </c>
      <c r="G681" s="589">
        <f t="shared" si="11"/>
        <v>100</v>
      </c>
    </row>
    <row r="682" spans="1:7" x14ac:dyDescent="0.2">
      <c r="A682" s="584">
        <v>3727</v>
      </c>
      <c r="B682" s="585">
        <v>5321</v>
      </c>
      <c r="C682" s="586" t="s">
        <v>137</v>
      </c>
      <c r="D682" s="587">
        <v>330</v>
      </c>
      <c r="E682" s="588">
        <v>330</v>
      </c>
      <c r="F682" s="587">
        <v>330</v>
      </c>
      <c r="G682" s="589">
        <f t="shared" si="11"/>
        <v>100</v>
      </c>
    </row>
    <row r="683" spans="1:7" x14ac:dyDescent="0.2">
      <c r="A683" s="591">
        <v>3727</v>
      </c>
      <c r="B683" s="592"/>
      <c r="C683" s="593" t="s">
        <v>214</v>
      </c>
      <c r="D683" s="567">
        <v>1830</v>
      </c>
      <c r="E683" s="574">
        <v>1830</v>
      </c>
      <c r="F683" s="567">
        <v>1826.335</v>
      </c>
      <c r="G683" s="594">
        <f t="shared" si="11"/>
        <v>99.799726775956287</v>
      </c>
    </row>
    <row r="684" spans="1:7" x14ac:dyDescent="0.2">
      <c r="A684" s="595"/>
      <c r="B684" s="607"/>
      <c r="C684" s="597"/>
      <c r="D684" s="599"/>
      <c r="E684" s="599"/>
      <c r="F684" s="599"/>
      <c r="G684" s="600"/>
    </row>
    <row r="685" spans="1:7" x14ac:dyDescent="0.2">
      <c r="A685" s="584">
        <v>3729</v>
      </c>
      <c r="B685" s="601">
        <v>5169</v>
      </c>
      <c r="C685" s="586" t="s">
        <v>131</v>
      </c>
      <c r="D685" s="602">
        <v>1210</v>
      </c>
      <c r="E685" s="588">
        <v>0</v>
      </c>
      <c r="F685" s="602">
        <v>0</v>
      </c>
      <c r="G685" s="548" t="s">
        <v>3125</v>
      </c>
    </row>
    <row r="686" spans="1:7" x14ac:dyDescent="0.2">
      <c r="A686" s="584">
        <v>3729</v>
      </c>
      <c r="B686" s="585">
        <v>5213</v>
      </c>
      <c r="C686" s="586" t="s">
        <v>3622</v>
      </c>
      <c r="D686" s="587">
        <v>0</v>
      </c>
      <c r="E686" s="588">
        <v>90</v>
      </c>
      <c r="F686" s="587">
        <v>90</v>
      </c>
      <c r="G686" s="589">
        <f t="shared" si="11"/>
        <v>100</v>
      </c>
    </row>
    <row r="687" spans="1:7" x14ac:dyDescent="0.2">
      <c r="A687" s="584">
        <v>3729</v>
      </c>
      <c r="B687" s="585">
        <v>5321</v>
      </c>
      <c r="C687" s="586" t="s">
        <v>137</v>
      </c>
      <c r="D687" s="587">
        <v>3000</v>
      </c>
      <c r="E687" s="588">
        <v>3287</v>
      </c>
      <c r="F687" s="587">
        <v>1770.1001000000001</v>
      </c>
      <c r="G687" s="589">
        <f t="shared" si="11"/>
        <v>53.851539397627022</v>
      </c>
    </row>
    <row r="688" spans="1:7" x14ac:dyDescent="0.2">
      <c r="A688" s="584">
        <v>3729</v>
      </c>
      <c r="B688" s="585">
        <v>5901</v>
      </c>
      <c r="C688" s="586" t="s">
        <v>262</v>
      </c>
      <c r="D688" s="587">
        <v>0</v>
      </c>
      <c r="E688" s="588">
        <v>1000</v>
      </c>
      <c r="F688" s="587">
        <v>0</v>
      </c>
      <c r="G688" s="589">
        <f t="shared" si="11"/>
        <v>0</v>
      </c>
    </row>
    <row r="689" spans="1:7" x14ac:dyDescent="0.2">
      <c r="A689" s="591">
        <v>3729</v>
      </c>
      <c r="B689" s="592"/>
      <c r="C689" s="593" t="s">
        <v>215</v>
      </c>
      <c r="D689" s="567">
        <v>4210</v>
      </c>
      <c r="E689" s="574">
        <v>4377</v>
      </c>
      <c r="F689" s="567">
        <v>1860.1001000000001</v>
      </c>
      <c r="G689" s="594">
        <f t="shared" si="11"/>
        <v>42.497146447338366</v>
      </c>
    </row>
    <row r="690" spans="1:7" x14ac:dyDescent="0.2">
      <c r="A690" s="595"/>
      <c r="B690" s="607"/>
      <c r="C690" s="597"/>
      <c r="D690" s="599"/>
      <c r="E690" s="599"/>
      <c r="F690" s="599"/>
      <c r="G690" s="600"/>
    </row>
    <row r="691" spans="1:7" x14ac:dyDescent="0.2">
      <c r="A691" s="584">
        <v>3741</v>
      </c>
      <c r="B691" s="601">
        <v>5139</v>
      </c>
      <c r="C691" s="586" t="s">
        <v>130</v>
      </c>
      <c r="D691" s="602">
        <v>0</v>
      </c>
      <c r="E691" s="588">
        <v>22</v>
      </c>
      <c r="F691" s="602">
        <v>21.78</v>
      </c>
      <c r="G691" s="589">
        <f t="shared" si="11"/>
        <v>99.000000000000014</v>
      </c>
    </row>
    <row r="692" spans="1:7" x14ac:dyDescent="0.2">
      <c r="A692" s="584">
        <v>3741</v>
      </c>
      <c r="B692" s="585">
        <v>5169</v>
      </c>
      <c r="C692" s="586" t="s">
        <v>131</v>
      </c>
      <c r="D692" s="587">
        <v>2716</v>
      </c>
      <c r="E692" s="588">
        <v>9510.25</v>
      </c>
      <c r="F692" s="587">
        <v>5051.2783299999992</v>
      </c>
      <c r="G692" s="589">
        <f t="shared" ref="G692:G755" si="12">F692/E692*100</f>
        <v>53.114043584553492</v>
      </c>
    </row>
    <row r="693" spans="1:7" x14ac:dyDescent="0.2">
      <c r="A693" s="584">
        <v>3741</v>
      </c>
      <c r="B693" s="585">
        <v>5212</v>
      </c>
      <c r="C693" s="586" t="s">
        <v>3617</v>
      </c>
      <c r="D693" s="587">
        <v>0</v>
      </c>
      <c r="E693" s="588">
        <v>1745.25</v>
      </c>
      <c r="F693" s="587">
        <v>1716.3428999999999</v>
      </c>
      <c r="G693" s="589">
        <f t="shared" si="12"/>
        <v>98.343669961323585</v>
      </c>
    </row>
    <row r="694" spans="1:7" x14ac:dyDescent="0.2">
      <c r="A694" s="584">
        <v>3741</v>
      </c>
      <c r="B694" s="585">
        <v>5222</v>
      </c>
      <c r="C694" s="586" t="s">
        <v>133</v>
      </c>
      <c r="D694" s="587">
        <v>1300</v>
      </c>
      <c r="E694" s="588">
        <v>1300</v>
      </c>
      <c r="F694" s="587">
        <v>1300</v>
      </c>
      <c r="G694" s="589">
        <f t="shared" si="12"/>
        <v>100</v>
      </c>
    </row>
    <row r="695" spans="1:7" x14ac:dyDescent="0.2">
      <c r="A695" s="584">
        <v>3741</v>
      </c>
      <c r="B695" s="585">
        <v>5493</v>
      </c>
      <c r="C695" s="586" t="s">
        <v>134</v>
      </c>
      <c r="D695" s="587">
        <v>0</v>
      </c>
      <c r="E695" s="588">
        <v>991.31</v>
      </c>
      <c r="F695" s="587">
        <v>886.46289999999999</v>
      </c>
      <c r="G695" s="589">
        <f t="shared" si="12"/>
        <v>89.423379164943356</v>
      </c>
    </row>
    <row r="696" spans="1:7" x14ac:dyDescent="0.2">
      <c r="A696" s="584">
        <v>3741</v>
      </c>
      <c r="B696" s="585">
        <v>5901</v>
      </c>
      <c r="C696" s="586" t="s">
        <v>262</v>
      </c>
      <c r="D696" s="587">
        <v>0</v>
      </c>
      <c r="E696" s="588">
        <v>130</v>
      </c>
      <c r="F696" s="587">
        <v>0</v>
      </c>
      <c r="G696" s="589">
        <f t="shared" si="12"/>
        <v>0</v>
      </c>
    </row>
    <row r="697" spans="1:7" x14ac:dyDescent="0.2">
      <c r="A697" s="591">
        <v>3741</v>
      </c>
      <c r="B697" s="592"/>
      <c r="C697" s="593" t="s">
        <v>217</v>
      </c>
      <c r="D697" s="567">
        <v>4016</v>
      </c>
      <c r="E697" s="574">
        <v>13698.81</v>
      </c>
      <c r="F697" s="567">
        <v>8975.8641299999981</v>
      </c>
      <c r="G697" s="594">
        <f t="shared" si="12"/>
        <v>65.522947832694939</v>
      </c>
    </row>
    <row r="698" spans="1:7" x14ac:dyDescent="0.2">
      <c r="A698" s="595"/>
      <c r="B698" s="607"/>
      <c r="C698" s="597"/>
      <c r="D698" s="599"/>
      <c r="E698" s="599"/>
      <c r="F698" s="599"/>
      <c r="G698" s="600"/>
    </row>
    <row r="699" spans="1:7" x14ac:dyDescent="0.2">
      <c r="A699" s="584">
        <v>3742</v>
      </c>
      <c r="B699" s="601">
        <v>5139</v>
      </c>
      <c r="C699" s="586" t="s">
        <v>130</v>
      </c>
      <c r="D699" s="602">
        <v>200</v>
      </c>
      <c r="E699" s="588">
        <v>319.26</v>
      </c>
      <c r="F699" s="602">
        <v>304.27999999999997</v>
      </c>
      <c r="G699" s="589">
        <f t="shared" si="12"/>
        <v>95.307899517634524</v>
      </c>
    </row>
    <row r="700" spans="1:7" x14ac:dyDescent="0.2">
      <c r="A700" s="584">
        <v>3742</v>
      </c>
      <c r="B700" s="585">
        <v>5169</v>
      </c>
      <c r="C700" s="586" t="s">
        <v>131</v>
      </c>
      <c r="D700" s="587">
        <v>3300</v>
      </c>
      <c r="E700" s="588">
        <v>3713.85</v>
      </c>
      <c r="F700" s="587">
        <v>2927.6404300000004</v>
      </c>
      <c r="G700" s="589">
        <f t="shared" si="12"/>
        <v>78.830335904788839</v>
      </c>
    </row>
    <row r="701" spans="1:7" x14ac:dyDescent="0.2">
      <c r="A701" s="584">
        <v>3742</v>
      </c>
      <c r="B701" s="585">
        <v>5192</v>
      </c>
      <c r="C701" s="586" t="s">
        <v>167</v>
      </c>
      <c r="D701" s="587">
        <v>1000</v>
      </c>
      <c r="E701" s="588">
        <v>1196.46</v>
      </c>
      <c r="F701" s="587">
        <v>631.03</v>
      </c>
      <c r="G701" s="589">
        <f t="shared" si="12"/>
        <v>52.741420523878766</v>
      </c>
    </row>
    <row r="702" spans="1:7" x14ac:dyDescent="0.2">
      <c r="A702" s="608">
        <v>3742</v>
      </c>
      <c r="B702" s="592"/>
      <c r="C702" s="609" t="s">
        <v>218</v>
      </c>
      <c r="D702" s="567">
        <v>4500</v>
      </c>
      <c r="E702" s="566">
        <v>5229.57</v>
      </c>
      <c r="F702" s="567">
        <v>3862.9504300000003</v>
      </c>
      <c r="G702" s="610">
        <f t="shared" si="12"/>
        <v>73.867458127532487</v>
      </c>
    </row>
    <row r="703" spans="1:7" x14ac:dyDescent="0.2">
      <c r="A703" s="595"/>
      <c r="B703" s="607"/>
      <c r="C703" s="597"/>
      <c r="D703" s="599"/>
      <c r="E703" s="599"/>
      <c r="F703" s="599"/>
      <c r="G703" s="600"/>
    </row>
    <row r="704" spans="1:7" x14ac:dyDescent="0.2">
      <c r="A704" s="584">
        <v>3744</v>
      </c>
      <c r="B704" s="601">
        <v>5169</v>
      </c>
      <c r="C704" s="586" t="s">
        <v>131</v>
      </c>
      <c r="D704" s="602">
        <v>2100</v>
      </c>
      <c r="E704" s="588">
        <v>1284</v>
      </c>
      <c r="F704" s="602">
        <v>820.38</v>
      </c>
      <c r="G704" s="589">
        <f t="shared" si="12"/>
        <v>63.892523364485974</v>
      </c>
    </row>
    <row r="705" spans="1:7" x14ac:dyDescent="0.2">
      <c r="A705" s="584">
        <v>3744</v>
      </c>
      <c r="B705" s="585">
        <v>5901</v>
      </c>
      <c r="C705" s="586" t="s">
        <v>262</v>
      </c>
      <c r="D705" s="587">
        <v>0</v>
      </c>
      <c r="E705" s="588">
        <v>816</v>
      </c>
      <c r="F705" s="587">
        <v>0</v>
      </c>
      <c r="G705" s="589">
        <f t="shared" si="12"/>
        <v>0</v>
      </c>
    </row>
    <row r="706" spans="1:7" x14ac:dyDescent="0.2">
      <c r="A706" s="591">
        <v>3744</v>
      </c>
      <c r="B706" s="592"/>
      <c r="C706" s="593" t="s">
        <v>219</v>
      </c>
      <c r="D706" s="567">
        <v>2100</v>
      </c>
      <c r="E706" s="574">
        <v>2100</v>
      </c>
      <c r="F706" s="567">
        <v>820.38</v>
      </c>
      <c r="G706" s="594">
        <f t="shared" si="12"/>
        <v>39.065714285714286</v>
      </c>
    </row>
    <row r="707" spans="1:7" x14ac:dyDescent="0.2">
      <c r="A707" s="595"/>
      <c r="B707" s="607"/>
      <c r="C707" s="597"/>
      <c r="D707" s="599"/>
      <c r="E707" s="599"/>
      <c r="F707" s="599"/>
      <c r="G707" s="600"/>
    </row>
    <row r="708" spans="1:7" x14ac:dyDescent="0.2">
      <c r="A708" s="584">
        <v>3749</v>
      </c>
      <c r="B708" s="601">
        <v>5139</v>
      </c>
      <c r="C708" s="586" t="s">
        <v>130</v>
      </c>
      <c r="D708" s="602">
        <v>50</v>
      </c>
      <c r="E708" s="588">
        <v>50</v>
      </c>
      <c r="F708" s="602">
        <v>0</v>
      </c>
      <c r="G708" s="589">
        <f t="shared" si="12"/>
        <v>0</v>
      </c>
    </row>
    <row r="709" spans="1:7" x14ac:dyDescent="0.2">
      <c r="A709" s="584">
        <v>3749</v>
      </c>
      <c r="B709" s="585">
        <v>5169</v>
      </c>
      <c r="C709" s="586" t="s">
        <v>131</v>
      </c>
      <c r="D709" s="587">
        <v>1800</v>
      </c>
      <c r="E709" s="588">
        <v>2700</v>
      </c>
      <c r="F709" s="587">
        <v>0</v>
      </c>
      <c r="G709" s="589">
        <f t="shared" si="12"/>
        <v>0</v>
      </c>
    </row>
    <row r="710" spans="1:7" x14ac:dyDescent="0.2">
      <c r="A710" s="584">
        <v>3749</v>
      </c>
      <c r="B710" s="585">
        <v>5171</v>
      </c>
      <c r="C710" s="586" t="s">
        <v>159</v>
      </c>
      <c r="D710" s="587">
        <v>0</v>
      </c>
      <c r="E710" s="588">
        <v>241.11</v>
      </c>
      <c r="F710" s="587">
        <v>241.10218</v>
      </c>
      <c r="G710" s="589">
        <f t="shared" si="12"/>
        <v>99.996756667081414</v>
      </c>
    </row>
    <row r="711" spans="1:7" x14ac:dyDescent="0.2">
      <c r="A711" s="591">
        <v>3749</v>
      </c>
      <c r="B711" s="592"/>
      <c r="C711" s="593" t="s">
        <v>3641</v>
      </c>
      <c r="D711" s="567">
        <v>1850</v>
      </c>
      <c r="E711" s="574">
        <v>2991.11</v>
      </c>
      <c r="F711" s="567">
        <v>241.10218</v>
      </c>
      <c r="G711" s="594">
        <f t="shared" si="12"/>
        <v>8.0606256540214165</v>
      </c>
    </row>
    <row r="712" spans="1:7" x14ac:dyDescent="0.2">
      <c r="A712" s="595"/>
      <c r="B712" s="607"/>
      <c r="C712" s="597"/>
      <c r="D712" s="599"/>
      <c r="E712" s="599"/>
      <c r="F712" s="599"/>
      <c r="G712" s="600"/>
    </row>
    <row r="713" spans="1:7" x14ac:dyDescent="0.2">
      <c r="A713" s="584">
        <v>3769</v>
      </c>
      <c r="B713" s="601">
        <v>5137</v>
      </c>
      <c r="C713" s="586" t="s">
        <v>1197</v>
      </c>
      <c r="D713" s="602">
        <v>0</v>
      </c>
      <c r="E713" s="588">
        <v>11.4</v>
      </c>
      <c r="F713" s="602">
        <v>11.317</v>
      </c>
      <c r="G713" s="589">
        <f t="shared" si="12"/>
        <v>99.271929824561397</v>
      </c>
    </row>
    <row r="714" spans="1:7" x14ac:dyDescent="0.2">
      <c r="A714" s="584">
        <v>3769</v>
      </c>
      <c r="B714" s="585">
        <v>5139</v>
      </c>
      <c r="C714" s="586" t="s">
        <v>130</v>
      </c>
      <c r="D714" s="587">
        <v>90</v>
      </c>
      <c r="E714" s="588">
        <v>90</v>
      </c>
      <c r="F714" s="587">
        <v>56.52</v>
      </c>
      <c r="G714" s="589">
        <f t="shared" si="12"/>
        <v>62.8</v>
      </c>
    </row>
    <row r="715" spans="1:7" x14ac:dyDescent="0.2">
      <c r="A715" s="584">
        <v>3769</v>
      </c>
      <c r="B715" s="585">
        <v>5164</v>
      </c>
      <c r="C715" s="586" t="s">
        <v>144</v>
      </c>
      <c r="D715" s="587">
        <v>50</v>
      </c>
      <c r="E715" s="588">
        <v>50</v>
      </c>
      <c r="F715" s="587">
        <v>12.4245</v>
      </c>
      <c r="G715" s="589">
        <f t="shared" si="12"/>
        <v>24.849</v>
      </c>
    </row>
    <row r="716" spans="1:7" x14ac:dyDescent="0.2">
      <c r="A716" s="584">
        <v>3769</v>
      </c>
      <c r="B716" s="585">
        <v>5166</v>
      </c>
      <c r="C716" s="586" t="s">
        <v>156</v>
      </c>
      <c r="D716" s="587">
        <v>800</v>
      </c>
      <c r="E716" s="588">
        <v>2140.9499999999998</v>
      </c>
      <c r="F716" s="587">
        <v>1607.2551599999999</v>
      </c>
      <c r="G716" s="589">
        <f t="shared" si="12"/>
        <v>75.072054928886715</v>
      </c>
    </row>
    <row r="717" spans="1:7" x14ac:dyDescent="0.2">
      <c r="A717" s="584">
        <v>3769</v>
      </c>
      <c r="B717" s="585">
        <v>5169</v>
      </c>
      <c r="C717" s="586" t="s">
        <v>131</v>
      </c>
      <c r="D717" s="587">
        <v>1110</v>
      </c>
      <c r="E717" s="588">
        <v>1693.08</v>
      </c>
      <c r="F717" s="587">
        <v>1066.5399100000002</v>
      </c>
      <c r="G717" s="589">
        <f t="shared" si="12"/>
        <v>62.994064663217344</v>
      </c>
    </row>
    <row r="718" spans="1:7" x14ac:dyDescent="0.2">
      <c r="A718" s="584">
        <v>3769</v>
      </c>
      <c r="B718" s="585">
        <v>5909</v>
      </c>
      <c r="C718" s="586" t="s">
        <v>171</v>
      </c>
      <c r="D718" s="587">
        <v>0</v>
      </c>
      <c r="E718" s="588">
        <v>5517.33</v>
      </c>
      <c r="F718" s="587">
        <v>90.4</v>
      </c>
      <c r="G718" s="589">
        <f t="shared" si="12"/>
        <v>1.6384736820164829</v>
      </c>
    </row>
    <row r="719" spans="1:7" x14ac:dyDescent="0.2">
      <c r="A719" s="591">
        <v>3769</v>
      </c>
      <c r="B719" s="592"/>
      <c r="C719" s="593" t="s">
        <v>92</v>
      </c>
      <c r="D719" s="567">
        <v>2050</v>
      </c>
      <c r="E719" s="574">
        <v>9502.76</v>
      </c>
      <c r="F719" s="567">
        <v>2844.4565700000003</v>
      </c>
      <c r="G719" s="594">
        <f t="shared" si="12"/>
        <v>29.932951795057438</v>
      </c>
    </row>
    <row r="720" spans="1:7" x14ac:dyDescent="0.2">
      <c r="A720" s="595"/>
      <c r="B720" s="607"/>
      <c r="C720" s="597"/>
      <c r="D720" s="599"/>
      <c r="E720" s="599"/>
      <c r="F720" s="599"/>
      <c r="G720" s="600"/>
    </row>
    <row r="721" spans="1:7" x14ac:dyDescent="0.2">
      <c r="A721" s="584">
        <v>3792</v>
      </c>
      <c r="B721" s="601">
        <v>5041</v>
      </c>
      <c r="C721" s="586" t="s">
        <v>142</v>
      </c>
      <c r="D721" s="602">
        <v>0</v>
      </c>
      <c r="E721" s="588">
        <v>198.88</v>
      </c>
      <c r="F721" s="602">
        <v>143.88</v>
      </c>
      <c r="G721" s="589">
        <f t="shared" si="12"/>
        <v>72.345132743362825</v>
      </c>
    </row>
    <row r="722" spans="1:7" x14ac:dyDescent="0.2">
      <c r="A722" s="584">
        <v>3792</v>
      </c>
      <c r="B722" s="585">
        <v>5139</v>
      </c>
      <c r="C722" s="586" t="s">
        <v>130</v>
      </c>
      <c r="D722" s="587">
        <v>500</v>
      </c>
      <c r="E722" s="588">
        <v>137.71199999999999</v>
      </c>
      <c r="F722" s="587">
        <v>137.637</v>
      </c>
      <c r="G722" s="589">
        <f t="shared" si="12"/>
        <v>99.945538515162085</v>
      </c>
    </row>
    <row r="723" spans="1:7" x14ac:dyDescent="0.2">
      <c r="A723" s="584">
        <v>3792</v>
      </c>
      <c r="B723" s="585">
        <v>5164</v>
      </c>
      <c r="C723" s="586" t="s">
        <v>144</v>
      </c>
      <c r="D723" s="587">
        <v>0</v>
      </c>
      <c r="E723" s="588">
        <v>5</v>
      </c>
      <c r="F723" s="587">
        <v>5</v>
      </c>
      <c r="G723" s="589">
        <f t="shared" si="12"/>
        <v>100</v>
      </c>
    </row>
    <row r="724" spans="1:7" x14ac:dyDescent="0.2">
      <c r="A724" s="584">
        <v>3792</v>
      </c>
      <c r="B724" s="585">
        <v>5169</v>
      </c>
      <c r="C724" s="586" t="s">
        <v>131</v>
      </c>
      <c r="D724" s="587">
        <v>500</v>
      </c>
      <c r="E724" s="588">
        <v>206.02799999999999</v>
      </c>
      <c r="F724" s="587">
        <v>195.92320000000001</v>
      </c>
      <c r="G724" s="589">
        <f t="shared" si="12"/>
        <v>95.095423922961928</v>
      </c>
    </row>
    <row r="725" spans="1:7" x14ac:dyDescent="0.2">
      <c r="A725" s="584">
        <v>3792</v>
      </c>
      <c r="B725" s="585">
        <v>5173</v>
      </c>
      <c r="C725" s="586" t="s">
        <v>145</v>
      </c>
      <c r="D725" s="587">
        <v>0</v>
      </c>
      <c r="E725" s="588">
        <v>82.28</v>
      </c>
      <c r="F725" s="587">
        <v>82.28</v>
      </c>
      <c r="G725" s="589">
        <f t="shared" si="12"/>
        <v>100</v>
      </c>
    </row>
    <row r="726" spans="1:7" x14ac:dyDescent="0.2">
      <c r="A726" s="584">
        <v>3792</v>
      </c>
      <c r="B726" s="585">
        <v>5175</v>
      </c>
      <c r="C726" s="586" t="s">
        <v>132</v>
      </c>
      <c r="D726" s="587">
        <v>0</v>
      </c>
      <c r="E726" s="588">
        <v>84.7</v>
      </c>
      <c r="F726" s="587">
        <v>84.7</v>
      </c>
      <c r="G726" s="589">
        <f t="shared" si="12"/>
        <v>100</v>
      </c>
    </row>
    <row r="727" spans="1:7" x14ac:dyDescent="0.2">
      <c r="A727" s="584">
        <v>3792</v>
      </c>
      <c r="B727" s="585">
        <v>5194</v>
      </c>
      <c r="C727" s="586" t="s">
        <v>3621</v>
      </c>
      <c r="D727" s="587">
        <v>0</v>
      </c>
      <c r="E727" s="588">
        <v>6</v>
      </c>
      <c r="F727" s="587">
        <v>3</v>
      </c>
      <c r="G727" s="589">
        <f t="shared" si="12"/>
        <v>50</v>
      </c>
    </row>
    <row r="728" spans="1:7" x14ac:dyDescent="0.2">
      <c r="A728" s="584">
        <v>3792</v>
      </c>
      <c r="B728" s="585">
        <v>5213</v>
      </c>
      <c r="C728" s="586" t="s">
        <v>3622</v>
      </c>
      <c r="D728" s="587">
        <v>0</v>
      </c>
      <c r="E728" s="588">
        <v>186.5</v>
      </c>
      <c r="F728" s="587">
        <v>186.5</v>
      </c>
      <c r="G728" s="589">
        <f t="shared" si="12"/>
        <v>100</v>
      </c>
    </row>
    <row r="729" spans="1:7" x14ac:dyDescent="0.2">
      <c r="A729" s="584">
        <v>3792</v>
      </c>
      <c r="B729" s="585">
        <v>5221</v>
      </c>
      <c r="C729" s="586" t="s">
        <v>146</v>
      </c>
      <c r="D729" s="587">
        <v>0</v>
      </c>
      <c r="E729" s="588">
        <v>352.1</v>
      </c>
      <c r="F729" s="587">
        <v>352.1</v>
      </c>
      <c r="G729" s="589">
        <f t="shared" si="12"/>
        <v>100</v>
      </c>
    </row>
    <row r="730" spans="1:7" x14ac:dyDescent="0.2">
      <c r="A730" s="584">
        <v>3792</v>
      </c>
      <c r="B730" s="585">
        <v>5222</v>
      </c>
      <c r="C730" s="586" t="s">
        <v>133</v>
      </c>
      <c r="D730" s="587">
        <v>0</v>
      </c>
      <c r="E730" s="588">
        <v>1590.2</v>
      </c>
      <c r="F730" s="587">
        <v>1442</v>
      </c>
      <c r="G730" s="589">
        <f t="shared" si="12"/>
        <v>90.680417557539926</v>
      </c>
    </row>
    <row r="731" spans="1:7" x14ac:dyDescent="0.2">
      <c r="A731" s="584">
        <v>3792</v>
      </c>
      <c r="B731" s="585">
        <v>5321</v>
      </c>
      <c r="C731" s="586" t="s">
        <v>137</v>
      </c>
      <c r="D731" s="587">
        <v>3500</v>
      </c>
      <c r="E731" s="588">
        <v>2297.1999999999998</v>
      </c>
      <c r="F731" s="587">
        <v>2227.1999999999998</v>
      </c>
      <c r="G731" s="589">
        <f t="shared" si="12"/>
        <v>96.952812119101523</v>
      </c>
    </row>
    <row r="732" spans="1:7" x14ac:dyDescent="0.2">
      <c r="A732" s="584">
        <v>3792</v>
      </c>
      <c r="B732" s="585">
        <v>5331</v>
      </c>
      <c r="C732" s="586" t="s">
        <v>140</v>
      </c>
      <c r="D732" s="587">
        <v>1400</v>
      </c>
      <c r="E732" s="588">
        <v>1580</v>
      </c>
      <c r="F732" s="587">
        <v>1580</v>
      </c>
      <c r="G732" s="589">
        <f t="shared" si="12"/>
        <v>100</v>
      </c>
    </row>
    <row r="733" spans="1:7" x14ac:dyDescent="0.2">
      <c r="A733" s="591">
        <v>3792</v>
      </c>
      <c r="B733" s="592"/>
      <c r="C733" s="593" t="s">
        <v>220</v>
      </c>
      <c r="D733" s="567">
        <v>5900</v>
      </c>
      <c r="E733" s="574">
        <v>6726.6</v>
      </c>
      <c r="F733" s="567">
        <v>6440.2201999999997</v>
      </c>
      <c r="G733" s="594">
        <f t="shared" si="12"/>
        <v>95.742577230696043</v>
      </c>
    </row>
    <row r="734" spans="1:7" x14ac:dyDescent="0.2">
      <c r="A734" s="595"/>
      <c r="B734" s="607"/>
      <c r="C734" s="597"/>
      <c r="D734" s="599"/>
      <c r="E734" s="599"/>
      <c r="F734" s="599"/>
      <c r="G734" s="600"/>
    </row>
    <row r="735" spans="1:7" x14ac:dyDescent="0.2">
      <c r="A735" s="584">
        <v>3799</v>
      </c>
      <c r="B735" s="601">
        <v>5011</v>
      </c>
      <c r="C735" s="586" t="s">
        <v>148</v>
      </c>
      <c r="D735" s="602">
        <v>0</v>
      </c>
      <c r="E735" s="588">
        <v>4333.34</v>
      </c>
      <c r="F735" s="602">
        <v>2601.5709999999999</v>
      </c>
      <c r="G735" s="589">
        <f t="shared" si="12"/>
        <v>60.03616148282849</v>
      </c>
    </row>
    <row r="736" spans="1:7" x14ac:dyDescent="0.2">
      <c r="A736" s="584">
        <v>3799</v>
      </c>
      <c r="B736" s="585">
        <v>5031</v>
      </c>
      <c r="C736" s="586" t="s">
        <v>150</v>
      </c>
      <c r="D736" s="587">
        <v>0</v>
      </c>
      <c r="E736" s="588">
        <v>1074.67</v>
      </c>
      <c r="F736" s="587">
        <v>645.15199999999993</v>
      </c>
      <c r="G736" s="589">
        <f t="shared" si="12"/>
        <v>60.032568137195597</v>
      </c>
    </row>
    <row r="737" spans="1:7" x14ac:dyDescent="0.2">
      <c r="A737" s="584">
        <v>3799</v>
      </c>
      <c r="B737" s="585">
        <v>5032</v>
      </c>
      <c r="C737" s="586" t="s">
        <v>151</v>
      </c>
      <c r="D737" s="587">
        <v>0</v>
      </c>
      <c r="E737" s="588">
        <v>390</v>
      </c>
      <c r="F737" s="587">
        <v>234.10400000000001</v>
      </c>
      <c r="G737" s="589">
        <f t="shared" si="12"/>
        <v>60.026666666666671</v>
      </c>
    </row>
    <row r="738" spans="1:7" ht="25.5" x14ac:dyDescent="0.2">
      <c r="A738" s="584">
        <v>3799</v>
      </c>
      <c r="B738" s="585">
        <v>5038</v>
      </c>
      <c r="C738" s="586" t="s">
        <v>3628</v>
      </c>
      <c r="D738" s="587">
        <v>0</v>
      </c>
      <c r="E738" s="588">
        <v>18.2</v>
      </c>
      <c r="F738" s="587">
        <v>10.888</v>
      </c>
      <c r="G738" s="589">
        <f t="shared" si="12"/>
        <v>59.824175824175832</v>
      </c>
    </row>
    <row r="739" spans="1:7" x14ac:dyDescent="0.2">
      <c r="A739" s="584">
        <v>3799</v>
      </c>
      <c r="B739" s="585">
        <v>5041</v>
      </c>
      <c r="C739" s="586" t="s">
        <v>142</v>
      </c>
      <c r="D739" s="587">
        <v>0</v>
      </c>
      <c r="E739" s="588">
        <v>50</v>
      </c>
      <c r="F739" s="587">
        <v>19.844000000000001</v>
      </c>
      <c r="G739" s="589">
        <f t="shared" si="12"/>
        <v>39.688000000000002</v>
      </c>
    </row>
    <row r="740" spans="1:7" x14ac:dyDescent="0.2">
      <c r="A740" s="584">
        <v>3799</v>
      </c>
      <c r="B740" s="585">
        <v>5137</v>
      </c>
      <c r="C740" s="586" t="s">
        <v>1197</v>
      </c>
      <c r="D740" s="587">
        <v>0</v>
      </c>
      <c r="E740" s="588">
        <v>100</v>
      </c>
      <c r="F740" s="587">
        <v>52.616700000000002</v>
      </c>
      <c r="G740" s="589">
        <f t="shared" si="12"/>
        <v>52.616700000000009</v>
      </c>
    </row>
    <row r="741" spans="1:7" x14ac:dyDescent="0.2">
      <c r="A741" s="584">
        <v>3799</v>
      </c>
      <c r="B741" s="585">
        <v>5139</v>
      </c>
      <c r="C741" s="586" t="s">
        <v>130</v>
      </c>
      <c r="D741" s="587">
        <v>0</v>
      </c>
      <c r="E741" s="588">
        <v>150</v>
      </c>
      <c r="F741" s="587">
        <v>94.416530000000009</v>
      </c>
      <c r="G741" s="589">
        <f t="shared" si="12"/>
        <v>62.944353333333339</v>
      </c>
    </row>
    <row r="742" spans="1:7" x14ac:dyDescent="0.2">
      <c r="A742" s="584">
        <v>3799</v>
      </c>
      <c r="B742" s="585">
        <v>5161</v>
      </c>
      <c r="C742" s="586" t="s">
        <v>221</v>
      </c>
      <c r="D742" s="587">
        <v>0</v>
      </c>
      <c r="E742" s="588">
        <v>30</v>
      </c>
      <c r="F742" s="587">
        <v>0</v>
      </c>
      <c r="G742" s="589">
        <f t="shared" si="12"/>
        <v>0</v>
      </c>
    </row>
    <row r="743" spans="1:7" x14ac:dyDescent="0.2">
      <c r="A743" s="584">
        <v>3799</v>
      </c>
      <c r="B743" s="585">
        <v>5162</v>
      </c>
      <c r="C743" s="586" t="s">
        <v>193</v>
      </c>
      <c r="D743" s="587">
        <v>0</v>
      </c>
      <c r="E743" s="588">
        <v>10</v>
      </c>
      <c r="F743" s="587">
        <v>1.44869</v>
      </c>
      <c r="G743" s="589">
        <f t="shared" si="12"/>
        <v>14.4869</v>
      </c>
    </row>
    <row r="744" spans="1:7" x14ac:dyDescent="0.2">
      <c r="A744" s="584">
        <v>3799</v>
      </c>
      <c r="B744" s="585">
        <v>5164</v>
      </c>
      <c r="C744" s="586" t="s">
        <v>144</v>
      </c>
      <c r="D744" s="587">
        <v>0</v>
      </c>
      <c r="E744" s="588">
        <v>150</v>
      </c>
      <c r="F744" s="587">
        <v>93.230500000000006</v>
      </c>
      <c r="G744" s="589">
        <f t="shared" si="12"/>
        <v>62.153666666666673</v>
      </c>
    </row>
    <row r="745" spans="1:7" x14ac:dyDescent="0.2">
      <c r="A745" s="584">
        <v>3799</v>
      </c>
      <c r="B745" s="585">
        <v>5167</v>
      </c>
      <c r="C745" s="586" t="s">
        <v>157</v>
      </c>
      <c r="D745" s="587">
        <v>0</v>
      </c>
      <c r="E745" s="588">
        <v>50</v>
      </c>
      <c r="F745" s="587">
        <v>36</v>
      </c>
      <c r="G745" s="589">
        <f t="shared" si="12"/>
        <v>72</v>
      </c>
    </row>
    <row r="746" spans="1:7" x14ac:dyDescent="0.2">
      <c r="A746" s="584">
        <v>3799</v>
      </c>
      <c r="B746" s="585">
        <v>5169</v>
      </c>
      <c r="C746" s="586" t="s">
        <v>131</v>
      </c>
      <c r="D746" s="587">
        <v>24000</v>
      </c>
      <c r="E746" s="588">
        <v>22861.45</v>
      </c>
      <c r="F746" s="587">
        <v>376.10069999999996</v>
      </c>
      <c r="G746" s="589">
        <f t="shared" si="12"/>
        <v>1.6451305582104372</v>
      </c>
    </row>
    <row r="747" spans="1:7" x14ac:dyDescent="0.2">
      <c r="A747" s="584">
        <v>3799</v>
      </c>
      <c r="B747" s="585">
        <v>5172</v>
      </c>
      <c r="C747" s="586" t="s">
        <v>3629</v>
      </c>
      <c r="D747" s="587">
        <v>0</v>
      </c>
      <c r="E747" s="588">
        <v>10</v>
      </c>
      <c r="F747" s="587">
        <v>0</v>
      </c>
      <c r="G747" s="589">
        <f t="shared" si="12"/>
        <v>0</v>
      </c>
    </row>
    <row r="748" spans="1:7" x14ac:dyDescent="0.2">
      <c r="A748" s="584">
        <v>3799</v>
      </c>
      <c r="B748" s="585">
        <v>5173</v>
      </c>
      <c r="C748" s="586" t="s">
        <v>145</v>
      </c>
      <c r="D748" s="587">
        <v>0</v>
      </c>
      <c r="E748" s="588">
        <v>110</v>
      </c>
      <c r="F748" s="587">
        <v>76.254999999999995</v>
      </c>
      <c r="G748" s="589">
        <f t="shared" si="12"/>
        <v>69.322727272727263</v>
      </c>
    </row>
    <row r="749" spans="1:7" x14ac:dyDescent="0.2">
      <c r="A749" s="584">
        <v>3799</v>
      </c>
      <c r="B749" s="585">
        <v>5175</v>
      </c>
      <c r="C749" s="586" t="s">
        <v>132</v>
      </c>
      <c r="D749" s="587">
        <v>0</v>
      </c>
      <c r="E749" s="588">
        <v>300</v>
      </c>
      <c r="F749" s="587">
        <v>193.3415</v>
      </c>
      <c r="G749" s="589">
        <f t="shared" si="12"/>
        <v>64.447166666666661</v>
      </c>
    </row>
    <row r="750" spans="1:7" x14ac:dyDescent="0.2">
      <c r="A750" s="584">
        <v>3799</v>
      </c>
      <c r="B750" s="585">
        <v>5194</v>
      </c>
      <c r="C750" s="586" t="s">
        <v>3621</v>
      </c>
      <c r="D750" s="587">
        <v>0</v>
      </c>
      <c r="E750" s="588">
        <v>250</v>
      </c>
      <c r="F750" s="587">
        <v>112.87276000000003</v>
      </c>
      <c r="G750" s="589">
        <f t="shared" si="12"/>
        <v>45.149104000000015</v>
      </c>
    </row>
    <row r="751" spans="1:7" x14ac:dyDescent="0.2">
      <c r="A751" s="584">
        <v>3799</v>
      </c>
      <c r="B751" s="585">
        <v>5213</v>
      </c>
      <c r="C751" s="586" t="s">
        <v>3622</v>
      </c>
      <c r="D751" s="587">
        <v>0</v>
      </c>
      <c r="E751" s="588">
        <v>15156.33</v>
      </c>
      <c r="F751" s="587">
        <v>15156.307500000001</v>
      </c>
      <c r="G751" s="589">
        <f t="shared" si="12"/>
        <v>99.999851547175339</v>
      </c>
    </row>
    <row r="752" spans="1:7" x14ac:dyDescent="0.2">
      <c r="A752" s="584">
        <v>3799</v>
      </c>
      <c r="B752" s="585">
        <v>5219</v>
      </c>
      <c r="C752" s="586" t="s">
        <v>3623</v>
      </c>
      <c r="D752" s="587">
        <v>0</v>
      </c>
      <c r="E752" s="588">
        <v>1081.8599999999999</v>
      </c>
      <c r="F752" s="587">
        <v>1081.8525099999999</v>
      </c>
      <c r="G752" s="589">
        <f t="shared" si="12"/>
        <v>99.999307673821008</v>
      </c>
    </row>
    <row r="753" spans="1:7" x14ac:dyDescent="0.2">
      <c r="A753" s="584">
        <v>3799</v>
      </c>
      <c r="B753" s="585">
        <v>5221</v>
      </c>
      <c r="C753" s="586" t="s">
        <v>146</v>
      </c>
      <c r="D753" s="587">
        <v>0</v>
      </c>
      <c r="E753" s="588">
        <v>1331.13</v>
      </c>
      <c r="F753" s="587">
        <v>1331.12006</v>
      </c>
      <c r="G753" s="589">
        <f t="shared" si="12"/>
        <v>99.999253266022095</v>
      </c>
    </row>
    <row r="754" spans="1:7" x14ac:dyDescent="0.2">
      <c r="A754" s="584">
        <v>3799</v>
      </c>
      <c r="B754" s="585">
        <v>5222</v>
      </c>
      <c r="C754" s="586" t="s">
        <v>133</v>
      </c>
      <c r="D754" s="587">
        <v>1000</v>
      </c>
      <c r="E754" s="588">
        <v>315</v>
      </c>
      <c r="F754" s="587">
        <v>232.5</v>
      </c>
      <c r="G754" s="589">
        <f t="shared" si="12"/>
        <v>73.80952380952381</v>
      </c>
    </row>
    <row r="755" spans="1:7" x14ac:dyDescent="0.2">
      <c r="A755" s="584">
        <v>3799</v>
      </c>
      <c r="B755" s="585">
        <v>5311</v>
      </c>
      <c r="C755" s="586" t="s">
        <v>3642</v>
      </c>
      <c r="D755" s="587">
        <v>0</v>
      </c>
      <c r="E755" s="588">
        <v>1385.55</v>
      </c>
      <c r="F755" s="587">
        <v>1385.5422699999999</v>
      </c>
      <c r="G755" s="589">
        <f t="shared" si="12"/>
        <v>99.999442098805531</v>
      </c>
    </row>
    <row r="756" spans="1:7" x14ac:dyDescent="0.2">
      <c r="A756" s="584">
        <v>3799</v>
      </c>
      <c r="B756" s="585">
        <v>5321</v>
      </c>
      <c r="C756" s="586" t="s">
        <v>137</v>
      </c>
      <c r="D756" s="587">
        <v>0</v>
      </c>
      <c r="E756" s="588">
        <v>9545.2999999999993</v>
      </c>
      <c r="F756" s="587">
        <v>9545.2704599999997</v>
      </c>
      <c r="G756" s="589">
        <f t="shared" ref="G756:G822" si="13">F756/E756*100</f>
        <v>99.999690528322844</v>
      </c>
    </row>
    <row r="757" spans="1:7" x14ac:dyDescent="0.2">
      <c r="A757" s="584">
        <v>3799</v>
      </c>
      <c r="B757" s="585">
        <v>5331</v>
      </c>
      <c r="C757" s="586" t="s">
        <v>140</v>
      </c>
      <c r="D757" s="587">
        <v>0</v>
      </c>
      <c r="E757" s="588">
        <v>4233.13</v>
      </c>
      <c r="F757" s="587">
        <v>4233.1242599999996</v>
      </c>
      <c r="G757" s="589">
        <f t="shared" si="13"/>
        <v>99.999864402935884</v>
      </c>
    </row>
    <row r="758" spans="1:7" x14ac:dyDescent="0.2">
      <c r="A758" s="584">
        <v>3799</v>
      </c>
      <c r="B758" s="585">
        <v>5332</v>
      </c>
      <c r="C758" s="586" t="s">
        <v>3625</v>
      </c>
      <c r="D758" s="587">
        <v>0</v>
      </c>
      <c r="E758" s="588">
        <v>1603.01</v>
      </c>
      <c r="F758" s="587">
        <v>1581.40526</v>
      </c>
      <c r="G758" s="589">
        <f t="shared" si="13"/>
        <v>98.652239224958052</v>
      </c>
    </row>
    <row r="759" spans="1:7" x14ac:dyDescent="0.2">
      <c r="A759" s="584">
        <v>3799</v>
      </c>
      <c r="B759" s="585">
        <v>5336</v>
      </c>
      <c r="C759" s="586" t="s">
        <v>163</v>
      </c>
      <c r="D759" s="587">
        <v>0</v>
      </c>
      <c r="E759" s="588">
        <v>6349.69</v>
      </c>
      <c r="F759" s="587">
        <v>6349.6865099999995</v>
      </c>
      <c r="G759" s="589">
        <f t="shared" si="13"/>
        <v>99.999945036686839</v>
      </c>
    </row>
    <row r="760" spans="1:7" x14ac:dyDescent="0.2">
      <c r="A760" s="584">
        <v>3799</v>
      </c>
      <c r="B760" s="585">
        <v>5532</v>
      </c>
      <c r="C760" s="586" t="s">
        <v>209</v>
      </c>
      <c r="D760" s="587">
        <v>0</v>
      </c>
      <c r="E760" s="588">
        <v>3583.42</v>
      </c>
      <c r="F760" s="587">
        <v>3583.4098899999995</v>
      </c>
      <c r="G760" s="589">
        <f t="shared" si="13"/>
        <v>99.99971786728878</v>
      </c>
    </row>
    <row r="761" spans="1:7" x14ac:dyDescent="0.2">
      <c r="A761" s="591">
        <v>3799</v>
      </c>
      <c r="B761" s="592"/>
      <c r="C761" s="593" t="s">
        <v>222</v>
      </c>
      <c r="D761" s="567">
        <v>25000</v>
      </c>
      <c r="E761" s="574">
        <v>74472.08</v>
      </c>
      <c r="F761" s="567">
        <v>49028.060100000002</v>
      </c>
      <c r="G761" s="594">
        <f t="shared" si="13"/>
        <v>65.834148985767555</v>
      </c>
    </row>
    <row r="762" spans="1:7" x14ac:dyDescent="0.2">
      <c r="A762" s="595"/>
      <c r="B762" s="607"/>
      <c r="C762" s="597"/>
      <c r="D762" s="599"/>
      <c r="E762" s="599"/>
      <c r="F762" s="599"/>
      <c r="G762" s="600"/>
    </row>
    <row r="763" spans="1:7" x14ac:dyDescent="0.2">
      <c r="A763" s="584">
        <v>3900</v>
      </c>
      <c r="B763" s="601">
        <v>5139</v>
      </c>
      <c r="C763" s="586" t="s">
        <v>130</v>
      </c>
      <c r="D763" s="602">
        <v>200</v>
      </c>
      <c r="E763" s="588">
        <v>200</v>
      </c>
      <c r="F763" s="602">
        <v>199.99970000000002</v>
      </c>
      <c r="G763" s="589">
        <f t="shared" si="13"/>
        <v>99.999850000000009</v>
      </c>
    </row>
    <row r="764" spans="1:7" x14ac:dyDescent="0.2">
      <c r="A764" s="584">
        <v>3900</v>
      </c>
      <c r="B764" s="585">
        <v>5212</v>
      </c>
      <c r="C764" s="586" t="s">
        <v>3617</v>
      </c>
      <c r="D764" s="587">
        <v>0</v>
      </c>
      <c r="E764" s="588">
        <v>200</v>
      </c>
      <c r="F764" s="587">
        <v>200</v>
      </c>
      <c r="G764" s="589">
        <f t="shared" si="13"/>
        <v>100</v>
      </c>
    </row>
    <row r="765" spans="1:7" x14ac:dyDescent="0.2">
      <c r="A765" s="584">
        <v>3900</v>
      </c>
      <c r="B765" s="585">
        <v>5213</v>
      </c>
      <c r="C765" s="586" t="s">
        <v>3622</v>
      </c>
      <c r="D765" s="587">
        <v>625</v>
      </c>
      <c r="E765" s="588">
        <v>820.4</v>
      </c>
      <c r="F765" s="587">
        <v>820.4</v>
      </c>
      <c r="G765" s="589">
        <f t="shared" si="13"/>
        <v>100</v>
      </c>
    </row>
    <row r="766" spans="1:7" x14ac:dyDescent="0.2">
      <c r="A766" s="584">
        <v>3900</v>
      </c>
      <c r="B766" s="585">
        <v>5221</v>
      </c>
      <c r="C766" s="586" t="s">
        <v>146</v>
      </c>
      <c r="D766" s="587">
        <v>884</v>
      </c>
      <c r="E766" s="588">
        <v>1073</v>
      </c>
      <c r="F766" s="587">
        <v>1072.0999999999999</v>
      </c>
      <c r="G766" s="589">
        <f t="shared" si="13"/>
        <v>99.916123019571288</v>
      </c>
    </row>
    <row r="767" spans="1:7" x14ac:dyDescent="0.2">
      <c r="A767" s="584">
        <v>3900</v>
      </c>
      <c r="B767" s="585">
        <v>5222</v>
      </c>
      <c r="C767" s="586" t="s">
        <v>133</v>
      </c>
      <c r="D767" s="587">
        <v>256</v>
      </c>
      <c r="E767" s="588">
        <v>1692.9</v>
      </c>
      <c r="F767" s="587">
        <v>1600.4351999999999</v>
      </c>
      <c r="G767" s="589">
        <f t="shared" si="13"/>
        <v>94.538082580187833</v>
      </c>
    </row>
    <row r="768" spans="1:7" x14ac:dyDescent="0.2">
      <c r="A768" s="584">
        <v>3900</v>
      </c>
      <c r="B768" s="585">
        <v>5223</v>
      </c>
      <c r="C768" s="586" t="s">
        <v>136</v>
      </c>
      <c r="D768" s="587">
        <v>70</v>
      </c>
      <c r="E768" s="588">
        <v>311</v>
      </c>
      <c r="F768" s="587">
        <v>311</v>
      </c>
      <c r="G768" s="589">
        <f t="shared" si="13"/>
        <v>100</v>
      </c>
    </row>
    <row r="769" spans="1:7" x14ac:dyDescent="0.2">
      <c r="A769" s="584">
        <v>3900</v>
      </c>
      <c r="B769" s="585">
        <v>5229</v>
      </c>
      <c r="C769" s="586" t="s">
        <v>3627</v>
      </c>
      <c r="D769" s="587">
        <v>3000</v>
      </c>
      <c r="E769" s="588">
        <v>0</v>
      </c>
      <c r="F769" s="587">
        <v>0</v>
      </c>
      <c r="G769" s="548" t="s">
        <v>3125</v>
      </c>
    </row>
    <row r="770" spans="1:7" x14ac:dyDescent="0.2">
      <c r="A770" s="584">
        <v>3900</v>
      </c>
      <c r="B770" s="585">
        <v>5321</v>
      </c>
      <c r="C770" s="586" t="s">
        <v>137</v>
      </c>
      <c r="D770" s="587">
        <v>465</v>
      </c>
      <c r="E770" s="588">
        <v>2116.1999999999998</v>
      </c>
      <c r="F770" s="587">
        <v>2019.1258400000004</v>
      </c>
      <c r="G770" s="589">
        <f t="shared" si="13"/>
        <v>95.41280786315096</v>
      </c>
    </row>
    <row r="771" spans="1:7" x14ac:dyDescent="0.2">
      <c r="A771" s="591">
        <v>3900</v>
      </c>
      <c r="B771" s="592"/>
      <c r="C771" s="593" t="s">
        <v>3643</v>
      </c>
      <c r="D771" s="567">
        <v>5500</v>
      </c>
      <c r="E771" s="574">
        <v>6413.5</v>
      </c>
      <c r="F771" s="567">
        <v>6223.0607399999999</v>
      </c>
      <c r="G771" s="594">
        <f t="shared" si="13"/>
        <v>97.030650035082246</v>
      </c>
    </row>
    <row r="772" spans="1:7" x14ac:dyDescent="0.2">
      <c r="A772" s="595"/>
      <c r="B772" s="607"/>
      <c r="C772" s="597"/>
      <c r="D772" s="599"/>
      <c r="E772" s="599"/>
      <c r="F772" s="599"/>
      <c r="G772" s="600"/>
    </row>
    <row r="773" spans="1:7" ht="13.5" customHeight="1" x14ac:dyDescent="0.2">
      <c r="A773" s="1160" t="s">
        <v>223</v>
      </c>
      <c r="B773" s="1161"/>
      <c r="C773" s="1164"/>
      <c r="D773" s="603">
        <v>2736049</v>
      </c>
      <c r="E773" s="604">
        <v>23209342.813000001</v>
      </c>
      <c r="F773" s="603">
        <v>22797190.411029998</v>
      </c>
      <c r="G773" s="605">
        <f t="shared" ref="G773" si="14">F773/E773*100</f>
        <v>98.224196155441561</v>
      </c>
    </row>
    <row r="774" spans="1:7" x14ac:dyDescent="0.2">
      <c r="A774" s="606"/>
      <c r="B774" s="607"/>
      <c r="C774" s="607"/>
      <c r="D774" s="599"/>
      <c r="E774" s="599"/>
      <c r="F774" s="599"/>
      <c r="G774" s="600"/>
    </row>
    <row r="775" spans="1:7" x14ac:dyDescent="0.2">
      <c r="A775" s="584">
        <v>4312</v>
      </c>
      <c r="B775" s="585">
        <v>5011</v>
      </c>
      <c r="C775" s="586" t="s">
        <v>148</v>
      </c>
      <c r="D775" s="587">
        <v>0</v>
      </c>
      <c r="E775" s="588">
        <v>380</v>
      </c>
      <c r="F775" s="587">
        <v>371.77300000000002</v>
      </c>
      <c r="G775" s="589">
        <f t="shared" si="13"/>
        <v>97.835000000000008</v>
      </c>
    </row>
    <row r="776" spans="1:7" x14ac:dyDescent="0.2">
      <c r="A776" s="584">
        <v>4312</v>
      </c>
      <c r="B776" s="585">
        <v>5021</v>
      </c>
      <c r="C776" s="586" t="s">
        <v>149</v>
      </c>
      <c r="D776" s="587">
        <v>0</v>
      </c>
      <c r="E776" s="588">
        <v>300</v>
      </c>
      <c r="F776" s="587">
        <v>296.33</v>
      </c>
      <c r="G776" s="589">
        <f t="shared" si="13"/>
        <v>98.776666666666657</v>
      </c>
    </row>
    <row r="777" spans="1:7" x14ac:dyDescent="0.2">
      <c r="A777" s="584">
        <v>4312</v>
      </c>
      <c r="B777" s="585">
        <v>5031</v>
      </c>
      <c r="C777" s="586" t="s">
        <v>150</v>
      </c>
      <c r="D777" s="587">
        <v>0</v>
      </c>
      <c r="E777" s="588">
        <v>168</v>
      </c>
      <c r="F777" s="587">
        <v>164.857</v>
      </c>
      <c r="G777" s="589">
        <f t="shared" si="13"/>
        <v>98.129166666666663</v>
      </c>
    </row>
    <row r="778" spans="1:7" x14ac:dyDescent="0.2">
      <c r="A778" s="584">
        <v>4312</v>
      </c>
      <c r="B778" s="585">
        <v>5032</v>
      </c>
      <c r="C778" s="586" t="s">
        <v>151</v>
      </c>
      <c r="D778" s="587">
        <v>0</v>
      </c>
      <c r="E778" s="588">
        <v>61</v>
      </c>
      <c r="F778" s="587">
        <v>59.820999999999998</v>
      </c>
      <c r="G778" s="589">
        <f t="shared" si="13"/>
        <v>98.067213114754097</v>
      </c>
    </row>
    <row r="779" spans="1:7" ht="25.5" x14ac:dyDescent="0.2">
      <c r="A779" s="584">
        <v>4312</v>
      </c>
      <c r="B779" s="585">
        <v>5038</v>
      </c>
      <c r="C779" s="586" t="s">
        <v>3628</v>
      </c>
      <c r="D779" s="587">
        <v>0</v>
      </c>
      <c r="E779" s="588">
        <v>2.84</v>
      </c>
      <c r="F779" s="587">
        <v>2.778</v>
      </c>
      <c r="G779" s="589">
        <f t="shared" si="13"/>
        <v>97.816901408450704</v>
      </c>
    </row>
    <row r="780" spans="1:7" x14ac:dyDescent="0.2">
      <c r="A780" s="584">
        <v>4312</v>
      </c>
      <c r="B780" s="585">
        <v>5137</v>
      </c>
      <c r="C780" s="586" t="s">
        <v>1197</v>
      </c>
      <c r="D780" s="587">
        <v>0</v>
      </c>
      <c r="E780" s="588">
        <v>96.94</v>
      </c>
      <c r="F780" s="587">
        <v>96.848399999999998</v>
      </c>
      <c r="G780" s="589">
        <f t="shared" si="13"/>
        <v>99.905508561997109</v>
      </c>
    </row>
    <row r="781" spans="1:7" x14ac:dyDescent="0.2">
      <c r="A781" s="584">
        <v>4312</v>
      </c>
      <c r="B781" s="585">
        <v>5139</v>
      </c>
      <c r="C781" s="586" t="s">
        <v>130</v>
      </c>
      <c r="D781" s="587">
        <v>0</v>
      </c>
      <c r="E781" s="588">
        <v>6</v>
      </c>
      <c r="F781" s="587">
        <v>5.9926600000000008</v>
      </c>
      <c r="G781" s="589">
        <f t="shared" si="13"/>
        <v>99.87766666666667</v>
      </c>
    </row>
    <row r="782" spans="1:7" x14ac:dyDescent="0.2">
      <c r="A782" s="584">
        <v>4312</v>
      </c>
      <c r="B782" s="585">
        <v>5162</v>
      </c>
      <c r="C782" s="586" t="s">
        <v>193</v>
      </c>
      <c r="D782" s="587">
        <v>0</v>
      </c>
      <c r="E782" s="588">
        <v>2</v>
      </c>
      <c r="F782" s="587">
        <v>1.6834499999999999</v>
      </c>
      <c r="G782" s="589">
        <f t="shared" si="13"/>
        <v>84.172499999999999</v>
      </c>
    </row>
    <row r="783" spans="1:7" x14ac:dyDescent="0.2">
      <c r="A783" s="584">
        <v>4312</v>
      </c>
      <c r="B783" s="585">
        <v>5167</v>
      </c>
      <c r="C783" s="586" t="s">
        <v>157</v>
      </c>
      <c r="D783" s="587">
        <v>0</v>
      </c>
      <c r="E783" s="588">
        <v>373.84</v>
      </c>
      <c r="F783" s="587">
        <v>372.45</v>
      </c>
      <c r="G783" s="589">
        <f t="shared" si="13"/>
        <v>99.628183179970037</v>
      </c>
    </row>
    <row r="784" spans="1:7" x14ac:dyDescent="0.2">
      <c r="A784" s="584">
        <v>4312</v>
      </c>
      <c r="B784" s="585">
        <v>5169</v>
      </c>
      <c r="C784" s="586" t="s">
        <v>131</v>
      </c>
      <c r="D784" s="587">
        <v>671</v>
      </c>
      <c r="E784" s="588">
        <v>227</v>
      </c>
      <c r="F784" s="587">
        <v>227</v>
      </c>
      <c r="G784" s="589">
        <f t="shared" si="13"/>
        <v>100</v>
      </c>
    </row>
    <row r="785" spans="1:7" x14ac:dyDescent="0.2">
      <c r="A785" s="584">
        <v>4312</v>
      </c>
      <c r="B785" s="585">
        <v>5221</v>
      </c>
      <c r="C785" s="586" t="s">
        <v>146</v>
      </c>
      <c r="D785" s="587">
        <v>0</v>
      </c>
      <c r="E785" s="588">
        <v>21417.3</v>
      </c>
      <c r="F785" s="587">
        <v>21417.3</v>
      </c>
      <c r="G785" s="589">
        <f t="shared" si="13"/>
        <v>100</v>
      </c>
    </row>
    <row r="786" spans="1:7" x14ac:dyDescent="0.2">
      <c r="A786" s="584">
        <v>4312</v>
      </c>
      <c r="B786" s="585">
        <v>5222</v>
      </c>
      <c r="C786" s="586" t="s">
        <v>133</v>
      </c>
      <c r="D786" s="587">
        <v>0</v>
      </c>
      <c r="E786" s="588">
        <v>15057.2</v>
      </c>
      <c r="F786" s="587">
        <v>15057.2</v>
      </c>
      <c r="G786" s="589">
        <f t="shared" si="13"/>
        <v>100</v>
      </c>
    </row>
    <row r="787" spans="1:7" x14ac:dyDescent="0.2">
      <c r="A787" s="584">
        <v>4312</v>
      </c>
      <c r="B787" s="585">
        <v>5223</v>
      </c>
      <c r="C787" s="586" t="s">
        <v>136</v>
      </c>
      <c r="D787" s="587">
        <v>0</v>
      </c>
      <c r="E787" s="588">
        <v>21549</v>
      </c>
      <c r="F787" s="587">
        <v>21549</v>
      </c>
      <c r="G787" s="589">
        <f t="shared" si="13"/>
        <v>100</v>
      </c>
    </row>
    <row r="788" spans="1:7" x14ac:dyDescent="0.2">
      <c r="A788" s="584">
        <v>4312</v>
      </c>
      <c r="B788" s="585">
        <v>5321</v>
      </c>
      <c r="C788" s="586" t="s">
        <v>137</v>
      </c>
      <c r="D788" s="587">
        <v>0</v>
      </c>
      <c r="E788" s="588">
        <v>3948</v>
      </c>
      <c r="F788" s="587">
        <v>3948</v>
      </c>
      <c r="G788" s="589">
        <f t="shared" si="13"/>
        <v>100</v>
      </c>
    </row>
    <row r="789" spans="1:7" x14ac:dyDescent="0.2">
      <c r="A789" s="584">
        <v>4312</v>
      </c>
      <c r="B789" s="585">
        <v>5331</v>
      </c>
      <c r="C789" s="586" t="s">
        <v>140</v>
      </c>
      <c r="D789" s="587">
        <v>8390</v>
      </c>
      <c r="E789" s="588">
        <v>6096</v>
      </c>
      <c r="F789" s="587">
        <v>6096</v>
      </c>
      <c r="G789" s="589">
        <f t="shared" si="13"/>
        <v>100</v>
      </c>
    </row>
    <row r="790" spans="1:7" x14ac:dyDescent="0.2">
      <c r="A790" s="584">
        <v>4312</v>
      </c>
      <c r="B790" s="585">
        <v>5336</v>
      </c>
      <c r="C790" s="586" t="s">
        <v>163</v>
      </c>
      <c r="D790" s="587">
        <v>0</v>
      </c>
      <c r="E790" s="588">
        <v>10113</v>
      </c>
      <c r="F790" s="587">
        <v>10113</v>
      </c>
      <c r="G790" s="589">
        <f t="shared" si="13"/>
        <v>100</v>
      </c>
    </row>
    <row r="791" spans="1:7" x14ac:dyDescent="0.2">
      <c r="A791" s="584">
        <v>4312</v>
      </c>
      <c r="B791" s="585">
        <v>5621</v>
      </c>
      <c r="C791" s="586" t="s">
        <v>224</v>
      </c>
      <c r="D791" s="587">
        <v>2534</v>
      </c>
      <c r="E791" s="588">
        <v>2534</v>
      </c>
      <c r="F791" s="587">
        <v>2534</v>
      </c>
      <c r="G791" s="589">
        <f t="shared" si="13"/>
        <v>100</v>
      </c>
    </row>
    <row r="792" spans="1:7" x14ac:dyDescent="0.2">
      <c r="A792" s="584">
        <v>4312</v>
      </c>
      <c r="B792" s="585">
        <v>5622</v>
      </c>
      <c r="C792" s="586" t="s">
        <v>225</v>
      </c>
      <c r="D792" s="587">
        <v>2487</v>
      </c>
      <c r="E792" s="588">
        <v>2487</v>
      </c>
      <c r="F792" s="587">
        <v>2487</v>
      </c>
      <c r="G792" s="589">
        <f t="shared" si="13"/>
        <v>100</v>
      </c>
    </row>
    <row r="793" spans="1:7" x14ac:dyDescent="0.2">
      <c r="A793" s="584">
        <v>4312</v>
      </c>
      <c r="B793" s="585">
        <v>5623</v>
      </c>
      <c r="C793" s="586" t="s">
        <v>226</v>
      </c>
      <c r="D793" s="587">
        <v>1975</v>
      </c>
      <c r="E793" s="588">
        <v>1975</v>
      </c>
      <c r="F793" s="587">
        <v>1975</v>
      </c>
      <c r="G793" s="589">
        <f t="shared" si="13"/>
        <v>100</v>
      </c>
    </row>
    <row r="794" spans="1:7" x14ac:dyDescent="0.2">
      <c r="A794" s="584">
        <v>4312</v>
      </c>
      <c r="B794" s="585">
        <v>5901</v>
      </c>
      <c r="C794" s="586" t="s">
        <v>262</v>
      </c>
      <c r="D794" s="587">
        <v>0</v>
      </c>
      <c r="E794" s="588">
        <v>2000</v>
      </c>
      <c r="F794" s="587">
        <v>0</v>
      </c>
      <c r="G794" s="589">
        <f t="shared" si="13"/>
        <v>0</v>
      </c>
    </row>
    <row r="795" spans="1:7" x14ac:dyDescent="0.2">
      <c r="A795" s="591">
        <v>4312</v>
      </c>
      <c r="B795" s="592"/>
      <c r="C795" s="593" t="s">
        <v>227</v>
      </c>
      <c r="D795" s="567">
        <v>16057</v>
      </c>
      <c r="E795" s="574">
        <v>88794.12</v>
      </c>
      <c r="F795" s="567">
        <v>86776.033510000008</v>
      </c>
      <c r="G795" s="594">
        <f t="shared" si="13"/>
        <v>97.727229584571603</v>
      </c>
    </row>
    <row r="796" spans="1:7" x14ac:dyDescent="0.2">
      <c r="A796" s="595"/>
      <c r="B796" s="607"/>
      <c r="C796" s="597"/>
      <c r="D796" s="599"/>
      <c r="E796" s="599"/>
      <c r="F796" s="599"/>
      <c r="G796" s="600"/>
    </row>
    <row r="797" spans="1:7" x14ac:dyDescent="0.2">
      <c r="A797" s="584">
        <v>4319</v>
      </c>
      <c r="B797" s="601">
        <v>5011</v>
      </c>
      <c r="C797" s="586" t="s">
        <v>148</v>
      </c>
      <c r="D797" s="602">
        <v>0</v>
      </c>
      <c r="E797" s="588">
        <v>365.94099999999997</v>
      </c>
      <c r="F797" s="602">
        <v>364.06423000000001</v>
      </c>
      <c r="G797" s="589">
        <f t="shared" si="13"/>
        <v>99.487138637102717</v>
      </c>
    </row>
    <row r="798" spans="1:7" x14ac:dyDescent="0.2">
      <c r="A798" s="584">
        <v>4319</v>
      </c>
      <c r="B798" s="585">
        <v>5021</v>
      </c>
      <c r="C798" s="586" t="s">
        <v>149</v>
      </c>
      <c r="D798" s="587">
        <v>0</v>
      </c>
      <c r="E798" s="588">
        <v>1682.9760000000001</v>
      </c>
      <c r="F798" s="587">
        <v>1503.6869999999999</v>
      </c>
      <c r="G798" s="589">
        <f t="shared" si="13"/>
        <v>89.346906907763383</v>
      </c>
    </row>
    <row r="799" spans="1:7" x14ac:dyDescent="0.2">
      <c r="A799" s="584">
        <v>4319</v>
      </c>
      <c r="B799" s="585">
        <v>5031</v>
      </c>
      <c r="C799" s="586" t="s">
        <v>150</v>
      </c>
      <c r="D799" s="587">
        <v>0</v>
      </c>
      <c r="E799" s="588">
        <v>457.786</v>
      </c>
      <c r="F799" s="587">
        <v>182.33413999999996</v>
      </c>
      <c r="G799" s="589">
        <f t="shared" si="13"/>
        <v>39.829557915707333</v>
      </c>
    </row>
    <row r="800" spans="1:7" x14ac:dyDescent="0.2">
      <c r="A800" s="584">
        <v>4319</v>
      </c>
      <c r="B800" s="585">
        <v>5032</v>
      </c>
      <c r="C800" s="586" t="s">
        <v>151</v>
      </c>
      <c r="D800" s="587">
        <v>0</v>
      </c>
      <c r="E800" s="588">
        <v>166.161</v>
      </c>
      <c r="F800" s="587">
        <v>66.152160000000009</v>
      </c>
      <c r="G800" s="589">
        <f t="shared" si="13"/>
        <v>39.812085868525109</v>
      </c>
    </row>
    <row r="801" spans="1:7" ht="25.5" x14ac:dyDescent="0.2">
      <c r="A801" s="584">
        <v>4319</v>
      </c>
      <c r="B801" s="585">
        <v>5038</v>
      </c>
      <c r="C801" s="586" t="s">
        <v>3628</v>
      </c>
      <c r="D801" s="587">
        <v>0</v>
      </c>
      <c r="E801" s="588">
        <v>7.7640000000000002</v>
      </c>
      <c r="F801" s="587">
        <v>3.0593800000000004</v>
      </c>
      <c r="G801" s="589">
        <f t="shared" si="13"/>
        <v>39.404688304997428</v>
      </c>
    </row>
    <row r="802" spans="1:7" x14ac:dyDescent="0.2">
      <c r="A802" s="584">
        <v>4319</v>
      </c>
      <c r="B802" s="585">
        <v>5137</v>
      </c>
      <c r="C802" s="586" t="s">
        <v>1197</v>
      </c>
      <c r="D802" s="587">
        <v>0</v>
      </c>
      <c r="E802" s="588">
        <v>307.33999999999997</v>
      </c>
      <c r="F802" s="587">
        <v>191.32490999999999</v>
      </c>
      <c r="G802" s="589">
        <f t="shared" si="13"/>
        <v>62.251874145897055</v>
      </c>
    </row>
    <row r="803" spans="1:7" x14ac:dyDescent="0.2">
      <c r="A803" s="584">
        <v>4319</v>
      </c>
      <c r="B803" s="585">
        <v>5139</v>
      </c>
      <c r="C803" s="586" t="s">
        <v>130</v>
      </c>
      <c r="D803" s="587">
        <v>0</v>
      </c>
      <c r="E803" s="588">
        <v>235</v>
      </c>
      <c r="F803" s="587">
        <v>208.23750000000001</v>
      </c>
      <c r="G803" s="589">
        <f t="shared" si="13"/>
        <v>88.611702127659569</v>
      </c>
    </row>
    <row r="804" spans="1:7" x14ac:dyDescent="0.2">
      <c r="A804" s="584">
        <v>4319</v>
      </c>
      <c r="B804" s="585">
        <v>5162</v>
      </c>
      <c r="C804" s="586" t="s">
        <v>193</v>
      </c>
      <c r="D804" s="587">
        <v>0</v>
      </c>
      <c r="E804" s="588">
        <v>18</v>
      </c>
      <c r="F804" s="587">
        <v>9.9635000000000016</v>
      </c>
      <c r="G804" s="589">
        <f t="shared" si="13"/>
        <v>55.352777777777781</v>
      </c>
    </row>
    <row r="805" spans="1:7" x14ac:dyDescent="0.2">
      <c r="A805" s="584">
        <v>4319</v>
      </c>
      <c r="B805" s="585">
        <v>5164</v>
      </c>
      <c r="C805" s="586" t="s">
        <v>144</v>
      </c>
      <c r="D805" s="587">
        <v>0</v>
      </c>
      <c r="E805" s="588">
        <v>392.74</v>
      </c>
      <c r="F805" s="587">
        <v>305.12</v>
      </c>
      <c r="G805" s="589">
        <f t="shared" si="13"/>
        <v>77.690074858685136</v>
      </c>
    </row>
    <row r="806" spans="1:7" x14ac:dyDescent="0.2">
      <c r="A806" s="584">
        <v>4319</v>
      </c>
      <c r="B806" s="585">
        <v>5167</v>
      </c>
      <c r="C806" s="586" t="s">
        <v>157</v>
      </c>
      <c r="D806" s="587">
        <v>0</v>
      </c>
      <c r="E806" s="588">
        <v>3184.25</v>
      </c>
      <c r="F806" s="587">
        <v>2883.4609999999998</v>
      </c>
      <c r="G806" s="589">
        <f t="shared" si="13"/>
        <v>90.553850985318363</v>
      </c>
    </row>
    <row r="807" spans="1:7" x14ac:dyDescent="0.2">
      <c r="A807" s="584">
        <v>4319</v>
      </c>
      <c r="B807" s="585">
        <v>5169</v>
      </c>
      <c r="C807" s="586" t="s">
        <v>131</v>
      </c>
      <c r="D807" s="587">
        <v>600</v>
      </c>
      <c r="E807" s="588">
        <v>12591.062</v>
      </c>
      <c r="F807" s="587">
        <v>5813.4290000000001</v>
      </c>
      <c r="G807" s="589">
        <f t="shared" si="13"/>
        <v>46.171077546913835</v>
      </c>
    </row>
    <row r="808" spans="1:7" x14ac:dyDescent="0.2">
      <c r="A808" s="584">
        <v>4319</v>
      </c>
      <c r="B808" s="585">
        <v>5172</v>
      </c>
      <c r="C808" s="586" t="s">
        <v>3629</v>
      </c>
      <c r="D808" s="587">
        <v>0</v>
      </c>
      <c r="E808" s="588">
        <v>20</v>
      </c>
      <c r="F808" s="587">
        <v>6.51</v>
      </c>
      <c r="G808" s="589">
        <f t="shared" si="13"/>
        <v>32.550000000000004</v>
      </c>
    </row>
    <row r="809" spans="1:7" x14ac:dyDescent="0.2">
      <c r="A809" s="584">
        <v>4319</v>
      </c>
      <c r="B809" s="585">
        <v>5173</v>
      </c>
      <c r="C809" s="586" t="s">
        <v>145</v>
      </c>
      <c r="D809" s="587">
        <v>0</v>
      </c>
      <c r="E809" s="588">
        <v>2986.68</v>
      </c>
      <c r="F809" s="587">
        <v>2966.7077000000004</v>
      </c>
      <c r="G809" s="589">
        <f t="shared" si="13"/>
        <v>99.331287583537588</v>
      </c>
    </row>
    <row r="810" spans="1:7" x14ac:dyDescent="0.2">
      <c r="A810" s="584">
        <v>4319</v>
      </c>
      <c r="B810" s="585">
        <v>5175</v>
      </c>
      <c r="C810" s="586" t="s">
        <v>132</v>
      </c>
      <c r="D810" s="587">
        <v>0</v>
      </c>
      <c r="E810" s="588">
        <v>150</v>
      </c>
      <c r="F810" s="587">
        <v>67.672500000000014</v>
      </c>
      <c r="G810" s="589">
        <f t="shared" si="13"/>
        <v>45.115000000000009</v>
      </c>
    </row>
    <row r="811" spans="1:7" x14ac:dyDescent="0.2">
      <c r="A811" s="584">
        <v>4319</v>
      </c>
      <c r="B811" s="585">
        <v>5179</v>
      </c>
      <c r="C811" s="586" t="s">
        <v>160</v>
      </c>
      <c r="D811" s="587">
        <v>0</v>
      </c>
      <c r="E811" s="588">
        <v>135</v>
      </c>
      <c r="F811" s="587">
        <v>134.55199999999999</v>
      </c>
      <c r="G811" s="589">
        <f t="shared" si="13"/>
        <v>99.668148148148134</v>
      </c>
    </row>
    <row r="812" spans="1:7" x14ac:dyDescent="0.2">
      <c r="A812" s="584">
        <v>4319</v>
      </c>
      <c r="B812" s="585">
        <v>5194</v>
      </c>
      <c r="C812" s="586" t="s">
        <v>3621</v>
      </c>
      <c r="D812" s="587">
        <v>0</v>
      </c>
      <c r="E812" s="588">
        <v>620</v>
      </c>
      <c r="F812" s="587">
        <v>232.12801000000002</v>
      </c>
      <c r="G812" s="589">
        <f t="shared" si="13"/>
        <v>37.440001612903231</v>
      </c>
    </row>
    <row r="813" spans="1:7" x14ac:dyDescent="0.2">
      <c r="A813" s="584">
        <v>4319</v>
      </c>
      <c r="B813" s="585">
        <v>5331</v>
      </c>
      <c r="C813" s="586" t="s">
        <v>140</v>
      </c>
      <c r="D813" s="587">
        <v>8650</v>
      </c>
      <c r="E813" s="588">
        <v>8650</v>
      </c>
      <c r="F813" s="587">
        <v>8650</v>
      </c>
      <c r="G813" s="589">
        <f t="shared" si="13"/>
        <v>100</v>
      </c>
    </row>
    <row r="814" spans="1:7" x14ac:dyDescent="0.2">
      <c r="A814" s="591">
        <v>4319</v>
      </c>
      <c r="B814" s="592"/>
      <c r="C814" s="593" t="s">
        <v>228</v>
      </c>
      <c r="D814" s="567">
        <v>9250</v>
      </c>
      <c r="E814" s="574">
        <v>31970.7</v>
      </c>
      <c r="F814" s="567">
        <v>23588.403030000001</v>
      </c>
      <c r="G814" s="594">
        <f t="shared" si="13"/>
        <v>73.781315485741644</v>
      </c>
    </row>
    <row r="815" spans="1:7" x14ac:dyDescent="0.2">
      <c r="A815" s="595"/>
      <c r="B815" s="607"/>
      <c r="C815" s="597"/>
      <c r="D815" s="599"/>
      <c r="E815" s="599"/>
      <c r="F815" s="599"/>
      <c r="G815" s="600"/>
    </row>
    <row r="816" spans="1:7" x14ac:dyDescent="0.2">
      <c r="A816" s="584">
        <v>4324</v>
      </c>
      <c r="B816" s="601">
        <v>5171</v>
      </c>
      <c r="C816" s="586" t="s">
        <v>159</v>
      </c>
      <c r="D816" s="602">
        <v>1500</v>
      </c>
      <c r="E816" s="588">
        <v>0</v>
      </c>
      <c r="F816" s="602">
        <v>0</v>
      </c>
      <c r="G816" s="548" t="s">
        <v>3125</v>
      </c>
    </row>
    <row r="817" spans="1:7" x14ac:dyDescent="0.2">
      <c r="A817" s="584">
        <v>4324</v>
      </c>
      <c r="B817" s="585">
        <v>5222</v>
      </c>
      <c r="C817" s="586" t="s">
        <v>133</v>
      </c>
      <c r="D817" s="587">
        <v>0</v>
      </c>
      <c r="E817" s="588">
        <v>4487.12</v>
      </c>
      <c r="F817" s="587">
        <v>4173.12</v>
      </c>
      <c r="G817" s="589">
        <f t="shared" si="13"/>
        <v>93.002192943357869</v>
      </c>
    </row>
    <row r="818" spans="1:7" x14ac:dyDescent="0.2">
      <c r="A818" s="584">
        <v>4324</v>
      </c>
      <c r="B818" s="585">
        <v>5223</v>
      </c>
      <c r="C818" s="586" t="s">
        <v>136</v>
      </c>
      <c r="D818" s="587">
        <v>0</v>
      </c>
      <c r="E818" s="588">
        <v>6084.52</v>
      </c>
      <c r="F818" s="587">
        <v>5928.12</v>
      </c>
      <c r="G818" s="589">
        <f t="shared" si="13"/>
        <v>97.429542511159468</v>
      </c>
    </row>
    <row r="819" spans="1:7" x14ac:dyDescent="0.2">
      <c r="A819" s="584">
        <v>4324</v>
      </c>
      <c r="B819" s="585">
        <v>5321</v>
      </c>
      <c r="C819" s="586" t="s">
        <v>137</v>
      </c>
      <c r="D819" s="587">
        <v>0</v>
      </c>
      <c r="E819" s="588">
        <v>198.36</v>
      </c>
      <c r="F819" s="587">
        <v>198.36</v>
      </c>
      <c r="G819" s="589">
        <f t="shared" si="13"/>
        <v>100</v>
      </c>
    </row>
    <row r="820" spans="1:7" x14ac:dyDescent="0.2">
      <c r="A820" s="584">
        <v>4324</v>
      </c>
      <c r="B820" s="585">
        <v>5331</v>
      </c>
      <c r="C820" s="586" t="s">
        <v>140</v>
      </c>
      <c r="D820" s="587">
        <v>64790</v>
      </c>
      <c r="E820" s="588">
        <v>31299</v>
      </c>
      <c r="F820" s="587">
        <v>31284</v>
      </c>
      <c r="G820" s="589">
        <f t="shared" si="13"/>
        <v>99.952075146170799</v>
      </c>
    </row>
    <row r="821" spans="1:7" x14ac:dyDescent="0.2">
      <c r="A821" s="584">
        <v>4324</v>
      </c>
      <c r="B821" s="585">
        <v>5336</v>
      </c>
      <c r="C821" s="586" t="s">
        <v>163</v>
      </c>
      <c r="D821" s="587">
        <v>0</v>
      </c>
      <c r="E821" s="588">
        <v>9030</v>
      </c>
      <c r="F821" s="587">
        <v>8433.08</v>
      </c>
      <c r="G821" s="589">
        <f t="shared" si="13"/>
        <v>93.389590254706533</v>
      </c>
    </row>
    <row r="822" spans="1:7" x14ac:dyDescent="0.2">
      <c r="A822" s="584">
        <v>4324</v>
      </c>
      <c r="B822" s="585">
        <v>5901</v>
      </c>
      <c r="C822" s="586" t="s">
        <v>262</v>
      </c>
      <c r="D822" s="587">
        <v>0</v>
      </c>
      <c r="E822" s="588">
        <v>26800</v>
      </c>
      <c r="F822" s="587">
        <v>0</v>
      </c>
      <c r="G822" s="589">
        <f t="shared" si="13"/>
        <v>0</v>
      </c>
    </row>
    <row r="823" spans="1:7" x14ac:dyDescent="0.2">
      <c r="A823" s="591">
        <v>4324</v>
      </c>
      <c r="B823" s="592"/>
      <c r="C823" s="593" t="s">
        <v>229</v>
      </c>
      <c r="D823" s="567">
        <v>66290</v>
      </c>
      <c r="E823" s="574">
        <v>77899</v>
      </c>
      <c r="F823" s="567">
        <v>50016.68</v>
      </c>
      <c r="G823" s="594">
        <f t="shared" ref="G823:G887" si="15">F823/E823*100</f>
        <v>64.20708866609327</v>
      </c>
    </row>
    <row r="824" spans="1:7" x14ac:dyDescent="0.2">
      <c r="A824" s="595"/>
      <c r="B824" s="607"/>
      <c r="C824" s="597"/>
      <c r="D824" s="599"/>
      <c r="E824" s="599"/>
      <c r="F824" s="599"/>
      <c r="G824" s="600"/>
    </row>
    <row r="825" spans="1:7" x14ac:dyDescent="0.2">
      <c r="A825" s="584">
        <v>4329</v>
      </c>
      <c r="B825" s="601">
        <v>5011</v>
      </c>
      <c r="C825" s="586" t="s">
        <v>148</v>
      </c>
      <c r="D825" s="602">
        <v>0</v>
      </c>
      <c r="E825" s="588">
        <v>2062.29693</v>
      </c>
      <c r="F825" s="602">
        <v>1952.4880800000001</v>
      </c>
      <c r="G825" s="589">
        <f t="shared" si="15"/>
        <v>94.675410296033363</v>
      </c>
    </row>
    <row r="826" spans="1:7" x14ac:dyDescent="0.2">
      <c r="A826" s="584">
        <v>4329</v>
      </c>
      <c r="B826" s="585">
        <v>5021</v>
      </c>
      <c r="C826" s="586" t="s">
        <v>149</v>
      </c>
      <c r="D826" s="587">
        <v>0</v>
      </c>
      <c r="E826" s="588">
        <v>4313.9740000000002</v>
      </c>
      <c r="F826" s="587">
        <v>3743.922</v>
      </c>
      <c r="G826" s="589">
        <f t="shared" si="15"/>
        <v>86.785919432986844</v>
      </c>
    </row>
    <row r="827" spans="1:7" x14ac:dyDescent="0.2">
      <c r="A827" s="584">
        <v>4329</v>
      </c>
      <c r="B827" s="585">
        <v>5031</v>
      </c>
      <c r="C827" s="586" t="s">
        <v>150</v>
      </c>
      <c r="D827" s="587">
        <v>0</v>
      </c>
      <c r="E827" s="588">
        <v>1483.5630000000001</v>
      </c>
      <c r="F827" s="587">
        <v>1344.6640000000004</v>
      </c>
      <c r="G827" s="589">
        <f t="shared" si="15"/>
        <v>90.637472085782704</v>
      </c>
    </row>
    <row r="828" spans="1:7" x14ac:dyDescent="0.2">
      <c r="A828" s="584">
        <v>4329</v>
      </c>
      <c r="B828" s="585">
        <v>5032</v>
      </c>
      <c r="C828" s="586" t="s">
        <v>151</v>
      </c>
      <c r="D828" s="587">
        <v>0</v>
      </c>
      <c r="E828" s="588">
        <v>542.63800000000003</v>
      </c>
      <c r="F828" s="587">
        <v>487.92000000000007</v>
      </c>
      <c r="G828" s="589">
        <f t="shared" si="15"/>
        <v>89.916297789686681</v>
      </c>
    </row>
    <row r="829" spans="1:7" ht="25.5" x14ac:dyDescent="0.2">
      <c r="A829" s="584">
        <v>4329</v>
      </c>
      <c r="B829" s="585">
        <v>5038</v>
      </c>
      <c r="C829" s="586" t="s">
        <v>3628</v>
      </c>
      <c r="D829" s="587">
        <v>0</v>
      </c>
      <c r="E829" s="588">
        <v>25.585999999999999</v>
      </c>
      <c r="F829" s="587">
        <v>22.658999999999999</v>
      </c>
      <c r="G829" s="589">
        <f t="shared" si="15"/>
        <v>88.560150082076134</v>
      </c>
    </row>
    <row r="830" spans="1:7" x14ac:dyDescent="0.2">
      <c r="A830" s="584">
        <v>4329</v>
      </c>
      <c r="B830" s="585">
        <v>5041</v>
      </c>
      <c r="C830" s="586" t="s">
        <v>142</v>
      </c>
      <c r="D830" s="587">
        <v>0</v>
      </c>
      <c r="E830" s="588">
        <v>18.149999999999999</v>
      </c>
      <c r="F830" s="587">
        <v>18.149999999999999</v>
      </c>
      <c r="G830" s="589">
        <f t="shared" si="15"/>
        <v>100</v>
      </c>
    </row>
    <row r="831" spans="1:7" x14ac:dyDescent="0.2">
      <c r="A831" s="584">
        <v>4329</v>
      </c>
      <c r="B831" s="585">
        <v>5136</v>
      </c>
      <c r="C831" s="586" t="s">
        <v>3631</v>
      </c>
      <c r="D831" s="587">
        <v>0</v>
      </c>
      <c r="E831" s="588">
        <v>4.51</v>
      </c>
      <c r="F831" s="587">
        <v>0</v>
      </c>
      <c r="G831" s="589">
        <f t="shared" si="15"/>
        <v>0</v>
      </c>
    </row>
    <row r="832" spans="1:7" x14ac:dyDescent="0.2">
      <c r="A832" s="584">
        <v>4329</v>
      </c>
      <c r="B832" s="585">
        <v>5137</v>
      </c>
      <c r="C832" s="586" t="s">
        <v>1197</v>
      </c>
      <c r="D832" s="587">
        <v>0</v>
      </c>
      <c r="E832" s="588">
        <v>162.35</v>
      </c>
      <c r="F832" s="587">
        <v>152.66764999999998</v>
      </c>
      <c r="G832" s="589">
        <f t="shared" si="15"/>
        <v>94.03612565445026</v>
      </c>
    </row>
    <row r="833" spans="1:7" x14ac:dyDescent="0.2">
      <c r="A833" s="584">
        <v>4329</v>
      </c>
      <c r="B833" s="585">
        <v>5139</v>
      </c>
      <c r="C833" s="586" t="s">
        <v>130</v>
      </c>
      <c r="D833" s="587">
        <v>0</v>
      </c>
      <c r="E833" s="588">
        <v>226.13678999999999</v>
      </c>
      <c r="F833" s="587">
        <v>174.98938999999999</v>
      </c>
      <c r="G833" s="589">
        <f t="shared" si="15"/>
        <v>77.382096915765004</v>
      </c>
    </row>
    <row r="834" spans="1:7" x14ac:dyDescent="0.2">
      <c r="A834" s="584">
        <v>4329</v>
      </c>
      <c r="B834" s="585">
        <v>5162</v>
      </c>
      <c r="C834" s="586" t="s">
        <v>193</v>
      </c>
      <c r="D834" s="587">
        <v>0</v>
      </c>
      <c r="E834" s="588">
        <v>48.730040000000002</v>
      </c>
      <c r="F834" s="587">
        <v>33.424129999999998</v>
      </c>
      <c r="G834" s="589">
        <f t="shared" si="15"/>
        <v>68.590401321238389</v>
      </c>
    </row>
    <row r="835" spans="1:7" x14ac:dyDescent="0.2">
      <c r="A835" s="584">
        <v>4329</v>
      </c>
      <c r="B835" s="585">
        <v>5164</v>
      </c>
      <c r="C835" s="586" t="s">
        <v>144</v>
      </c>
      <c r="D835" s="587">
        <v>0</v>
      </c>
      <c r="E835" s="588">
        <v>395.43423999999999</v>
      </c>
      <c r="F835" s="587">
        <v>189.23600000000002</v>
      </c>
      <c r="G835" s="589">
        <f t="shared" si="15"/>
        <v>47.855238838194694</v>
      </c>
    </row>
    <row r="836" spans="1:7" x14ac:dyDescent="0.2">
      <c r="A836" s="584">
        <v>4329</v>
      </c>
      <c r="B836" s="585">
        <v>5166</v>
      </c>
      <c r="C836" s="586" t="s">
        <v>156</v>
      </c>
      <c r="D836" s="587">
        <v>0</v>
      </c>
      <c r="E836" s="588">
        <v>2126</v>
      </c>
      <c r="F836" s="587">
        <v>1956.79</v>
      </c>
      <c r="G836" s="589">
        <f t="shared" si="15"/>
        <v>92.040921919096903</v>
      </c>
    </row>
    <row r="837" spans="1:7" x14ac:dyDescent="0.2">
      <c r="A837" s="584">
        <v>4329</v>
      </c>
      <c r="B837" s="585">
        <v>5167</v>
      </c>
      <c r="C837" s="586" t="s">
        <v>157</v>
      </c>
      <c r="D837" s="587">
        <v>0</v>
      </c>
      <c r="E837" s="588">
        <v>2616.19</v>
      </c>
      <c r="F837" s="587">
        <v>2440.2380000000003</v>
      </c>
      <c r="G837" s="589">
        <f t="shared" si="15"/>
        <v>93.274494589460261</v>
      </c>
    </row>
    <row r="838" spans="1:7" x14ac:dyDescent="0.2">
      <c r="A838" s="584">
        <v>4329</v>
      </c>
      <c r="B838" s="585">
        <v>5169</v>
      </c>
      <c r="C838" s="586" t="s">
        <v>131</v>
      </c>
      <c r="D838" s="587">
        <v>879</v>
      </c>
      <c r="E838" s="588">
        <v>7371.76</v>
      </c>
      <c r="F838" s="587">
        <v>1249.6044299999999</v>
      </c>
      <c r="G838" s="589">
        <f t="shared" si="15"/>
        <v>16.951235932803019</v>
      </c>
    </row>
    <row r="839" spans="1:7" x14ac:dyDescent="0.2">
      <c r="A839" s="584">
        <v>4329</v>
      </c>
      <c r="B839" s="585">
        <v>5173</v>
      </c>
      <c r="C839" s="586" t="s">
        <v>145</v>
      </c>
      <c r="D839" s="587">
        <v>0</v>
      </c>
      <c r="E839" s="588">
        <v>763.46</v>
      </c>
      <c r="F839" s="587">
        <v>589.54599999999994</v>
      </c>
      <c r="G839" s="589">
        <f t="shared" si="15"/>
        <v>77.220286589998153</v>
      </c>
    </row>
    <row r="840" spans="1:7" x14ac:dyDescent="0.2">
      <c r="A840" s="584">
        <v>4329</v>
      </c>
      <c r="B840" s="585">
        <v>5175</v>
      </c>
      <c r="C840" s="586" t="s">
        <v>132</v>
      </c>
      <c r="D840" s="587">
        <v>0</v>
      </c>
      <c r="E840" s="588">
        <v>134.48099999999999</v>
      </c>
      <c r="F840" s="587">
        <v>82.685999999999979</v>
      </c>
      <c r="G840" s="589">
        <f t="shared" si="15"/>
        <v>61.485265576549828</v>
      </c>
    </row>
    <row r="841" spans="1:7" x14ac:dyDescent="0.2">
      <c r="A841" s="584">
        <v>4329</v>
      </c>
      <c r="B841" s="585">
        <v>5221</v>
      </c>
      <c r="C841" s="586" t="s">
        <v>146</v>
      </c>
      <c r="D841" s="587">
        <v>0</v>
      </c>
      <c r="E841" s="588">
        <v>696</v>
      </c>
      <c r="F841" s="587">
        <v>694</v>
      </c>
      <c r="G841" s="589">
        <f t="shared" si="15"/>
        <v>99.712643678160916</v>
      </c>
    </row>
    <row r="842" spans="1:7" x14ac:dyDescent="0.2">
      <c r="A842" s="584">
        <v>4329</v>
      </c>
      <c r="B842" s="585">
        <v>5222</v>
      </c>
      <c r="C842" s="586" t="s">
        <v>133</v>
      </c>
      <c r="D842" s="587">
        <v>0</v>
      </c>
      <c r="E842" s="588">
        <v>653.79999999999995</v>
      </c>
      <c r="F842" s="587">
        <v>653.79999999999995</v>
      </c>
      <c r="G842" s="589">
        <f t="shared" si="15"/>
        <v>100</v>
      </c>
    </row>
    <row r="843" spans="1:7" x14ac:dyDescent="0.2">
      <c r="A843" s="584">
        <v>4329</v>
      </c>
      <c r="B843" s="585">
        <v>5223</v>
      </c>
      <c r="C843" s="586" t="s">
        <v>136</v>
      </c>
      <c r="D843" s="587">
        <v>0</v>
      </c>
      <c r="E843" s="588">
        <v>98.8</v>
      </c>
      <c r="F843" s="587">
        <v>98.8</v>
      </c>
      <c r="G843" s="589">
        <f t="shared" si="15"/>
        <v>100</v>
      </c>
    </row>
    <row r="844" spans="1:7" x14ac:dyDescent="0.2">
      <c r="A844" s="584">
        <v>4329</v>
      </c>
      <c r="B844" s="585">
        <v>5331</v>
      </c>
      <c r="C844" s="586" t="s">
        <v>140</v>
      </c>
      <c r="D844" s="587">
        <v>28100</v>
      </c>
      <c r="E844" s="588">
        <v>28200</v>
      </c>
      <c r="F844" s="587">
        <v>28200</v>
      </c>
      <c r="G844" s="589">
        <f t="shared" si="15"/>
        <v>100</v>
      </c>
    </row>
    <row r="845" spans="1:7" x14ac:dyDescent="0.2">
      <c r="A845" s="591">
        <v>4329</v>
      </c>
      <c r="B845" s="592"/>
      <c r="C845" s="593" t="s">
        <v>93</v>
      </c>
      <c r="D845" s="567">
        <v>28979</v>
      </c>
      <c r="E845" s="574">
        <v>51943.86</v>
      </c>
      <c r="F845" s="567">
        <v>44085.58468</v>
      </c>
      <c r="G845" s="594">
        <f t="shared" si="15"/>
        <v>84.871599222699274</v>
      </c>
    </row>
    <row r="846" spans="1:7" x14ac:dyDescent="0.2">
      <c r="A846" s="595"/>
      <c r="B846" s="607"/>
      <c r="C846" s="597"/>
      <c r="D846" s="599"/>
      <c r="E846" s="599"/>
      <c r="F846" s="599"/>
      <c r="G846" s="600"/>
    </row>
    <row r="847" spans="1:7" x14ac:dyDescent="0.2">
      <c r="A847" s="584">
        <v>4339</v>
      </c>
      <c r="B847" s="601">
        <v>5041</v>
      </c>
      <c r="C847" s="586" t="s">
        <v>142</v>
      </c>
      <c r="D847" s="602">
        <v>60</v>
      </c>
      <c r="E847" s="588">
        <v>60</v>
      </c>
      <c r="F847" s="602">
        <v>21</v>
      </c>
      <c r="G847" s="589">
        <f t="shared" si="15"/>
        <v>35</v>
      </c>
    </row>
    <row r="848" spans="1:7" x14ac:dyDescent="0.2">
      <c r="A848" s="584">
        <v>4339</v>
      </c>
      <c r="B848" s="585">
        <v>5139</v>
      </c>
      <c r="C848" s="586" t="s">
        <v>130</v>
      </c>
      <c r="D848" s="587">
        <v>180</v>
      </c>
      <c r="E848" s="588">
        <v>301.87200000000001</v>
      </c>
      <c r="F848" s="587">
        <v>301.87200000000001</v>
      </c>
      <c r="G848" s="589">
        <f t="shared" si="15"/>
        <v>100</v>
      </c>
    </row>
    <row r="849" spans="1:7" x14ac:dyDescent="0.2">
      <c r="A849" s="584">
        <v>4339</v>
      </c>
      <c r="B849" s="585">
        <v>5164</v>
      </c>
      <c r="C849" s="586" t="s">
        <v>144</v>
      </c>
      <c r="D849" s="587">
        <v>160</v>
      </c>
      <c r="E849" s="588">
        <v>183.56200000000001</v>
      </c>
      <c r="F849" s="587">
        <v>81.302929999999989</v>
      </c>
      <c r="G849" s="589">
        <f t="shared" si="15"/>
        <v>44.291808762162091</v>
      </c>
    </row>
    <row r="850" spans="1:7" x14ac:dyDescent="0.2">
      <c r="A850" s="584">
        <v>4339</v>
      </c>
      <c r="B850" s="585">
        <v>5169</v>
      </c>
      <c r="C850" s="586" t="s">
        <v>131</v>
      </c>
      <c r="D850" s="587">
        <v>1458</v>
      </c>
      <c r="E850" s="588">
        <v>2526.183</v>
      </c>
      <c r="F850" s="587">
        <v>1261.23416</v>
      </c>
      <c r="G850" s="589">
        <f t="shared" si="15"/>
        <v>49.926476427083863</v>
      </c>
    </row>
    <row r="851" spans="1:7" x14ac:dyDescent="0.2">
      <c r="A851" s="584">
        <v>4339</v>
      </c>
      <c r="B851" s="585">
        <v>5175</v>
      </c>
      <c r="C851" s="586" t="s">
        <v>132</v>
      </c>
      <c r="D851" s="587">
        <v>0</v>
      </c>
      <c r="E851" s="588">
        <v>42.470999999999997</v>
      </c>
      <c r="F851" s="587">
        <v>0</v>
      </c>
      <c r="G851" s="589">
        <f t="shared" si="15"/>
        <v>0</v>
      </c>
    </row>
    <row r="852" spans="1:7" x14ac:dyDescent="0.2">
      <c r="A852" s="584">
        <v>4339</v>
      </c>
      <c r="B852" s="585">
        <v>5194</v>
      </c>
      <c r="C852" s="586" t="s">
        <v>3621</v>
      </c>
      <c r="D852" s="587">
        <v>0</v>
      </c>
      <c r="E852" s="588">
        <v>191.66399999999999</v>
      </c>
      <c r="F852" s="587">
        <v>191.66399999999999</v>
      </c>
      <c r="G852" s="589">
        <f t="shared" si="15"/>
        <v>100</v>
      </c>
    </row>
    <row r="853" spans="1:7" x14ac:dyDescent="0.2">
      <c r="A853" s="584">
        <v>4339</v>
      </c>
      <c r="B853" s="585">
        <v>5213</v>
      </c>
      <c r="C853" s="586" t="s">
        <v>3622</v>
      </c>
      <c r="D853" s="587">
        <v>420</v>
      </c>
      <c r="E853" s="588">
        <v>420</v>
      </c>
      <c r="F853" s="587">
        <v>412</v>
      </c>
      <c r="G853" s="589">
        <f t="shared" si="15"/>
        <v>98.095238095238088</v>
      </c>
    </row>
    <row r="854" spans="1:7" x14ac:dyDescent="0.2">
      <c r="A854" s="584">
        <v>4339</v>
      </c>
      <c r="B854" s="585">
        <v>5221</v>
      </c>
      <c r="C854" s="586" t="s">
        <v>146</v>
      </c>
      <c r="D854" s="587">
        <v>0</v>
      </c>
      <c r="E854" s="588">
        <v>1356.8</v>
      </c>
      <c r="F854" s="587">
        <v>1351.4731400000001</v>
      </c>
      <c r="G854" s="589">
        <f t="shared" si="15"/>
        <v>99.607395341981146</v>
      </c>
    </row>
    <row r="855" spans="1:7" x14ac:dyDescent="0.2">
      <c r="A855" s="584">
        <v>4339</v>
      </c>
      <c r="B855" s="585">
        <v>5222</v>
      </c>
      <c r="C855" s="586" t="s">
        <v>133</v>
      </c>
      <c r="D855" s="587">
        <v>200</v>
      </c>
      <c r="E855" s="588">
        <v>981.5</v>
      </c>
      <c r="F855" s="587">
        <v>981.5</v>
      </c>
      <c r="G855" s="589">
        <f t="shared" si="15"/>
        <v>100</v>
      </c>
    </row>
    <row r="856" spans="1:7" x14ac:dyDescent="0.2">
      <c r="A856" s="584">
        <v>4339</v>
      </c>
      <c r="B856" s="585">
        <v>5223</v>
      </c>
      <c r="C856" s="586" t="s">
        <v>136</v>
      </c>
      <c r="D856" s="587">
        <v>0</v>
      </c>
      <c r="E856" s="588">
        <v>82.2</v>
      </c>
      <c r="F856" s="587">
        <v>82.2</v>
      </c>
      <c r="G856" s="589">
        <f t="shared" si="15"/>
        <v>100</v>
      </c>
    </row>
    <row r="857" spans="1:7" x14ac:dyDescent="0.2">
      <c r="A857" s="584">
        <v>4339</v>
      </c>
      <c r="B857" s="585">
        <v>5321</v>
      </c>
      <c r="C857" s="586" t="s">
        <v>137</v>
      </c>
      <c r="D857" s="587">
        <v>0</v>
      </c>
      <c r="E857" s="588">
        <v>195</v>
      </c>
      <c r="F857" s="587">
        <v>195</v>
      </c>
      <c r="G857" s="589">
        <f t="shared" si="15"/>
        <v>100</v>
      </c>
    </row>
    <row r="858" spans="1:7" x14ac:dyDescent="0.2">
      <c r="A858" s="584">
        <v>4339</v>
      </c>
      <c r="B858" s="585">
        <v>5494</v>
      </c>
      <c r="C858" s="586" t="s">
        <v>3633</v>
      </c>
      <c r="D858" s="587">
        <v>30</v>
      </c>
      <c r="E858" s="588">
        <v>30</v>
      </c>
      <c r="F858" s="587">
        <v>28.02</v>
      </c>
      <c r="G858" s="589">
        <f t="shared" si="15"/>
        <v>93.399999999999991</v>
      </c>
    </row>
    <row r="859" spans="1:7" x14ac:dyDescent="0.2">
      <c r="A859" s="591">
        <v>4339</v>
      </c>
      <c r="B859" s="592"/>
      <c r="C859" s="593" t="s">
        <v>94</v>
      </c>
      <c r="D859" s="567">
        <v>2508</v>
      </c>
      <c r="E859" s="574">
        <v>6371.2520000000004</v>
      </c>
      <c r="F859" s="567">
        <v>4907.2662299999993</v>
      </c>
      <c r="G859" s="594">
        <f t="shared" si="15"/>
        <v>77.022008076277615</v>
      </c>
    </row>
    <row r="860" spans="1:7" x14ac:dyDescent="0.2">
      <c r="A860" s="595"/>
      <c r="B860" s="596"/>
      <c r="C860" s="597"/>
      <c r="D860" s="598"/>
      <c r="E860" s="599"/>
      <c r="F860" s="598"/>
      <c r="G860" s="600"/>
    </row>
    <row r="861" spans="1:7" x14ac:dyDescent="0.2">
      <c r="A861" s="584">
        <v>4342</v>
      </c>
      <c r="B861" s="601">
        <v>5011</v>
      </c>
      <c r="C861" s="586" t="s">
        <v>148</v>
      </c>
      <c r="D861" s="602">
        <v>0</v>
      </c>
      <c r="E861" s="588">
        <v>353.89499999999998</v>
      </c>
      <c r="F861" s="602">
        <v>353.89499999999998</v>
      </c>
      <c r="G861" s="589">
        <f t="shared" si="15"/>
        <v>100</v>
      </c>
    </row>
    <row r="862" spans="1:7" x14ac:dyDescent="0.2">
      <c r="A862" s="584">
        <v>4342</v>
      </c>
      <c r="B862" s="585">
        <v>5031</v>
      </c>
      <c r="C862" s="586" t="s">
        <v>150</v>
      </c>
      <c r="D862" s="587">
        <v>0</v>
      </c>
      <c r="E862" s="588">
        <v>87.766999999999996</v>
      </c>
      <c r="F862" s="587">
        <v>87.766999999999996</v>
      </c>
      <c r="G862" s="589">
        <f t="shared" si="15"/>
        <v>100</v>
      </c>
    </row>
    <row r="863" spans="1:7" x14ac:dyDescent="0.2">
      <c r="A863" s="584">
        <v>4342</v>
      </c>
      <c r="B863" s="585">
        <v>5032</v>
      </c>
      <c r="C863" s="586" t="s">
        <v>151</v>
      </c>
      <c r="D863" s="587">
        <v>0</v>
      </c>
      <c r="E863" s="588">
        <v>31.850999999999999</v>
      </c>
      <c r="F863" s="587">
        <v>31.850999999999999</v>
      </c>
      <c r="G863" s="589">
        <f t="shared" si="15"/>
        <v>100</v>
      </c>
    </row>
    <row r="864" spans="1:7" ht="25.5" x14ac:dyDescent="0.2">
      <c r="A864" s="584">
        <v>4342</v>
      </c>
      <c r="B864" s="585">
        <v>5038</v>
      </c>
      <c r="C864" s="586" t="s">
        <v>3628</v>
      </c>
      <c r="D864" s="587">
        <v>0</v>
      </c>
      <c r="E864" s="588">
        <v>1.4870000000000001</v>
      </c>
      <c r="F864" s="587">
        <v>1.4870000000000001</v>
      </c>
      <c r="G864" s="589">
        <f t="shared" si="15"/>
        <v>100</v>
      </c>
    </row>
    <row r="865" spans="1:7" x14ac:dyDescent="0.2">
      <c r="A865" s="584">
        <v>4342</v>
      </c>
      <c r="B865" s="585">
        <v>5169</v>
      </c>
      <c r="C865" s="586" t="s">
        <v>131</v>
      </c>
      <c r="D865" s="587">
        <v>100</v>
      </c>
      <c r="E865" s="588">
        <v>100</v>
      </c>
      <c r="F865" s="587">
        <v>0</v>
      </c>
      <c r="G865" s="589">
        <f t="shared" si="15"/>
        <v>0</v>
      </c>
    </row>
    <row r="866" spans="1:7" x14ac:dyDescent="0.2">
      <c r="A866" s="584">
        <v>4342</v>
      </c>
      <c r="B866" s="585">
        <v>5221</v>
      </c>
      <c r="C866" s="586" t="s">
        <v>146</v>
      </c>
      <c r="D866" s="587">
        <v>0</v>
      </c>
      <c r="E866" s="588">
        <v>100</v>
      </c>
      <c r="F866" s="587">
        <v>0</v>
      </c>
      <c r="G866" s="589">
        <f t="shared" si="15"/>
        <v>0</v>
      </c>
    </row>
    <row r="867" spans="1:7" x14ac:dyDescent="0.2">
      <c r="A867" s="584">
        <v>4342</v>
      </c>
      <c r="B867" s="585">
        <v>5222</v>
      </c>
      <c r="C867" s="586" t="s">
        <v>133</v>
      </c>
      <c r="D867" s="587">
        <v>100</v>
      </c>
      <c r="E867" s="588">
        <v>0</v>
      </c>
      <c r="F867" s="587">
        <v>0</v>
      </c>
      <c r="G867" s="548" t="s">
        <v>3125</v>
      </c>
    </row>
    <row r="868" spans="1:7" x14ac:dyDescent="0.2">
      <c r="A868" s="584">
        <v>4342</v>
      </c>
      <c r="B868" s="585">
        <v>5229</v>
      </c>
      <c r="C868" s="586" t="s">
        <v>3627</v>
      </c>
      <c r="D868" s="587">
        <v>500</v>
      </c>
      <c r="E868" s="588">
        <v>0</v>
      </c>
      <c r="F868" s="587">
        <v>0</v>
      </c>
      <c r="G868" s="548" t="s">
        <v>3125</v>
      </c>
    </row>
    <row r="869" spans="1:7" x14ac:dyDescent="0.2">
      <c r="A869" s="584">
        <v>4342</v>
      </c>
      <c r="B869" s="585">
        <v>5901</v>
      </c>
      <c r="C869" s="586" t="s">
        <v>262</v>
      </c>
      <c r="D869" s="587">
        <v>0</v>
      </c>
      <c r="E869" s="588">
        <v>10</v>
      </c>
      <c r="F869" s="587">
        <v>0</v>
      </c>
      <c r="G869" s="589">
        <f t="shared" si="15"/>
        <v>0</v>
      </c>
    </row>
    <row r="870" spans="1:7" x14ac:dyDescent="0.2">
      <c r="A870" s="591">
        <v>4342</v>
      </c>
      <c r="B870" s="592"/>
      <c r="C870" s="593" t="s">
        <v>230</v>
      </c>
      <c r="D870" s="567">
        <v>700</v>
      </c>
      <c r="E870" s="574">
        <v>685</v>
      </c>
      <c r="F870" s="567">
        <v>475</v>
      </c>
      <c r="G870" s="594">
        <f t="shared" si="15"/>
        <v>69.34306569343066</v>
      </c>
    </row>
    <row r="871" spans="1:7" x14ac:dyDescent="0.2">
      <c r="A871" s="595"/>
      <c r="B871" s="611"/>
      <c r="C871" s="597"/>
      <c r="D871" s="574"/>
      <c r="E871" s="599"/>
      <c r="F871" s="574"/>
      <c r="G871" s="600"/>
    </row>
    <row r="872" spans="1:7" x14ac:dyDescent="0.2">
      <c r="A872" s="584">
        <v>4344</v>
      </c>
      <c r="B872" s="601">
        <v>5221</v>
      </c>
      <c r="C872" s="586" t="s">
        <v>146</v>
      </c>
      <c r="D872" s="602">
        <v>0</v>
      </c>
      <c r="E872" s="588">
        <v>34892.050000000003</v>
      </c>
      <c r="F872" s="602">
        <v>34892.000000000007</v>
      </c>
      <c r="G872" s="589">
        <f t="shared" si="15"/>
        <v>99.999856700881722</v>
      </c>
    </row>
    <row r="873" spans="1:7" x14ac:dyDescent="0.2">
      <c r="A873" s="584">
        <v>4344</v>
      </c>
      <c r="B873" s="585">
        <v>5222</v>
      </c>
      <c r="C873" s="586" t="s">
        <v>133</v>
      </c>
      <c r="D873" s="587">
        <v>0</v>
      </c>
      <c r="E873" s="588">
        <v>15162.03</v>
      </c>
      <c r="F873" s="587">
        <v>15162</v>
      </c>
      <c r="G873" s="589">
        <f t="shared" si="15"/>
        <v>99.999802137312741</v>
      </c>
    </row>
    <row r="874" spans="1:7" x14ac:dyDescent="0.2">
      <c r="A874" s="584">
        <v>4344</v>
      </c>
      <c r="B874" s="585">
        <v>5223</v>
      </c>
      <c r="C874" s="586" t="s">
        <v>136</v>
      </c>
      <c r="D874" s="587">
        <v>0</v>
      </c>
      <c r="E874" s="588">
        <v>51238.83</v>
      </c>
      <c r="F874" s="587">
        <v>51238.8</v>
      </c>
      <c r="G874" s="589">
        <f t="shared" si="15"/>
        <v>99.999941450653736</v>
      </c>
    </row>
    <row r="875" spans="1:7" x14ac:dyDescent="0.2">
      <c r="A875" s="584">
        <v>4344</v>
      </c>
      <c r="B875" s="585">
        <v>5331</v>
      </c>
      <c r="C875" s="586" t="s">
        <v>140</v>
      </c>
      <c r="D875" s="587">
        <v>0</v>
      </c>
      <c r="E875" s="588">
        <v>252.7</v>
      </c>
      <c r="F875" s="587">
        <v>252.7</v>
      </c>
      <c r="G875" s="589">
        <f t="shared" si="15"/>
        <v>100</v>
      </c>
    </row>
    <row r="876" spans="1:7" x14ac:dyDescent="0.2">
      <c r="A876" s="584">
        <v>4344</v>
      </c>
      <c r="B876" s="585">
        <v>5336</v>
      </c>
      <c r="C876" s="586" t="s">
        <v>163</v>
      </c>
      <c r="D876" s="587">
        <v>0</v>
      </c>
      <c r="E876" s="588">
        <v>2410.31</v>
      </c>
      <c r="F876" s="587">
        <v>2410.3000000000002</v>
      </c>
      <c r="G876" s="589">
        <f t="shared" si="15"/>
        <v>99.999585115607545</v>
      </c>
    </row>
    <row r="877" spans="1:7" x14ac:dyDescent="0.2">
      <c r="A877" s="584">
        <v>4344</v>
      </c>
      <c r="B877" s="585">
        <v>5339</v>
      </c>
      <c r="C877" s="586" t="s">
        <v>161</v>
      </c>
      <c r="D877" s="587">
        <v>0</v>
      </c>
      <c r="E877" s="588">
        <v>3586.01</v>
      </c>
      <c r="F877" s="587">
        <v>3586</v>
      </c>
      <c r="G877" s="589">
        <f t="shared" si="15"/>
        <v>99.999721138535577</v>
      </c>
    </row>
    <row r="878" spans="1:7" x14ac:dyDescent="0.2">
      <c r="A878" s="584">
        <v>4344</v>
      </c>
      <c r="B878" s="585">
        <v>5621</v>
      </c>
      <c r="C878" s="586" t="s">
        <v>224</v>
      </c>
      <c r="D878" s="587">
        <v>3826</v>
      </c>
      <c r="E878" s="588">
        <v>19450</v>
      </c>
      <c r="F878" s="587">
        <v>19450</v>
      </c>
      <c r="G878" s="589">
        <f t="shared" si="15"/>
        <v>100</v>
      </c>
    </row>
    <row r="879" spans="1:7" x14ac:dyDescent="0.2">
      <c r="A879" s="584">
        <v>4344</v>
      </c>
      <c r="B879" s="585">
        <v>5622</v>
      </c>
      <c r="C879" s="586" t="s">
        <v>225</v>
      </c>
      <c r="D879" s="587">
        <v>2756</v>
      </c>
      <c r="E879" s="588">
        <v>10785</v>
      </c>
      <c r="F879" s="587">
        <v>10785</v>
      </c>
      <c r="G879" s="589">
        <f t="shared" si="15"/>
        <v>100</v>
      </c>
    </row>
    <row r="880" spans="1:7" x14ac:dyDescent="0.2">
      <c r="A880" s="584">
        <v>4344</v>
      </c>
      <c r="B880" s="585">
        <v>5623</v>
      </c>
      <c r="C880" s="586" t="s">
        <v>226</v>
      </c>
      <c r="D880" s="587">
        <v>9829</v>
      </c>
      <c r="E880" s="588">
        <v>31250</v>
      </c>
      <c r="F880" s="587">
        <v>31250</v>
      </c>
      <c r="G880" s="589">
        <f t="shared" si="15"/>
        <v>100</v>
      </c>
    </row>
    <row r="881" spans="1:7" x14ac:dyDescent="0.2">
      <c r="A881" s="591">
        <v>4344</v>
      </c>
      <c r="B881" s="592"/>
      <c r="C881" s="593" t="s">
        <v>231</v>
      </c>
      <c r="D881" s="567">
        <v>16411</v>
      </c>
      <c r="E881" s="574">
        <v>169026.93</v>
      </c>
      <c r="F881" s="567">
        <v>169026.8</v>
      </c>
      <c r="G881" s="594">
        <f t="shared" si="15"/>
        <v>99.999923089178751</v>
      </c>
    </row>
    <row r="882" spans="1:7" x14ac:dyDescent="0.2">
      <c r="A882" s="595"/>
      <c r="B882" s="611"/>
      <c r="C882" s="597"/>
      <c r="D882" s="574"/>
      <c r="E882" s="599"/>
      <c r="F882" s="574"/>
      <c r="G882" s="600"/>
    </row>
    <row r="883" spans="1:7" x14ac:dyDescent="0.2">
      <c r="A883" s="584">
        <v>4349</v>
      </c>
      <c r="B883" s="601">
        <v>5011</v>
      </c>
      <c r="C883" s="586" t="s">
        <v>148</v>
      </c>
      <c r="D883" s="602">
        <v>0</v>
      </c>
      <c r="E883" s="588">
        <v>245.84</v>
      </c>
      <c r="F883" s="602">
        <v>245.81292999999999</v>
      </c>
      <c r="G883" s="589">
        <f t="shared" si="15"/>
        <v>99.98898877318581</v>
      </c>
    </row>
    <row r="884" spans="1:7" x14ac:dyDescent="0.2">
      <c r="A884" s="584">
        <v>4349</v>
      </c>
      <c r="B884" s="585">
        <v>5021</v>
      </c>
      <c r="C884" s="586" t="s">
        <v>149</v>
      </c>
      <c r="D884" s="587">
        <v>0</v>
      </c>
      <c r="E884" s="588">
        <v>176.98</v>
      </c>
      <c r="F884" s="587">
        <v>176.96799999999999</v>
      </c>
      <c r="G884" s="589">
        <f t="shared" si="15"/>
        <v>99.993219572833098</v>
      </c>
    </row>
    <row r="885" spans="1:7" x14ac:dyDescent="0.2">
      <c r="A885" s="584">
        <v>4349</v>
      </c>
      <c r="B885" s="585">
        <v>5031</v>
      </c>
      <c r="C885" s="586" t="s">
        <v>150</v>
      </c>
      <c r="D885" s="587">
        <v>0</v>
      </c>
      <c r="E885" s="588">
        <v>90.45</v>
      </c>
      <c r="F885" s="587">
        <v>90.43061999999999</v>
      </c>
      <c r="G885" s="589">
        <f t="shared" si="15"/>
        <v>99.978573797678266</v>
      </c>
    </row>
    <row r="886" spans="1:7" x14ac:dyDescent="0.2">
      <c r="A886" s="584">
        <v>4349</v>
      </c>
      <c r="B886" s="585">
        <v>5032</v>
      </c>
      <c r="C886" s="586" t="s">
        <v>151</v>
      </c>
      <c r="D886" s="587">
        <v>0</v>
      </c>
      <c r="E886" s="588">
        <v>32.83</v>
      </c>
      <c r="F886" s="587">
        <v>32.807699999999997</v>
      </c>
      <c r="G886" s="589">
        <f t="shared" si="15"/>
        <v>99.932074322266217</v>
      </c>
    </row>
    <row r="887" spans="1:7" ht="25.5" x14ac:dyDescent="0.2">
      <c r="A887" s="584">
        <v>4349</v>
      </c>
      <c r="B887" s="585">
        <v>5038</v>
      </c>
      <c r="C887" s="586" t="s">
        <v>3628</v>
      </c>
      <c r="D887" s="587">
        <v>0</v>
      </c>
      <c r="E887" s="588">
        <v>1.54</v>
      </c>
      <c r="F887" s="587">
        <v>1.5178199999999999</v>
      </c>
      <c r="G887" s="589">
        <f t="shared" si="15"/>
        <v>98.559740259740252</v>
      </c>
    </row>
    <row r="888" spans="1:7" x14ac:dyDescent="0.2">
      <c r="A888" s="584">
        <v>4349</v>
      </c>
      <c r="B888" s="585">
        <v>5162</v>
      </c>
      <c r="C888" s="586" t="s">
        <v>193</v>
      </c>
      <c r="D888" s="587">
        <v>0</v>
      </c>
      <c r="E888" s="588">
        <v>6.72</v>
      </c>
      <c r="F888" s="587">
        <v>6.7053900000000004</v>
      </c>
      <c r="G888" s="589">
        <f t="shared" ref="G888:G956" si="16">F888/E888*100</f>
        <v>99.782589285714295</v>
      </c>
    </row>
    <row r="889" spans="1:7" x14ac:dyDescent="0.2">
      <c r="A889" s="584">
        <v>4349</v>
      </c>
      <c r="B889" s="585">
        <v>5164</v>
      </c>
      <c r="C889" s="586" t="s">
        <v>144</v>
      </c>
      <c r="D889" s="587">
        <v>0</v>
      </c>
      <c r="E889" s="588">
        <v>16.399999999999999</v>
      </c>
      <c r="F889" s="587">
        <v>12</v>
      </c>
      <c r="G889" s="589">
        <f t="shared" si="16"/>
        <v>73.170731707317088</v>
      </c>
    </row>
    <row r="890" spans="1:7" x14ac:dyDescent="0.2">
      <c r="A890" s="584">
        <v>4349</v>
      </c>
      <c r="B890" s="585">
        <v>5166</v>
      </c>
      <c r="C890" s="586" t="s">
        <v>156</v>
      </c>
      <c r="D890" s="587">
        <v>0</v>
      </c>
      <c r="E890" s="588">
        <v>375.11</v>
      </c>
      <c r="F890" s="587">
        <v>375.1</v>
      </c>
      <c r="G890" s="589">
        <f t="shared" si="16"/>
        <v>99.997334115326169</v>
      </c>
    </row>
    <row r="891" spans="1:7" x14ac:dyDescent="0.2">
      <c r="A891" s="584">
        <v>4349</v>
      </c>
      <c r="B891" s="585">
        <v>5167</v>
      </c>
      <c r="C891" s="586" t="s">
        <v>157</v>
      </c>
      <c r="D891" s="587">
        <v>0</v>
      </c>
      <c r="E891" s="588">
        <v>312</v>
      </c>
      <c r="F891" s="587">
        <v>312</v>
      </c>
      <c r="G891" s="589">
        <f t="shared" si="16"/>
        <v>100</v>
      </c>
    </row>
    <row r="892" spans="1:7" x14ac:dyDescent="0.2">
      <c r="A892" s="584">
        <v>4349</v>
      </c>
      <c r="B892" s="585">
        <v>5169</v>
      </c>
      <c r="C892" s="586" t="s">
        <v>131</v>
      </c>
      <c r="D892" s="587">
        <v>142</v>
      </c>
      <c r="E892" s="588">
        <v>561.62</v>
      </c>
      <c r="F892" s="587">
        <v>145.19999999999999</v>
      </c>
      <c r="G892" s="589">
        <f t="shared" si="16"/>
        <v>25.853780136035038</v>
      </c>
    </row>
    <row r="893" spans="1:7" x14ac:dyDescent="0.2">
      <c r="A893" s="584">
        <v>4349</v>
      </c>
      <c r="B893" s="585">
        <v>5173</v>
      </c>
      <c r="C893" s="586" t="s">
        <v>145</v>
      </c>
      <c r="D893" s="587">
        <v>0</v>
      </c>
      <c r="E893" s="588">
        <v>116.36</v>
      </c>
      <c r="F893" s="587">
        <v>108.06620000000001</v>
      </c>
      <c r="G893" s="589">
        <f t="shared" si="16"/>
        <v>92.872292884152643</v>
      </c>
    </row>
    <row r="894" spans="1:7" x14ac:dyDescent="0.2">
      <c r="A894" s="584">
        <v>4349</v>
      </c>
      <c r="B894" s="585">
        <v>5175</v>
      </c>
      <c r="C894" s="586" t="s">
        <v>132</v>
      </c>
      <c r="D894" s="587">
        <v>0</v>
      </c>
      <c r="E894" s="588">
        <v>54.58</v>
      </c>
      <c r="F894" s="587">
        <v>54.567999999999991</v>
      </c>
      <c r="G894" s="589">
        <f t="shared" si="16"/>
        <v>99.978013924514471</v>
      </c>
    </row>
    <row r="895" spans="1:7" x14ac:dyDescent="0.2">
      <c r="A895" s="584">
        <v>4349</v>
      </c>
      <c r="B895" s="585">
        <v>5221</v>
      </c>
      <c r="C895" s="586" t="s">
        <v>146</v>
      </c>
      <c r="D895" s="587">
        <v>0</v>
      </c>
      <c r="E895" s="588">
        <v>864</v>
      </c>
      <c r="F895" s="587">
        <v>864</v>
      </c>
      <c r="G895" s="589">
        <f t="shared" si="16"/>
        <v>100</v>
      </c>
    </row>
    <row r="896" spans="1:7" x14ac:dyDescent="0.2">
      <c r="A896" s="584">
        <v>4349</v>
      </c>
      <c r="B896" s="585">
        <v>5222</v>
      </c>
      <c r="C896" s="586" t="s">
        <v>133</v>
      </c>
      <c r="D896" s="587">
        <v>1200</v>
      </c>
      <c r="E896" s="588">
        <v>973.8</v>
      </c>
      <c r="F896" s="587">
        <v>962.8</v>
      </c>
      <c r="G896" s="589">
        <f t="shared" si="16"/>
        <v>98.870404600533988</v>
      </c>
    </row>
    <row r="897" spans="1:7" x14ac:dyDescent="0.2">
      <c r="A897" s="584">
        <v>4349</v>
      </c>
      <c r="B897" s="585">
        <v>5223</v>
      </c>
      <c r="C897" s="586" t="s">
        <v>136</v>
      </c>
      <c r="D897" s="587">
        <v>0</v>
      </c>
      <c r="E897" s="588">
        <v>470</v>
      </c>
      <c r="F897" s="587">
        <v>470</v>
      </c>
      <c r="G897" s="589">
        <f t="shared" si="16"/>
        <v>100</v>
      </c>
    </row>
    <row r="898" spans="1:7" x14ac:dyDescent="0.2">
      <c r="A898" s="584">
        <v>4349</v>
      </c>
      <c r="B898" s="585">
        <v>5229</v>
      </c>
      <c r="C898" s="586" t="s">
        <v>3627</v>
      </c>
      <c r="D898" s="587">
        <v>700</v>
      </c>
      <c r="E898" s="588">
        <v>0</v>
      </c>
      <c r="F898" s="587">
        <v>0</v>
      </c>
      <c r="G898" s="548" t="s">
        <v>3125</v>
      </c>
    </row>
    <row r="899" spans="1:7" x14ac:dyDescent="0.2">
      <c r="A899" s="591">
        <v>4349</v>
      </c>
      <c r="B899" s="592"/>
      <c r="C899" s="593" t="s">
        <v>3644</v>
      </c>
      <c r="D899" s="567">
        <v>2042</v>
      </c>
      <c r="E899" s="574">
        <v>4298.2299999999996</v>
      </c>
      <c r="F899" s="567">
        <v>3857.9766600000007</v>
      </c>
      <c r="G899" s="594">
        <f t="shared" si="16"/>
        <v>89.757334065417652</v>
      </c>
    </row>
    <row r="900" spans="1:7" x14ac:dyDescent="0.2">
      <c r="A900" s="595"/>
      <c r="B900" s="612"/>
      <c r="C900" s="597"/>
      <c r="D900" s="566"/>
      <c r="E900" s="599"/>
      <c r="F900" s="566"/>
      <c r="G900" s="600"/>
    </row>
    <row r="901" spans="1:7" x14ac:dyDescent="0.2">
      <c r="A901" s="584">
        <v>4350</v>
      </c>
      <c r="B901" s="601">
        <v>5169</v>
      </c>
      <c r="C901" s="586" t="s">
        <v>131</v>
      </c>
      <c r="D901" s="602">
        <v>0</v>
      </c>
      <c r="E901" s="588">
        <v>62.74</v>
      </c>
      <c r="F901" s="602">
        <v>62.739699999999999</v>
      </c>
      <c r="G901" s="589">
        <f t="shared" si="16"/>
        <v>99.999521836149185</v>
      </c>
    </row>
    <row r="902" spans="1:7" x14ac:dyDescent="0.2">
      <c r="A902" s="584">
        <v>4350</v>
      </c>
      <c r="B902" s="585">
        <v>5171</v>
      </c>
      <c r="C902" s="586" t="s">
        <v>159</v>
      </c>
      <c r="D902" s="587">
        <v>1500</v>
      </c>
      <c r="E902" s="588">
        <v>0</v>
      </c>
      <c r="F902" s="587">
        <v>0</v>
      </c>
      <c r="G902" s="548" t="s">
        <v>3125</v>
      </c>
    </row>
    <row r="903" spans="1:7" x14ac:dyDescent="0.2">
      <c r="A903" s="584">
        <v>4350</v>
      </c>
      <c r="B903" s="585">
        <v>5213</v>
      </c>
      <c r="C903" s="586" t="s">
        <v>3622</v>
      </c>
      <c r="D903" s="587">
        <v>0</v>
      </c>
      <c r="E903" s="588">
        <v>13596.4</v>
      </c>
      <c r="F903" s="587">
        <v>13596.4</v>
      </c>
      <c r="G903" s="589">
        <f t="shared" si="16"/>
        <v>100</v>
      </c>
    </row>
    <row r="904" spans="1:7" x14ac:dyDescent="0.2">
      <c r="A904" s="584">
        <v>4350</v>
      </c>
      <c r="B904" s="585">
        <v>5221</v>
      </c>
      <c r="C904" s="586" t="s">
        <v>146</v>
      </c>
      <c r="D904" s="587">
        <v>0</v>
      </c>
      <c r="E904" s="588">
        <v>50128</v>
      </c>
      <c r="F904" s="587">
        <v>50128</v>
      </c>
      <c r="G904" s="589">
        <f t="shared" si="16"/>
        <v>100</v>
      </c>
    </row>
    <row r="905" spans="1:7" x14ac:dyDescent="0.2">
      <c r="A905" s="584">
        <v>4350</v>
      </c>
      <c r="B905" s="585">
        <v>5222</v>
      </c>
      <c r="C905" s="586" t="s">
        <v>133</v>
      </c>
      <c r="D905" s="587">
        <v>0</v>
      </c>
      <c r="E905" s="588">
        <v>5428</v>
      </c>
      <c r="F905" s="587">
        <v>5365.3447400000005</v>
      </c>
      <c r="G905" s="589">
        <f t="shared" si="16"/>
        <v>98.845702652910845</v>
      </c>
    </row>
    <row r="906" spans="1:7" x14ac:dyDescent="0.2">
      <c r="A906" s="584">
        <v>4350</v>
      </c>
      <c r="B906" s="585">
        <v>5223</v>
      </c>
      <c r="C906" s="586" t="s">
        <v>136</v>
      </c>
      <c r="D906" s="587">
        <v>0</v>
      </c>
      <c r="E906" s="588">
        <v>138200.6</v>
      </c>
      <c r="F906" s="587">
        <v>138200.6</v>
      </c>
      <c r="G906" s="589">
        <f t="shared" si="16"/>
        <v>100</v>
      </c>
    </row>
    <row r="907" spans="1:7" x14ac:dyDescent="0.2">
      <c r="A907" s="584">
        <v>4350</v>
      </c>
      <c r="B907" s="585">
        <v>5321</v>
      </c>
      <c r="C907" s="586" t="s">
        <v>137</v>
      </c>
      <c r="D907" s="587">
        <v>0</v>
      </c>
      <c r="E907" s="588">
        <v>392546.4</v>
      </c>
      <c r="F907" s="587">
        <v>392546.4</v>
      </c>
      <c r="G907" s="589">
        <f t="shared" si="16"/>
        <v>100</v>
      </c>
    </row>
    <row r="908" spans="1:7" x14ac:dyDescent="0.2">
      <c r="A908" s="584">
        <v>4350</v>
      </c>
      <c r="B908" s="585">
        <v>5331</v>
      </c>
      <c r="C908" s="586" t="s">
        <v>140</v>
      </c>
      <c r="D908" s="587">
        <v>29420</v>
      </c>
      <c r="E908" s="588">
        <v>13270</v>
      </c>
      <c r="F908" s="587">
        <v>13270</v>
      </c>
      <c r="G908" s="589">
        <f t="shared" si="16"/>
        <v>100</v>
      </c>
    </row>
    <row r="909" spans="1:7" x14ac:dyDescent="0.2">
      <c r="A909" s="584">
        <v>4350</v>
      </c>
      <c r="B909" s="585">
        <v>5336</v>
      </c>
      <c r="C909" s="586" t="s">
        <v>163</v>
      </c>
      <c r="D909" s="587">
        <v>0</v>
      </c>
      <c r="E909" s="588">
        <v>126392.5</v>
      </c>
      <c r="F909" s="587">
        <v>126392.5</v>
      </c>
      <c r="G909" s="589">
        <f t="shared" si="16"/>
        <v>100</v>
      </c>
    </row>
    <row r="910" spans="1:7" x14ac:dyDescent="0.2">
      <c r="A910" s="584">
        <v>4350</v>
      </c>
      <c r="B910" s="585">
        <v>5621</v>
      </c>
      <c r="C910" s="586" t="s">
        <v>224</v>
      </c>
      <c r="D910" s="587">
        <v>8428</v>
      </c>
      <c r="E910" s="588">
        <v>8428</v>
      </c>
      <c r="F910" s="587">
        <v>8428</v>
      </c>
      <c r="G910" s="589">
        <f t="shared" si="16"/>
        <v>100</v>
      </c>
    </row>
    <row r="911" spans="1:7" x14ac:dyDescent="0.2">
      <c r="A911" s="584">
        <v>4350</v>
      </c>
      <c r="B911" s="585">
        <v>5623</v>
      </c>
      <c r="C911" s="586" t="s">
        <v>226</v>
      </c>
      <c r="D911" s="587">
        <v>13366</v>
      </c>
      <c r="E911" s="588">
        <v>13366</v>
      </c>
      <c r="F911" s="587">
        <v>13366</v>
      </c>
      <c r="G911" s="589">
        <f t="shared" si="16"/>
        <v>100</v>
      </c>
    </row>
    <row r="912" spans="1:7" x14ac:dyDescent="0.2">
      <c r="A912" s="584">
        <v>4350</v>
      </c>
      <c r="B912" s="585">
        <v>5651</v>
      </c>
      <c r="C912" s="586" t="s">
        <v>176</v>
      </c>
      <c r="D912" s="587">
        <v>32500</v>
      </c>
      <c r="E912" s="588">
        <v>32500</v>
      </c>
      <c r="F912" s="587">
        <v>32500</v>
      </c>
      <c r="G912" s="589">
        <f t="shared" si="16"/>
        <v>100</v>
      </c>
    </row>
    <row r="913" spans="1:7" x14ac:dyDescent="0.2">
      <c r="A913" s="584">
        <v>4350</v>
      </c>
      <c r="B913" s="585">
        <v>5901</v>
      </c>
      <c r="C913" s="586" t="s">
        <v>262</v>
      </c>
      <c r="D913" s="587">
        <v>0</v>
      </c>
      <c r="E913" s="588">
        <v>200</v>
      </c>
      <c r="F913" s="587">
        <v>0</v>
      </c>
      <c r="G913" s="589">
        <f t="shared" si="16"/>
        <v>0</v>
      </c>
    </row>
    <row r="914" spans="1:7" x14ac:dyDescent="0.2">
      <c r="A914" s="591">
        <v>4350</v>
      </c>
      <c r="B914" s="592"/>
      <c r="C914" s="593" t="s">
        <v>95</v>
      </c>
      <c r="D914" s="567">
        <v>85214</v>
      </c>
      <c r="E914" s="574">
        <v>794118.64</v>
      </c>
      <c r="F914" s="567">
        <v>793855.98444000003</v>
      </c>
      <c r="G914" s="594">
        <f t="shared" si="16"/>
        <v>99.966924896763544</v>
      </c>
    </row>
    <row r="915" spans="1:7" x14ac:dyDescent="0.2">
      <c r="A915" s="595"/>
      <c r="B915" s="607"/>
      <c r="C915" s="597"/>
      <c r="D915" s="599"/>
      <c r="E915" s="599"/>
      <c r="F915" s="599"/>
      <c r="G915" s="600"/>
    </row>
    <row r="916" spans="1:7" x14ac:dyDescent="0.2">
      <c r="A916" s="584">
        <v>4351</v>
      </c>
      <c r="B916" s="601">
        <v>5213</v>
      </c>
      <c r="C916" s="586" t="s">
        <v>3622</v>
      </c>
      <c r="D916" s="602">
        <v>0</v>
      </c>
      <c r="E916" s="588">
        <v>1388</v>
      </c>
      <c r="F916" s="602">
        <v>1388</v>
      </c>
      <c r="G916" s="589">
        <f t="shared" si="16"/>
        <v>100</v>
      </c>
    </row>
    <row r="917" spans="1:7" x14ac:dyDescent="0.2">
      <c r="A917" s="584">
        <v>4351</v>
      </c>
      <c r="B917" s="585">
        <v>5221</v>
      </c>
      <c r="C917" s="586" t="s">
        <v>146</v>
      </c>
      <c r="D917" s="587">
        <v>0</v>
      </c>
      <c r="E917" s="588">
        <v>63759.02</v>
      </c>
      <c r="F917" s="587">
        <v>62939</v>
      </c>
      <c r="G917" s="589">
        <f t="shared" si="16"/>
        <v>98.713876091571052</v>
      </c>
    </row>
    <row r="918" spans="1:7" x14ac:dyDescent="0.2">
      <c r="A918" s="584">
        <v>4351</v>
      </c>
      <c r="B918" s="585">
        <v>5222</v>
      </c>
      <c r="C918" s="586" t="s">
        <v>133</v>
      </c>
      <c r="D918" s="587">
        <v>0</v>
      </c>
      <c r="E918" s="588">
        <v>59067.82</v>
      </c>
      <c r="F918" s="587">
        <v>59067.8</v>
      </c>
      <c r="G918" s="589">
        <f t="shared" si="16"/>
        <v>99.999966140615996</v>
      </c>
    </row>
    <row r="919" spans="1:7" x14ac:dyDescent="0.2">
      <c r="A919" s="584">
        <v>4351</v>
      </c>
      <c r="B919" s="585">
        <v>5223</v>
      </c>
      <c r="C919" s="586" t="s">
        <v>136</v>
      </c>
      <c r="D919" s="587">
        <v>0</v>
      </c>
      <c r="E919" s="588">
        <v>122655.01</v>
      </c>
      <c r="F919" s="587">
        <v>122486</v>
      </c>
      <c r="G919" s="589">
        <f t="shared" si="16"/>
        <v>99.862207014617667</v>
      </c>
    </row>
    <row r="920" spans="1:7" x14ac:dyDescent="0.2">
      <c r="A920" s="584">
        <v>4351</v>
      </c>
      <c r="B920" s="585">
        <v>5321</v>
      </c>
      <c r="C920" s="586" t="s">
        <v>137</v>
      </c>
      <c r="D920" s="587">
        <v>0</v>
      </c>
      <c r="E920" s="588">
        <v>90622.61</v>
      </c>
      <c r="F920" s="587">
        <v>90622.6</v>
      </c>
      <c r="G920" s="589">
        <f t="shared" si="16"/>
        <v>99.999988965226237</v>
      </c>
    </row>
    <row r="921" spans="1:7" x14ac:dyDescent="0.2">
      <c r="A921" s="584">
        <v>4351</v>
      </c>
      <c r="B921" s="585">
        <v>5331</v>
      </c>
      <c r="C921" s="586" t="s">
        <v>140</v>
      </c>
      <c r="D921" s="587">
        <v>0</v>
      </c>
      <c r="E921" s="588">
        <v>272</v>
      </c>
      <c r="F921" s="587">
        <v>272</v>
      </c>
      <c r="G921" s="589">
        <f t="shared" si="16"/>
        <v>100</v>
      </c>
    </row>
    <row r="922" spans="1:7" x14ac:dyDescent="0.2">
      <c r="A922" s="584">
        <v>4351</v>
      </c>
      <c r="B922" s="585">
        <v>5336</v>
      </c>
      <c r="C922" s="586" t="s">
        <v>163</v>
      </c>
      <c r="D922" s="587">
        <v>0</v>
      </c>
      <c r="E922" s="588">
        <v>2581.0100000000002</v>
      </c>
      <c r="F922" s="587">
        <v>2581</v>
      </c>
      <c r="G922" s="589">
        <f t="shared" si="16"/>
        <v>99.999612554775069</v>
      </c>
    </row>
    <row r="923" spans="1:7" x14ac:dyDescent="0.2">
      <c r="A923" s="584">
        <v>4351</v>
      </c>
      <c r="B923" s="585">
        <v>5621</v>
      </c>
      <c r="C923" s="586" t="s">
        <v>224</v>
      </c>
      <c r="D923" s="587">
        <v>5162</v>
      </c>
      <c r="E923" s="588">
        <v>17389</v>
      </c>
      <c r="F923" s="587">
        <v>17389</v>
      </c>
      <c r="G923" s="589">
        <f t="shared" si="16"/>
        <v>100</v>
      </c>
    </row>
    <row r="924" spans="1:7" x14ac:dyDescent="0.2">
      <c r="A924" s="584">
        <v>4351</v>
      </c>
      <c r="B924" s="585">
        <v>5622</v>
      </c>
      <c r="C924" s="586" t="s">
        <v>225</v>
      </c>
      <c r="D924" s="587">
        <v>11449</v>
      </c>
      <c r="E924" s="588">
        <v>12588</v>
      </c>
      <c r="F924" s="587">
        <v>12588</v>
      </c>
      <c r="G924" s="589">
        <f t="shared" si="16"/>
        <v>100</v>
      </c>
    </row>
    <row r="925" spans="1:7" x14ac:dyDescent="0.2">
      <c r="A925" s="584">
        <v>4351</v>
      </c>
      <c r="B925" s="585">
        <v>5623</v>
      </c>
      <c r="C925" s="586" t="s">
        <v>226</v>
      </c>
      <c r="D925" s="587">
        <v>11577</v>
      </c>
      <c r="E925" s="588">
        <v>12691</v>
      </c>
      <c r="F925" s="587">
        <v>12691</v>
      </c>
      <c r="G925" s="589">
        <f t="shared" si="16"/>
        <v>100</v>
      </c>
    </row>
    <row r="926" spans="1:7" x14ac:dyDescent="0.2">
      <c r="A926" s="584">
        <v>4351</v>
      </c>
      <c r="B926" s="585">
        <v>5641</v>
      </c>
      <c r="C926" s="586" t="s">
        <v>232</v>
      </c>
      <c r="D926" s="587">
        <v>1400</v>
      </c>
      <c r="E926" s="588">
        <v>1840</v>
      </c>
      <c r="F926" s="587">
        <v>1840</v>
      </c>
      <c r="G926" s="589">
        <f t="shared" si="16"/>
        <v>100</v>
      </c>
    </row>
    <row r="927" spans="1:7" x14ac:dyDescent="0.2">
      <c r="A927" s="591">
        <v>4351</v>
      </c>
      <c r="B927" s="592"/>
      <c r="C927" s="593" t="s">
        <v>96</v>
      </c>
      <c r="D927" s="567">
        <v>29588</v>
      </c>
      <c r="E927" s="574">
        <v>384853.47</v>
      </c>
      <c r="F927" s="567">
        <v>383864.4</v>
      </c>
      <c r="G927" s="594">
        <f t="shared" si="16"/>
        <v>99.743000888104262</v>
      </c>
    </row>
    <row r="928" spans="1:7" x14ac:dyDescent="0.2">
      <c r="A928" s="595"/>
      <c r="B928" s="607"/>
      <c r="C928" s="597"/>
      <c r="D928" s="599"/>
      <c r="E928" s="599"/>
      <c r="F928" s="599"/>
      <c r="G928" s="600"/>
    </row>
    <row r="929" spans="1:7" x14ac:dyDescent="0.2">
      <c r="A929" s="584">
        <v>4352</v>
      </c>
      <c r="B929" s="601">
        <v>5213</v>
      </c>
      <c r="C929" s="586" t="s">
        <v>3622</v>
      </c>
      <c r="D929" s="602">
        <v>0</v>
      </c>
      <c r="E929" s="588">
        <v>102.3</v>
      </c>
      <c r="F929" s="602">
        <v>102.3</v>
      </c>
      <c r="G929" s="589">
        <f t="shared" si="16"/>
        <v>100</v>
      </c>
    </row>
    <row r="930" spans="1:7" x14ac:dyDescent="0.2">
      <c r="A930" s="584">
        <v>4352</v>
      </c>
      <c r="B930" s="585">
        <v>5221</v>
      </c>
      <c r="C930" s="586" t="s">
        <v>146</v>
      </c>
      <c r="D930" s="587">
        <v>0</v>
      </c>
      <c r="E930" s="588">
        <v>334</v>
      </c>
      <c r="F930" s="587">
        <v>334</v>
      </c>
      <c r="G930" s="589">
        <f t="shared" si="16"/>
        <v>100</v>
      </c>
    </row>
    <row r="931" spans="1:7" x14ac:dyDescent="0.2">
      <c r="A931" s="591">
        <v>4352</v>
      </c>
      <c r="B931" s="592"/>
      <c r="C931" s="593" t="s">
        <v>2907</v>
      </c>
      <c r="D931" s="567">
        <v>0</v>
      </c>
      <c r="E931" s="574">
        <v>436.3</v>
      </c>
      <c r="F931" s="567">
        <v>436.3</v>
      </c>
      <c r="G931" s="594">
        <f t="shared" si="16"/>
        <v>100</v>
      </c>
    </row>
    <row r="932" spans="1:7" x14ac:dyDescent="0.2">
      <c r="A932" s="595"/>
      <c r="B932" s="607"/>
      <c r="C932" s="597"/>
      <c r="D932" s="599"/>
      <c r="E932" s="599"/>
      <c r="F932" s="599"/>
      <c r="G932" s="600"/>
    </row>
    <row r="933" spans="1:7" x14ac:dyDescent="0.2">
      <c r="A933" s="584">
        <v>4354</v>
      </c>
      <c r="B933" s="601">
        <v>5137</v>
      </c>
      <c r="C933" s="586" t="s">
        <v>1197</v>
      </c>
      <c r="D933" s="602">
        <v>0</v>
      </c>
      <c r="E933" s="588">
        <v>849.6</v>
      </c>
      <c r="F933" s="602">
        <v>732.13248999999996</v>
      </c>
      <c r="G933" s="589">
        <f t="shared" si="16"/>
        <v>86.173786487758946</v>
      </c>
    </row>
    <row r="934" spans="1:7" x14ac:dyDescent="0.2">
      <c r="A934" s="584">
        <v>4354</v>
      </c>
      <c r="B934" s="585">
        <v>5139</v>
      </c>
      <c r="C934" s="586" t="s">
        <v>130</v>
      </c>
      <c r="D934" s="587">
        <v>0</v>
      </c>
      <c r="E934" s="588">
        <v>32.270000000000003</v>
      </c>
      <c r="F934" s="587">
        <v>32.269490000000005</v>
      </c>
      <c r="G934" s="589">
        <f t="shared" si="16"/>
        <v>99.998419584753648</v>
      </c>
    </row>
    <row r="935" spans="1:7" x14ac:dyDescent="0.2">
      <c r="A935" s="584">
        <v>4354</v>
      </c>
      <c r="B935" s="585">
        <v>5169</v>
      </c>
      <c r="C935" s="586" t="s">
        <v>131</v>
      </c>
      <c r="D935" s="587">
        <v>200</v>
      </c>
      <c r="E935" s="588">
        <v>200</v>
      </c>
      <c r="F935" s="587">
        <v>0</v>
      </c>
      <c r="G935" s="589">
        <f t="shared" si="16"/>
        <v>0</v>
      </c>
    </row>
    <row r="936" spans="1:7" x14ac:dyDescent="0.2">
      <c r="A936" s="584">
        <v>4354</v>
      </c>
      <c r="B936" s="585">
        <v>5221</v>
      </c>
      <c r="C936" s="586" t="s">
        <v>146</v>
      </c>
      <c r="D936" s="587">
        <v>0</v>
      </c>
      <c r="E936" s="588">
        <v>7272</v>
      </c>
      <c r="F936" s="587">
        <v>7272</v>
      </c>
      <c r="G936" s="589">
        <f t="shared" si="16"/>
        <v>100</v>
      </c>
    </row>
    <row r="937" spans="1:7" x14ac:dyDescent="0.2">
      <c r="A937" s="584">
        <v>4354</v>
      </c>
      <c r="B937" s="585">
        <v>5222</v>
      </c>
      <c r="C937" s="586" t="s">
        <v>133</v>
      </c>
      <c r="D937" s="587">
        <v>0</v>
      </c>
      <c r="E937" s="588">
        <v>3176</v>
      </c>
      <c r="F937" s="587">
        <v>3176</v>
      </c>
      <c r="G937" s="589">
        <f t="shared" si="16"/>
        <v>100</v>
      </c>
    </row>
    <row r="938" spans="1:7" x14ac:dyDescent="0.2">
      <c r="A938" s="584">
        <v>4354</v>
      </c>
      <c r="B938" s="585">
        <v>5223</v>
      </c>
      <c r="C938" s="586" t="s">
        <v>136</v>
      </c>
      <c r="D938" s="587">
        <v>0</v>
      </c>
      <c r="E938" s="588">
        <v>28078.7</v>
      </c>
      <c r="F938" s="587">
        <v>28078.7</v>
      </c>
      <c r="G938" s="589">
        <f t="shared" si="16"/>
        <v>100</v>
      </c>
    </row>
    <row r="939" spans="1:7" x14ac:dyDescent="0.2">
      <c r="A939" s="584">
        <v>4354</v>
      </c>
      <c r="B939" s="585">
        <v>5321</v>
      </c>
      <c r="C939" s="586" t="s">
        <v>137</v>
      </c>
      <c r="D939" s="587">
        <v>0</v>
      </c>
      <c r="E939" s="588">
        <v>13957</v>
      </c>
      <c r="F939" s="587">
        <v>13957</v>
      </c>
      <c r="G939" s="589">
        <f t="shared" si="16"/>
        <v>100</v>
      </c>
    </row>
    <row r="940" spans="1:7" x14ac:dyDescent="0.2">
      <c r="A940" s="584">
        <v>4354</v>
      </c>
      <c r="B940" s="585">
        <v>5331</v>
      </c>
      <c r="C940" s="586" t="s">
        <v>140</v>
      </c>
      <c r="D940" s="587">
        <v>6400</v>
      </c>
      <c r="E940" s="588">
        <v>5400</v>
      </c>
      <c r="F940" s="587">
        <v>5400</v>
      </c>
      <c r="G940" s="589">
        <f t="shared" si="16"/>
        <v>100</v>
      </c>
    </row>
    <row r="941" spans="1:7" x14ac:dyDescent="0.2">
      <c r="A941" s="584">
        <v>4354</v>
      </c>
      <c r="B941" s="585">
        <v>5336</v>
      </c>
      <c r="C941" s="586" t="s">
        <v>163</v>
      </c>
      <c r="D941" s="587">
        <v>0</v>
      </c>
      <c r="E941" s="588">
        <v>88884.794999999998</v>
      </c>
      <c r="F941" s="587">
        <v>88884.794999999998</v>
      </c>
      <c r="G941" s="589">
        <f t="shared" si="16"/>
        <v>100</v>
      </c>
    </row>
    <row r="942" spans="1:7" x14ac:dyDescent="0.2">
      <c r="A942" s="584">
        <v>4354</v>
      </c>
      <c r="B942" s="585">
        <v>5621</v>
      </c>
      <c r="C942" s="586" t="s">
        <v>224</v>
      </c>
      <c r="D942" s="587">
        <v>829</v>
      </c>
      <c r="E942" s="588">
        <v>829</v>
      </c>
      <c r="F942" s="587">
        <v>829</v>
      </c>
      <c r="G942" s="589">
        <f t="shared" si="16"/>
        <v>100</v>
      </c>
    </row>
    <row r="943" spans="1:7" x14ac:dyDescent="0.2">
      <c r="A943" s="584">
        <v>4354</v>
      </c>
      <c r="B943" s="585">
        <v>5651</v>
      </c>
      <c r="C943" s="586" t="s">
        <v>176</v>
      </c>
      <c r="D943" s="587">
        <v>6000</v>
      </c>
      <c r="E943" s="588">
        <v>6000</v>
      </c>
      <c r="F943" s="587">
        <v>6000</v>
      </c>
      <c r="G943" s="589">
        <f t="shared" si="16"/>
        <v>100</v>
      </c>
    </row>
    <row r="944" spans="1:7" x14ac:dyDescent="0.2">
      <c r="A944" s="584">
        <v>4354</v>
      </c>
      <c r="B944" s="585">
        <v>5901</v>
      </c>
      <c r="C944" s="586" t="s">
        <v>262</v>
      </c>
      <c r="D944" s="587">
        <v>0</v>
      </c>
      <c r="E944" s="588">
        <v>1000</v>
      </c>
      <c r="F944" s="587">
        <v>0</v>
      </c>
      <c r="G944" s="589">
        <f t="shared" si="16"/>
        <v>0</v>
      </c>
    </row>
    <row r="945" spans="1:7" x14ac:dyDescent="0.2">
      <c r="A945" s="591">
        <v>4354</v>
      </c>
      <c r="B945" s="592"/>
      <c r="C945" s="593" t="s">
        <v>233</v>
      </c>
      <c r="D945" s="567">
        <v>13429</v>
      </c>
      <c r="E945" s="574">
        <v>155679.36499999999</v>
      </c>
      <c r="F945" s="567">
        <v>154361.89698000002</v>
      </c>
      <c r="G945" s="594">
        <f t="shared" si="16"/>
        <v>99.153729834393928</v>
      </c>
    </row>
    <row r="946" spans="1:7" x14ac:dyDescent="0.2">
      <c r="A946" s="595"/>
      <c r="B946" s="607"/>
      <c r="C946" s="597"/>
      <c r="D946" s="599"/>
      <c r="E946" s="599"/>
      <c r="F946" s="599"/>
      <c r="G946" s="600"/>
    </row>
    <row r="947" spans="1:7" x14ac:dyDescent="0.2">
      <c r="A947" s="584">
        <v>4355</v>
      </c>
      <c r="B947" s="601">
        <v>5223</v>
      </c>
      <c r="C947" s="586" t="s">
        <v>136</v>
      </c>
      <c r="D947" s="602">
        <v>0</v>
      </c>
      <c r="E947" s="588">
        <v>5166</v>
      </c>
      <c r="F947" s="602">
        <v>5166</v>
      </c>
      <c r="G947" s="589">
        <f t="shared" si="16"/>
        <v>100</v>
      </c>
    </row>
    <row r="948" spans="1:7" x14ac:dyDescent="0.2">
      <c r="A948" s="584">
        <v>4355</v>
      </c>
      <c r="B948" s="585">
        <v>5623</v>
      </c>
      <c r="C948" s="586" t="s">
        <v>226</v>
      </c>
      <c r="D948" s="587">
        <v>620</v>
      </c>
      <c r="E948" s="588">
        <v>620</v>
      </c>
      <c r="F948" s="587">
        <v>620</v>
      </c>
      <c r="G948" s="589">
        <f t="shared" si="16"/>
        <v>100</v>
      </c>
    </row>
    <row r="949" spans="1:7" x14ac:dyDescent="0.2">
      <c r="A949" s="591">
        <v>4355</v>
      </c>
      <c r="B949" s="592"/>
      <c r="C949" s="593" t="s">
        <v>234</v>
      </c>
      <c r="D949" s="567">
        <v>620</v>
      </c>
      <c r="E949" s="574">
        <v>5786</v>
      </c>
      <c r="F949" s="567">
        <v>5786</v>
      </c>
      <c r="G949" s="594">
        <f t="shared" si="16"/>
        <v>100</v>
      </c>
    </row>
    <row r="950" spans="1:7" x14ac:dyDescent="0.2">
      <c r="A950" s="595"/>
      <c r="B950" s="607"/>
      <c r="C950" s="597"/>
      <c r="D950" s="599"/>
      <c r="E950" s="599"/>
      <c r="F950" s="599"/>
      <c r="G950" s="600"/>
    </row>
    <row r="951" spans="1:7" x14ac:dyDescent="0.2">
      <c r="A951" s="584">
        <v>4356</v>
      </c>
      <c r="B951" s="601">
        <v>5221</v>
      </c>
      <c r="C951" s="586" t="s">
        <v>146</v>
      </c>
      <c r="D951" s="602">
        <v>0</v>
      </c>
      <c r="E951" s="588">
        <v>12365.4</v>
      </c>
      <c r="F951" s="602">
        <v>12365.4</v>
      </c>
      <c r="G951" s="589">
        <f t="shared" si="16"/>
        <v>100</v>
      </c>
    </row>
    <row r="952" spans="1:7" x14ac:dyDescent="0.2">
      <c r="A952" s="584">
        <v>4356</v>
      </c>
      <c r="B952" s="585">
        <v>5222</v>
      </c>
      <c r="C952" s="586" t="s">
        <v>133</v>
      </c>
      <c r="D952" s="587">
        <v>0</v>
      </c>
      <c r="E952" s="588">
        <v>13747</v>
      </c>
      <c r="F952" s="587">
        <v>13747</v>
      </c>
      <c r="G952" s="589">
        <f t="shared" si="16"/>
        <v>100</v>
      </c>
    </row>
    <row r="953" spans="1:7" x14ac:dyDescent="0.2">
      <c r="A953" s="584">
        <v>4356</v>
      </c>
      <c r="B953" s="585">
        <v>5223</v>
      </c>
      <c r="C953" s="586" t="s">
        <v>136</v>
      </c>
      <c r="D953" s="587">
        <v>0</v>
      </c>
      <c r="E953" s="588">
        <v>53727.5</v>
      </c>
      <c r="F953" s="587">
        <v>53621.5</v>
      </c>
      <c r="G953" s="589">
        <f t="shared" si="16"/>
        <v>99.802708110371782</v>
      </c>
    </row>
    <row r="954" spans="1:7" x14ac:dyDescent="0.2">
      <c r="A954" s="584">
        <v>4356</v>
      </c>
      <c r="B954" s="585">
        <v>5321</v>
      </c>
      <c r="C954" s="586" t="s">
        <v>137</v>
      </c>
      <c r="D954" s="587">
        <v>0</v>
      </c>
      <c r="E954" s="588">
        <v>37036</v>
      </c>
      <c r="F954" s="587">
        <v>37036</v>
      </c>
      <c r="G954" s="589">
        <f t="shared" si="16"/>
        <v>100</v>
      </c>
    </row>
    <row r="955" spans="1:7" x14ac:dyDescent="0.2">
      <c r="A955" s="584">
        <v>4356</v>
      </c>
      <c r="B955" s="585">
        <v>5621</v>
      </c>
      <c r="C955" s="586" t="s">
        <v>224</v>
      </c>
      <c r="D955" s="587">
        <v>879</v>
      </c>
      <c r="E955" s="588">
        <v>879</v>
      </c>
      <c r="F955" s="587">
        <v>879</v>
      </c>
      <c r="G955" s="589">
        <f t="shared" si="16"/>
        <v>100</v>
      </c>
    </row>
    <row r="956" spans="1:7" x14ac:dyDescent="0.2">
      <c r="A956" s="584">
        <v>4356</v>
      </c>
      <c r="B956" s="585">
        <v>5622</v>
      </c>
      <c r="C956" s="586" t="s">
        <v>225</v>
      </c>
      <c r="D956" s="587">
        <v>1683</v>
      </c>
      <c r="E956" s="588">
        <v>1683</v>
      </c>
      <c r="F956" s="587">
        <v>1683</v>
      </c>
      <c r="G956" s="589">
        <f t="shared" si="16"/>
        <v>100</v>
      </c>
    </row>
    <row r="957" spans="1:7" x14ac:dyDescent="0.2">
      <c r="A957" s="584">
        <v>4356</v>
      </c>
      <c r="B957" s="585">
        <v>5623</v>
      </c>
      <c r="C957" s="586" t="s">
        <v>226</v>
      </c>
      <c r="D957" s="587">
        <v>6668</v>
      </c>
      <c r="E957" s="588">
        <v>6668</v>
      </c>
      <c r="F957" s="587">
        <v>6668</v>
      </c>
      <c r="G957" s="589">
        <f t="shared" ref="G957:G1025" si="17">F957/E957*100</f>
        <v>100</v>
      </c>
    </row>
    <row r="958" spans="1:7" x14ac:dyDescent="0.2">
      <c r="A958" s="591">
        <v>4356</v>
      </c>
      <c r="B958" s="592"/>
      <c r="C958" s="593" t="s">
        <v>235</v>
      </c>
      <c r="D958" s="567">
        <v>9230</v>
      </c>
      <c r="E958" s="574">
        <v>126105.9</v>
      </c>
      <c r="F958" s="567">
        <v>125999.9</v>
      </c>
      <c r="G958" s="594">
        <f t="shared" si="17"/>
        <v>99.915943663222734</v>
      </c>
    </row>
    <row r="959" spans="1:7" x14ac:dyDescent="0.2">
      <c r="A959" s="595"/>
      <c r="B959" s="607"/>
      <c r="C959" s="597"/>
      <c r="D959" s="599"/>
      <c r="E959" s="599"/>
      <c r="F959" s="599"/>
      <c r="G959" s="600"/>
    </row>
    <row r="960" spans="1:7" x14ac:dyDescent="0.2">
      <c r="A960" s="584">
        <v>4357</v>
      </c>
      <c r="B960" s="601">
        <v>5137</v>
      </c>
      <c r="C960" s="586" t="s">
        <v>1197</v>
      </c>
      <c r="D960" s="602">
        <v>0</v>
      </c>
      <c r="E960" s="588">
        <v>2157.2800000000002</v>
      </c>
      <c r="F960" s="602">
        <v>1555.74152</v>
      </c>
      <c r="G960" s="589">
        <f t="shared" si="17"/>
        <v>72.115882963732105</v>
      </c>
    </row>
    <row r="961" spans="1:7" x14ac:dyDescent="0.2">
      <c r="A961" s="584">
        <v>4357</v>
      </c>
      <c r="B961" s="585">
        <v>5139</v>
      </c>
      <c r="C961" s="586" t="s">
        <v>130</v>
      </c>
      <c r="D961" s="587">
        <v>0</v>
      </c>
      <c r="E961" s="588">
        <v>18.86</v>
      </c>
      <c r="F961" s="587">
        <v>18.86</v>
      </c>
      <c r="G961" s="589">
        <f t="shared" si="17"/>
        <v>100</v>
      </c>
    </row>
    <row r="962" spans="1:7" x14ac:dyDescent="0.2">
      <c r="A962" s="584">
        <v>4357</v>
      </c>
      <c r="B962" s="585">
        <v>5167</v>
      </c>
      <c r="C962" s="586" t="s">
        <v>157</v>
      </c>
      <c r="D962" s="587">
        <v>0</v>
      </c>
      <c r="E962" s="588">
        <v>6.6</v>
      </c>
      <c r="F962" s="587">
        <v>0</v>
      </c>
      <c r="G962" s="589">
        <f t="shared" si="17"/>
        <v>0</v>
      </c>
    </row>
    <row r="963" spans="1:7" x14ac:dyDescent="0.2">
      <c r="A963" s="584">
        <v>4357</v>
      </c>
      <c r="B963" s="585">
        <v>5169</v>
      </c>
      <c r="C963" s="586" t="s">
        <v>131</v>
      </c>
      <c r="D963" s="587">
        <v>0</v>
      </c>
      <c r="E963" s="588">
        <v>318.58</v>
      </c>
      <c r="F963" s="587">
        <v>9.4380000000000006</v>
      </c>
      <c r="G963" s="589">
        <f t="shared" si="17"/>
        <v>2.9625211877707329</v>
      </c>
    </row>
    <row r="964" spans="1:7" x14ac:dyDescent="0.2">
      <c r="A964" s="584">
        <v>4357</v>
      </c>
      <c r="B964" s="585">
        <v>5171</v>
      </c>
      <c r="C964" s="586" t="s">
        <v>159</v>
      </c>
      <c r="D964" s="587">
        <v>0</v>
      </c>
      <c r="E964" s="588">
        <v>565.20000000000005</v>
      </c>
      <c r="F964" s="587">
        <v>219.92283</v>
      </c>
      <c r="G964" s="589">
        <f t="shared" si="17"/>
        <v>38.910621019108277</v>
      </c>
    </row>
    <row r="965" spans="1:7" x14ac:dyDescent="0.2">
      <c r="A965" s="584">
        <v>4357</v>
      </c>
      <c r="B965" s="585">
        <v>5213</v>
      </c>
      <c r="C965" s="586" t="s">
        <v>3622</v>
      </c>
      <c r="D965" s="587">
        <v>0</v>
      </c>
      <c r="E965" s="588">
        <v>1361</v>
      </c>
      <c r="F965" s="587">
        <v>1361</v>
      </c>
      <c r="G965" s="589">
        <f t="shared" si="17"/>
        <v>100</v>
      </c>
    </row>
    <row r="966" spans="1:7" x14ac:dyDescent="0.2">
      <c r="A966" s="584">
        <v>4357</v>
      </c>
      <c r="B966" s="585">
        <v>5221</v>
      </c>
      <c r="C966" s="586" t="s">
        <v>146</v>
      </c>
      <c r="D966" s="587">
        <v>0</v>
      </c>
      <c r="E966" s="588">
        <v>36411.699999999997</v>
      </c>
      <c r="F966" s="587">
        <v>36411.699999999997</v>
      </c>
      <c r="G966" s="589">
        <f t="shared" si="17"/>
        <v>100</v>
      </c>
    </row>
    <row r="967" spans="1:7" x14ac:dyDescent="0.2">
      <c r="A967" s="584">
        <v>4357</v>
      </c>
      <c r="B967" s="585">
        <v>5222</v>
      </c>
      <c r="C967" s="586" t="s">
        <v>133</v>
      </c>
      <c r="D967" s="587">
        <v>0</v>
      </c>
      <c r="E967" s="588">
        <v>40582</v>
      </c>
      <c r="F967" s="587">
        <v>40582</v>
      </c>
      <c r="G967" s="589">
        <f t="shared" si="17"/>
        <v>100</v>
      </c>
    </row>
    <row r="968" spans="1:7" x14ac:dyDescent="0.2">
      <c r="A968" s="584">
        <v>4357</v>
      </c>
      <c r="B968" s="585">
        <v>5223</v>
      </c>
      <c r="C968" s="586" t="s">
        <v>136</v>
      </c>
      <c r="D968" s="587">
        <v>0</v>
      </c>
      <c r="E968" s="588">
        <v>80249.040999999997</v>
      </c>
      <c r="F968" s="587">
        <v>80249.040999999997</v>
      </c>
      <c r="G968" s="589">
        <f t="shared" si="17"/>
        <v>100</v>
      </c>
    </row>
    <row r="969" spans="1:7" x14ac:dyDescent="0.2">
      <c r="A969" s="584">
        <v>4357</v>
      </c>
      <c r="B969" s="585">
        <v>5321</v>
      </c>
      <c r="C969" s="586" t="s">
        <v>137</v>
      </c>
      <c r="D969" s="587">
        <v>0</v>
      </c>
      <c r="E969" s="588">
        <v>215073.5</v>
      </c>
      <c r="F969" s="587">
        <v>215073.5</v>
      </c>
      <c r="G969" s="589">
        <f t="shared" si="17"/>
        <v>100</v>
      </c>
    </row>
    <row r="970" spans="1:7" x14ac:dyDescent="0.2">
      <c r="A970" s="584">
        <v>4357</v>
      </c>
      <c r="B970" s="585">
        <v>5331</v>
      </c>
      <c r="C970" s="586" t="s">
        <v>140</v>
      </c>
      <c r="D970" s="587">
        <v>168550</v>
      </c>
      <c r="E970" s="588">
        <v>71313.62</v>
      </c>
      <c r="F970" s="587">
        <v>70596.56</v>
      </c>
      <c r="G970" s="589">
        <f t="shared" si="17"/>
        <v>98.994497825240117</v>
      </c>
    </row>
    <row r="971" spans="1:7" x14ac:dyDescent="0.2">
      <c r="A971" s="584">
        <v>4357</v>
      </c>
      <c r="B971" s="585">
        <v>5336</v>
      </c>
      <c r="C971" s="586" t="s">
        <v>163</v>
      </c>
      <c r="D971" s="587">
        <v>0</v>
      </c>
      <c r="E971" s="588">
        <v>415300.10800000001</v>
      </c>
      <c r="F971" s="587">
        <v>415102.28106000001</v>
      </c>
      <c r="G971" s="589">
        <f t="shared" si="17"/>
        <v>99.952365304947151</v>
      </c>
    </row>
    <row r="972" spans="1:7" x14ac:dyDescent="0.2">
      <c r="A972" s="584">
        <v>4357</v>
      </c>
      <c r="B972" s="585">
        <v>5621</v>
      </c>
      <c r="C972" s="586" t="s">
        <v>224</v>
      </c>
      <c r="D972" s="587">
        <v>577</v>
      </c>
      <c r="E972" s="588">
        <v>577</v>
      </c>
      <c r="F972" s="587">
        <v>577</v>
      </c>
      <c r="G972" s="589">
        <f t="shared" si="17"/>
        <v>100</v>
      </c>
    </row>
    <row r="973" spans="1:7" x14ac:dyDescent="0.2">
      <c r="A973" s="584">
        <v>4357</v>
      </c>
      <c r="B973" s="585">
        <v>5622</v>
      </c>
      <c r="C973" s="586" t="s">
        <v>225</v>
      </c>
      <c r="D973" s="587">
        <v>8014</v>
      </c>
      <c r="E973" s="588">
        <v>8014</v>
      </c>
      <c r="F973" s="587">
        <v>8014</v>
      </c>
      <c r="G973" s="589">
        <f t="shared" si="17"/>
        <v>100</v>
      </c>
    </row>
    <row r="974" spans="1:7" x14ac:dyDescent="0.2">
      <c r="A974" s="584">
        <v>4357</v>
      </c>
      <c r="B974" s="585">
        <v>5623</v>
      </c>
      <c r="C974" s="586" t="s">
        <v>226</v>
      </c>
      <c r="D974" s="587">
        <v>5717</v>
      </c>
      <c r="E974" s="588">
        <v>5717</v>
      </c>
      <c r="F974" s="587">
        <v>5717</v>
      </c>
      <c r="G974" s="589">
        <f t="shared" si="17"/>
        <v>100</v>
      </c>
    </row>
    <row r="975" spans="1:7" x14ac:dyDescent="0.2">
      <c r="A975" s="584">
        <v>4357</v>
      </c>
      <c r="B975" s="585">
        <v>5651</v>
      </c>
      <c r="C975" s="586" t="s">
        <v>176</v>
      </c>
      <c r="D975" s="587">
        <v>111300</v>
      </c>
      <c r="E975" s="588">
        <v>111300</v>
      </c>
      <c r="F975" s="587">
        <v>111300</v>
      </c>
      <c r="G975" s="589">
        <f t="shared" si="17"/>
        <v>100</v>
      </c>
    </row>
    <row r="976" spans="1:7" x14ac:dyDescent="0.2">
      <c r="A976" s="584">
        <v>4357</v>
      </c>
      <c r="B976" s="585">
        <v>5901</v>
      </c>
      <c r="C976" s="586" t="s">
        <v>262</v>
      </c>
      <c r="D976" s="587">
        <v>0</v>
      </c>
      <c r="E976" s="588">
        <v>94000</v>
      </c>
      <c r="F976" s="587">
        <v>0</v>
      </c>
      <c r="G976" s="589">
        <f t="shared" si="17"/>
        <v>0</v>
      </c>
    </row>
    <row r="977" spans="1:7" x14ac:dyDescent="0.2">
      <c r="A977" s="584">
        <v>4357</v>
      </c>
      <c r="B977" s="585">
        <v>5904</v>
      </c>
      <c r="C977" s="586" t="s">
        <v>194</v>
      </c>
      <c r="D977" s="587">
        <v>0</v>
      </c>
      <c r="E977" s="588">
        <v>100.383</v>
      </c>
      <c r="F977" s="587">
        <v>100.38175</v>
      </c>
      <c r="G977" s="589">
        <f t="shared" si="17"/>
        <v>99.998754769233827</v>
      </c>
    </row>
    <row r="978" spans="1:7" x14ac:dyDescent="0.2">
      <c r="A978" s="591">
        <v>4357</v>
      </c>
      <c r="B978" s="592"/>
      <c r="C978" s="593" t="s">
        <v>97</v>
      </c>
      <c r="D978" s="567">
        <v>294158</v>
      </c>
      <c r="E978" s="574">
        <v>1083065.872</v>
      </c>
      <c r="F978" s="567">
        <v>986888.42615999992</v>
      </c>
      <c r="G978" s="594">
        <f t="shared" si="17"/>
        <v>91.119889535213787</v>
      </c>
    </row>
    <row r="979" spans="1:7" x14ac:dyDescent="0.2">
      <c r="A979" s="595"/>
      <c r="B979" s="607"/>
      <c r="C979" s="597"/>
      <c r="D979" s="599"/>
      <c r="E979" s="599"/>
      <c r="F979" s="599"/>
      <c r="G979" s="600"/>
    </row>
    <row r="980" spans="1:7" x14ac:dyDescent="0.2">
      <c r="A980" s="584">
        <v>4358</v>
      </c>
      <c r="B980" s="601">
        <v>5213</v>
      </c>
      <c r="C980" s="586" t="s">
        <v>3622</v>
      </c>
      <c r="D980" s="602">
        <v>0</v>
      </c>
      <c r="E980" s="588">
        <v>5961.5</v>
      </c>
      <c r="F980" s="602">
        <v>5961.5</v>
      </c>
      <c r="G980" s="589">
        <f t="shared" si="17"/>
        <v>100</v>
      </c>
    </row>
    <row r="981" spans="1:7" x14ac:dyDescent="0.2">
      <c r="A981" s="584">
        <v>4358</v>
      </c>
      <c r="B981" s="585">
        <v>5321</v>
      </c>
      <c r="C981" s="586" t="s">
        <v>137</v>
      </c>
      <c r="D981" s="587">
        <v>0</v>
      </c>
      <c r="E981" s="588">
        <v>10949</v>
      </c>
      <c r="F981" s="587">
        <v>10949</v>
      </c>
      <c r="G981" s="589">
        <f t="shared" si="17"/>
        <v>100</v>
      </c>
    </row>
    <row r="982" spans="1:7" x14ac:dyDescent="0.2">
      <c r="A982" s="584">
        <v>4358</v>
      </c>
      <c r="B982" s="585">
        <v>5336</v>
      </c>
      <c r="C982" s="586" t="s">
        <v>163</v>
      </c>
      <c r="D982" s="587">
        <v>0</v>
      </c>
      <c r="E982" s="588">
        <v>22665</v>
      </c>
      <c r="F982" s="587">
        <v>22665</v>
      </c>
      <c r="G982" s="589">
        <f t="shared" si="17"/>
        <v>100</v>
      </c>
    </row>
    <row r="983" spans="1:7" x14ac:dyDescent="0.2">
      <c r="A983" s="584">
        <v>4358</v>
      </c>
      <c r="B983" s="585">
        <v>5339</v>
      </c>
      <c r="C983" s="586" t="s">
        <v>161</v>
      </c>
      <c r="D983" s="587">
        <v>0</v>
      </c>
      <c r="E983" s="588">
        <v>3225</v>
      </c>
      <c r="F983" s="587">
        <v>3225</v>
      </c>
      <c r="G983" s="589">
        <f t="shared" si="17"/>
        <v>100</v>
      </c>
    </row>
    <row r="984" spans="1:7" x14ac:dyDescent="0.2">
      <c r="A984" s="591">
        <v>4358</v>
      </c>
      <c r="B984" s="592"/>
      <c r="C984" s="593" t="s">
        <v>236</v>
      </c>
      <c r="D984" s="567">
        <v>0</v>
      </c>
      <c r="E984" s="574">
        <v>42800.5</v>
      </c>
      <c r="F984" s="567">
        <v>42800.5</v>
      </c>
      <c r="G984" s="594">
        <f t="shared" si="17"/>
        <v>100</v>
      </c>
    </row>
    <row r="985" spans="1:7" x14ac:dyDescent="0.2">
      <c r="A985" s="595"/>
      <c r="B985" s="607"/>
      <c r="C985" s="597"/>
      <c r="D985" s="599"/>
      <c r="E985" s="599"/>
      <c r="F985" s="599"/>
      <c r="G985" s="600"/>
    </row>
    <row r="986" spans="1:7" x14ac:dyDescent="0.2">
      <c r="A986" s="584">
        <v>4359</v>
      </c>
      <c r="B986" s="601">
        <v>5011</v>
      </c>
      <c r="C986" s="586" t="s">
        <v>148</v>
      </c>
      <c r="D986" s="602">
        <v>0</v>
      </c>
      <c r="E986" s="588">
        <v>47.6</v>
      </c>
      <c r="F986" s="602">
        <v>47.580779999999997</v>
      </c>
      <c r="G986" s="589">
        <f t="shared" si="17"/>
        <v>99.959621848739488</v>
      </c>
    </row>
    <row r="987" spans="1:7" x14ac:dyDescent="0.2">
      <c r="A987" s="584">
        <v>4359</v>
      </c>
      <c r="B987" s="585">
        <v>5021</v>
      </c>
      <c r="C987" s="586" t="s">
        <v>149</v>
      </c>
      <c r="D987" s="587">
        <v>0</v>
      </c>
      <c r="E987" s="588">
        <v>72</v>
      </c>
      <c r="F987" s="587">
        <v>71.3</v>
      </c>
      <c r="G987" s="589">
        <f t="shared" si="17"/>
        <v>99.027777777777771</v>
      </c>
    </row>
    <row r="988" spans="1:7" x14ac:dyDescent="0.2">
      <c r="A988" s="584">
        <v>4359</v>
      </c>
      <c r="B988" s="585">
        <v>5031</v>
      </c>
      <c r="C988" s="586" t="s">
        <v>150</v>
      </c>
      <c r="D988" s="587">
        <v>0</v>
      </c>
      <c r="E988" s="588">
        <v>12.5</v>
      </c>
      <c r="F988" s="587">
        <v>11.791</v>
      </c>
      <c r="G988" s="589">
        <f t="shared" si="17"/>
        <v>94.328000000000003</v>
      </c>
    </row>
    <row r="989" spans="1:7" x14ac:dyDescent="0.2">
      <c r="A989" s="584">
        <v>4359</v>
      </c>
      <c r="B989" s="585">
        <v>5032</v>
      </c>
      <c r="C989" s="586" t="s">
        <v>151</v>
      </c>
      <c r="D989" s="587">
        <v>0</v>
      </c>
      <c r="E989" s="588">
        <v>4.5</v>
      </c>
      <c r="F989" s="587">
        <v>4.2729999999999997</v>
      </c>
      <c r="G989" s="589">
        <f t="shared" si="17"/>
        <v>94.955555555555549</v>
      </c>
    </row>
    <row r="990" spans="1:7" ht="25.5" x14ac:dyDescent="0.2">
      <c r="A990" s="584">
        <v>4359</v>
      </c>
      <c r="B990" s="585">
        <v>5038</v>
      </c>
      <c r="C990" s="586" t="s">
        <v>3628</v>
      </c>
      <c r="D990" s="587">
        <v>0</v>
      </c>
      <c r="E990" s="588">
        <v>0.21</v>
      </c>
      <c r="F990" s="587">
        <v>0.192</v>
      </c>
      <c r="G990" s="589">
        <f t="shared" si="17"/>
        <v>91.428571428571431</v>
      </c>
    </row>
    <row r="991" spans="1:7" x14ac:dyDescent="0.2">
      <c r="A991" s="584">
        <v>4359</v>
      </c>
      <c r="B991" s="585">
        <v>5042</v>
      </c>
      <c r="C991" s="586" t="s">
        <v>170</v>
      </c>
      <c r="D991" s="587">
        <v>8</v>
      </c>
      <c r="E991" s="588">
        <v>8</v>
      </c>
      <c r="F991" s="587">
        <v>7.1989999999999998</v>
      </c>
      <c r="G991" s="589">
        <f t="shared" si="17"/>
        <v>89.987499999999997</v>
      </c>
    </row>
    <row r="992" spans="1:7" x14ac:dyDescent="0.2">
      <c r="A992" s="584">
        <v>4359</v>
      </c>
      <c r="B992" s="585">
        <v>5137</v>
      </c>
      <c r="C992" s="586" t="s">
        <v>1197</v>
      </c>
      <c r="D992" s="587">
        <v>0</v>
      </c>
      <c r="E992" s="588">
        <v>58</v>
      </c>
      <c r="F992" s="587">
        <v>54.691999999999993</v>
      </c>
      <c r="G992" s="589">
        <f t="shared" si="17"/>
        <v>94.296551724137927</v>
      </c>
    </row>
    <row r="993" spans="1:7" x14ac:dyDescent="0.2">
      <c r="A993" s="584">
        <v>4359</v>
      </c>
      <c r="B993" s="585">
        <v>5139</v>
      </c>
      <c r="C993" s="586" t="s">
        <v>130</v>
      </c>
      <c r="D993" s="587">
        <v>0</v>
      </c>
      <c r="E993" s="588">
        <v>131.55000000000001</v>
      </c>
      <c r="F993" s="587">
        <v>129.911</v>
      </c>
      <c r="G993" s="589">
        <f t="shared" si="17"/>
        <v>98.754085898897742</v>
      </c>
    </row>
    <row r="994" spans="1:7" x14ac:dyDescent="0.2">
      <c r="A994" s="584">
        <v>4359</v>
      </c>
      <c r="B994" s="585">
        <v>5162</v>
      </c>
      <c r="C994" s="586" t="s">
        <v>193</v>
      </c>
      <c r="D994" s="587">
        <v>0</v>
      </c>
      <c r="E994" s="588">
        <v>4</v>
      </c>
      <c r="F994" s="587">
        <v>1.93977</v>
      </c>
      <c r="G994" s="589">
        <f t="shared" si="17"/>
        <v>48.494250000000001</v>
      </c>
    </row>
    <row r="995" spans="1:7" x14ac:dyDescent="0.2">
      <c r="A995" s="584">
        <v>4359</v>
      </c>
      <c r="B995" s="585">
        <v>5164</v>
      </c>
      <c r="C995" s="586" t="s">
        <v>144</v>
      </c>
      <c r="D995" s="587">
        <v>0</v>
      </c>
      <c r="E995" s="588">
        <v>21.15</v>
      </c>
      <c r="F995" s="587">
        <v>19.844000000000001</v>
      </c>
      <c r="G995" s="589">
        <f t="shared" si="17"/>
        <v>93.825059101654858</v>
      </c>
    </row>
    <row r="996" spans="1:7" x14ac:dyDescent="0.2">
      <c r="A996" s="584">
        <v>4359</v>
      </c>
      <c r="B996" s="585">
        <v>5166</v>
      </c>
      <c r="C996" s="586" t="s">
        <v>156</v>
      </c>
      <c r="D996" s="587">
        <v>0</v>
      </c>
      <c r="E996" s="588">
        <v>1161.58</v>
      </c>
      <c r="F996" s="587">
        <v>1149.258</v>
      </c>
      <c r="G996" s="589">
        <f t="shared" si="17"/>
        <v>98.939203498682843</v>
      </c>
    </row>
    <row r="997" spans="1:7" x14ac:dyDescent="0.2">
      <c r="A997" s="584">
        <v>4359</v>
      </c>
      <c r="B997" s="585">
        <v>5167</v>
      </c>
      <c r="C997" s="586" t="s">
        <v>157</v>
      </c>
      <c r="D997" s="587">
        <v>0</v>
      </c>
      <c r="E997" s="588">
        <v>4712.78</v>
      </c>
      <c r="F997" s="587">
        <v>4692.3900000000003</v>
      </c>
      <c r="G997" s="589">
        <f t="shared" si="17"/>
        <v>99.567346661630722</v>
      </c>
    </row>
    <row r="998" spans="1:7" x14ac:dyDescent="0.2">
      <c r="A998" s="584">
        <v>4359</v>
      </c>
      <c r="B998" s="585">
        <v>5168</v>
      </c>
      <c r="C998" s="586" t="s">
        <v>158</v>
      </c>
      <c r="D998" s="587">
        <v>382</v>
      </c>
      <c r="E998" s="588">
        <v>382</v>
      </c>
      <c r="F998" s="587">
        <v>230.57564000000002</v>
      </c>
      <c r="G998" s="589">
        <f t="shared" si="17"/>
        <v>60.36011518324608</v>
      </c>
    </row>
    <row r="999" spans="1:7" x14ac:dyDescent="0.2">
      <c r="A999" s="584">
        <v>4359</v>
      </c>
      <c r="B999" s="585">
        <v>5169</v>
      </c>
      <c r="C999" s="586" t="s">
        <v>131</v>
      </c>
      <c r="D999" s="587">
        <v>345</v>
      </c>
      <c r="E999" s="588">
        <v>2339.02</v>
      </c>
      <c r="F999" s="587">
        <v>2007.64282</v>
      </c>
      <c r="G999" s="589">
        <f t="shared" si="17"/>
        <v>85.832648716128972</v>
      </c>
    </row>
    <row r="1000" spans="1:7" x14ac:dyDescent="0.2">
      <c r="A1000" s="584">
        <v>4359</v>
      </c>
      <c r="B1000" s="585">
        <v>5175</v>
      </c>
      <c r="C1000" s="586" t="s">
        <v>132</v>
      </c>
      <c r="D1000" s="587">
        <v>0</v>
      </c>
      <c r="E1000" s="588">
        <v>205.32</v>
      </c>
      <c r="F1000" s="587">
        <v>201.61295000000004</v>
      </c>
      <c r="G1000" s="589">
        <f t="shared" si="17"/>
        <v>98.19450126631601</v>
      </c>
    </row>
    <row r="1001" spans="1:7" x14ac:dyDescent="0.2">
      <c r="A1001" s="584">
        <v>4359</v>
      </c>
      <c r="B1001" s="585">
        <v>5221</v>
      </c>
      <c r="C1001" s="586" t="s">
        <v>146</v>
      </c>
      <c r="D1001" s="587">
        <v>0</v>
      </c>
      <c r="E1001" s="588">
        <v>2038</v>
      </c>
      <c r="F1001" s="587">
        <v>2038</v>
      </c>
      <c r="G1001" s="589">
        <f t="shared" si="17"/>
        <v>100</v>
      </c>
    </row>
    <row r="1002" spans="1:7" x14ac:dyDescent="0.2">
      <c r="A1002" s="584">
        <v>4359</v>
      </c>
      <c r="B1002" s="585">
        <v>5222</v>
      </c>
      <c r="C1002" s="586" t="s">
        <v>133</v>
      </c>
      <c r="D1002" s="587">
        <v>0</v>
      </c>
      <c r="E1002" s="588">
        <v>2845</v>
      </c>
      <c r="F1002" s="587">
        <v>2845</v>
      </c>
      <c r="G1002" s="589">
        <f t="shared" si="17"/>
        <v>100</v>
      </c>
    </row>
    <row r="1003" spans="1:7" x14ac:dyDescent="0.2">
      <c r="A1003" s="584">
        <v>4359</v>
      </c>
      <c r="B1003" s="585">
        <v>5223</v>
      </c>
      <c r="C1003" s="586" t="s">
        <v>136</v>
      </c>
      <c r="D1003" s="587">
        <v>0</v>
      </c>
      <c r="E1003" s="588">
        <v>20740</v>
      </c>
      <c r="F1003" s="587">
        <v>20740</v>
      </c>
      <c r="G1003" s="589">
        <f t="shared" si="17"/>
        <v>100</v>
      </c>
    </row>
    <row r="1004" spans="1:7" x14ac:dyDescent="0.2">
      <c r="A1004" s="584">
        <v>4359</v>
      </c>
      <c r="B1004" s="585">
        <v>5321</v>
      </c>
      <c r="C1004" s="586" t="s">
        <v>137</v>
      </c>
      <c r="D1004" s="587">
        <v>0</v>
      </c>
      <c r="E1004" s="588">
        <v>21975</v>
      </c>
      <c r="F1004" s="587">
        <v>21975</v>
      </c>
      <c r="G1004" s="589">
        <f t="shared" si="17"/>
        <v>100</v>
      </c>
    </row>
    <row r="1005" spans="1:7" x14ac:dyDescent="0.2">
      <c r="A1005" s="584">
        <v>4359</v>
      </c>
      <c r="B1005" s="585">
        <v>5621</v>
      </c>
      <c r="C1005" s="586" t="s">
        <v>224</v>
      </c>
      <c r="D1005" s="587">
        <v>98</v>
      </c>
      <c r="E1005" s="588">
        <v>98</v>
      </c>
      <c r="F1005" s="587">
        <v>98</v>
      </c>
      <c r="G1005" s="589">
        <f t="shared" si="17"/>
        <v>100</v>
      </c>
    </row>
    <row r="1006" spans="1:7" x14ac:dyDescent="0.2">
      <c r="A1006" s="584">
        <v>4359</v>
      </c>
      <c r="B1006" s="585">
        <v>5622</v>
      </c>
      <c r="C1006" s="586" t="s">
        <v>225</v>
      </c>
      <c r="D1006" s="587">
        <v>283</v>
      </c>
      <c r="E1006" s="588">
        <v>283</v>
      </c>
      <c r="F1006" s="587">
        <v>283</v>
      </c>
      <c r="G1006" s="589">
        <f t="shared" si="17"/>
        <v>100</v>
      </c>
    </row>
    <row r="1007" spans="1:7" x14ac:dyDescent="0.2">
      <c r="A1007" s="584">
        <v>4359</v>
      </c>
      <c r="B1007" s="585">
        <v>5623</v>
      </c>
      <c r="C1007" s="586" t="s">
        <v>226</v>
      </c>
      <c r="D1007" s="587">
        <v>2631</v>
      </c>
      <c r="E1007" s="588">
        <v>2631</v>
      </c>
      <c r="F1007" s="587">
        <v>2631</v>
      </c>
      <c r="G1007" s="589">
        <f t="shared" si="17"/>
        <v>100</v>
      </c>
    </row>
    <row r="1008" spans="1:7" x14ac:dyDescent="0.2">
      <c r="A1008" s="591">
        <v>4359</v>
      </c>
      <c r="B1008" s="592"/>
      <c r="C1008" s="593" t="s">
        <v>237</v>
      </c>
      <c r="D1008" s="567">
        <v>3747</v>
      </c>
      <c r="E1008" s="574">
        <v>59770.21</v>
      </c>
      <c r="F1008" s="567">
        <v>59240.201960000006</v>
      </c>
      <c r="G1008" s="594">
        <f t="shared" si="17"/>
        <v>99.113257189492913</v>
      </c>
    </row>
    <row r="1009" spans="1:7" x14ac:dyDescent="0.2">
      <c r="A1009" s="595"/>
      <c r="B1009" s="607"/>
      <c r="C1009" s="597"/>
      <c r="D1009" s="599"/>
      <c r="E1009" s="599"/>
      <c r="F1009" s="599"/>
      <c r="G1009" s="600"/>
    </row>
    <row r="1010" spans="1:7" x14ac:dyDescent="0.2">
      <c r="A1010" s="584">
        <v>4371</v>
      </c>
      <c r="B1010" s="601">
        <v>5221</v>
      </c>
      <c r="C1010" s="586" t="s">
        <v>146</v>
      </c>
      <c r="D1010" s="602">
        <v>0</v>
      </c>
      <c r="E1010" s="588">
        <v>17682</v>
      </c>
      <c r="F1010" s="602">
        <v>17682</v>
      </c>
      <c r="G1010" s="589">
        <f t="shared" si="17"/>
        <v>100</v>
      </c>
    </row>
    <row r="1011" spans="1:7" x14ac:dyDescent="0.2">
      <c r="A1011" s="584">
        <v>4371</v>
      </c>
      <c r="B1011" s="585">
        <v>5222</v>
      </c>
      <c r="C1011" s="586" t="s">
        <v>133</v>
      </c>
      <c r="D1011" s="587">
        <v>0</v>
      </c>
      <c r="E1011" s="588">
        <v>19690</v>
      </c>
      <c r="F1011" s="587">
        <v>19690</v>
      </c>
      <c r="G1011" s="589">
        <f t="shared" si="17"/>
        <v>100</v>
      </c>
    </row>
    <row r="1012" spans="1:7" x14ac:dyDescent="0.2">
      <c r="A1012" s="584">
        <v>4371</v>
      </c>
      <c r="B1012" s="585">
        <v>5223</v>
      </c>
      <c r="C1012" s="586" t="s">
        <v>136</v>
      </c>
      <c r="D1012" s="587">
        <v>0</v>
      </c>
      <c r="E1012" s="588">
        <v>41650</v>
      </c>
      <c r="F1012" s="587">
        <v>41650</v>
      </c>
      <c r="G1012" s="589">
        <f t="shared" si="17"/>
        <v>100</v>
      </c>
    </row>
    <row r="1013" spans="1:7" x14ac:dyDescent="0.2">
      <c r="A1013" s="584">
        <v>4371</v>
      </c>
      <c r="B1013" s="585">
        <v>5321</v>
      </c>
      <c r="C1013" s="586" t="s">
        <v>137</v>
      </c>
      <c r="D1013" s="587">
        <v>0</v>
      </c>
      <c r="E1013" s="588">
        <v>2742</v>
      </c>
      <c r="F1013" s="587">
        <v>2742</v>
      </c>
      <c r="G1013" s="589">
        <f t="shared" si="17"/>
        <v>100</v>
      </c>
    </row>
    <row r="1014" spans="1:7" x14ac:dyDescent="0.2">
      <c r="A1014" s="584">
        <v>4371</v>
      </c>
      <c r="B1014" s="585">
        <v>5339</v>
      </c>
      <c r="C1014" s="586" t="s">
        <v>161</v>
      </c>
      <c r="D1014" s="587">
        <v>0</v>
      </c>
      <c r="E1014" s="588">
        <v>2772</v>
      </c>
      <c r="F1014" s="587">
        <v>2772</v>
      </c>
      <c r="G1014" s="589">
        <f t="shared" si="17"/>
        <v>100</v>
      </c>
    </row>
    <row r="1015" spans="1:7" x14ac:dyDescent="0.2">
      <c r="A1015" s="584">
        <v>4371</v>
      </c>
      <c r="B1015" s="585">
        <v>5621</v>
      </c>
      <c r="C1015" s="586" t="s">
        <v>224</v>
      </c>
      <c r="D1015" s="587">
        <v>4017</v>
      </c>
      <c r="E1015" s="588">
        <v>4017</v>
      </c>
      <c r="F1015" s="587">
        <v>4017</v>
      </c>
      <c r="G1015" s="589">
        <f t="shared" si="17"/>
        <v>100</v>
      </c>
    </row>
    <row r="1016" spans="1:7" x14ac:dyDescent="0.2">
      <c r="A1016" s="584">
        <v>4371</v>
      </c>
      <c r="B1016" s="585">
        <v>5622</v>
      </c>
      <c r="C1016" s="586" t="s">
        <v>225</v>
      </c>
      <c r="D1016" s="587">
        <v>3363</v>
      </c>
      <c r="E1016" s="588">
        <v>3363</v>
      </c>
      <c r="F1016" s="587">
        <v>3363</v>
      </c>
      <c r="G1016" s="589">
        <f t="shared" si="17"/>
        <v>100</v>
      </c>
    </row>
    <row r="1017" spans="1:7" x14ac:dyDescent="0.2">
      <c r="A1017" s="584">
        <v>4371</v>
      </c>
      <c r="B1017" s="585">
        <v>5623</v>
      </c>
      <c r="C1017" s="586" t="s">
        <v>226</v>
      </c>
      <c r="D1017" s="587">
        <v>8016</v>
      </c>
      <c r="E1017" s="588">
        <v>8016</v>
      </c>
      <c r="F1017" s="587">
        <v>8016</v>
      </c>
      <c r="G1017" s="589">
        <f t="shared" si="17"/>
        <v>100</v>
      </c>
    </row>
    <row r="1018" spans="1:7" x14ac:dyDescent="0.2">
      <c r="A1018" s="591">
        <v>4371</v>
      </c>
      <c r="B1018" s="592"/>
      <c r="C1018" s="593" t="s">
        <v>238</v>
      </c>
      <c r="D1018" s="567">
        <v>15396</v>
      </c>
      <c r="E1018" s="574">
        <v>99932</v>
      </c>
      <c r="F1018" s="567">
        <v>99932</v>
      </c>
      <c r="G1018" s="594">
        <f t="shared" si="17"/>
        <v>100</v>
      </c>
    </row>
    <row r="1019" spans="1:7" x14ac:dyDescent="0.2">
      <c r="A1019" s="595"/>
      <c r="B1019" s="607"/>
      <c r="C1019" s="597"/>
      <c r="D1019" s="599"/>
      <c r="E1019" s="599"/>
      <c r="F1019" s="599"/>
      <c r="G1019" s="600"/>
    </row>
    <row r="1020" spans="1:7" x14ac:dyDescent="0.2">
      <c r="A1020" s="584">
        <v>4372</v>
      </c>
      <c r="B1020" s="601">
        <v>5221</v>
      </c>
      <c r="C1020" s="586" t="s">
        <v>146</v>
      </c>
      <c r="D1020" s="602">
        <v>0</v>
      </c>
      <c r="E1020" s="588">
        <v>2062</v>
      </c>
      <c r="F1020" s="602">
        <v>2062</v>
      </c>
      <c r="G1020" s="589">
        <f t="shared" si="17"/>
        <v>100</v>
      </c>
    </row>
    <row r="1021" spans="1:7" x14ac:dyDescent="0.2">
      <c r="A1021" s="584">
        <v>4372</v>
      </c>
      <c r="B1021" s="585">
        <v>5222</v>
      </c>
      <c r="C1021" s="586" t="s">
        <v>133</v>
      </c>
      <c r="D1021" s="587">
        <v>0</v>
      </c>
      <c r="E1021" s="588">
        <v>11317</v>
      </c>
      <c r="F1021" s="587">
        <v>11317</v>
      </c>
      <c r="G1021" s="589">
        <f t="shared" si="17"/>
        <v>100</v>
      </c>
    </row>
    <row r="1022" spans="1:7" x14ac:dyDescent="0.2">
      <c r="A1022" s="584">
        <v>4372</v>
      </c>
      <c r="B1022" s="585">
        <v>5223</v>
      </c>
      <c r="C1022" s="586" t="s">
        <v>136</v>
      </c>
      <c r="D1022" s="587">
        <v>0</v>
      </c>
      <c r="E1022" s="588">
        <v>3373</v>
      </c>
      <c r="F1022" s="587">
        <v>3373</v>
      </c>
      <c r="G1022" s="589">
        <f t="shared" si="17"/>
        <v>100</v>
      </c>
    </row>
    <row r="1023" spans="1:7" x14ac:dyDescent="0.2">
      <c r="A1023" s="584">
        <v>4372</v>
      </c>
      <c r="B1023" s="585">
        <v>5621</v>
      </c>
      <c r="C1023" s="586" t="s">
        <v>224</v>
      </c>
      <c r="D1023" s="587">
        <v>476</v>
      </c>
      <c r="E1023" s="588">
        <v>476</v>
      </c>
      <c r="F1023" s="587">
        <v>476</v>
      </c>
      <c r="G1023" s="589">
        <f t="shared" si="17"/>
        <v>100</v>
      </c>
    </row>
    <row r="1024" spans="1:7" x14ac:dyDescent="0.2">
      <c r="A1024" s="584">
        <v>4372</v>
      </c>
      <c r="B1024" s="585">
        <v>5623</v>
      </c>
      <c r="C1024" s="586" t="s">
        <v>226</v>
      </c>
      <c r="D1024" s="587">
        <v>359</v>
      </c>
      <c r="E1024" s="588">
        <v>359</v>
      </c>
      <c r="F1024" s="587">
        <v>359</v>
      </c>
      <c r="G1024" s="589">
        <f t="shared" si="17"/>
        <v>100</v>
      </c>
    </row>
    <row r="1025" spans="1:7" x14ac:dyDescent="0.2">
      <c r="A1025" s="591">
        <v>4372</v>
      </c>
      <c r="B1025" s="592"/>
      <c r="C1025" s="593" t="s">
        <v>239</v>
      </c>
      <c r="D1025" s="567">
        <v>835</v>
      </c>
      <c r="E1025" s="574">
        <v>17587</v>
      </c>
      <c r="F1025" s="567">
        <v>17587</v>
      </c>
      <c r="G1025" s="594">
        <f t="shared" si="17"/>
        <v>100</v>
      </c>
    </row>
    <row r="1026" spans="1:7" x14ac:dyDescent="0.2">
      <c r="A1026" s="595"/>
      <c r="B1026" s="607"/>
      <c r="C1026" s="597"/>
      <c r="D1026" s="599"/>
      <c r="E1026" s="599"/>
      <c r="F1026" s="599"/>
      <c r="G1026" s="600"/>
    </row>
    <row r="1027" spans="1:7" x14ac:dyDescent="0.2">
      <c r="A1027" s="584">
        <v>4373</v>
      </c>
      <c r="B1027" s="601">
        <v>5221</v>
      </c>
      <c r="C1027" s="586" t="s">
        <v>146</v>
      </c>
      <c r="D1027" s="602">
        <v>0</v>
      </c>
      <c r="E1027" s="588">
        <v>5100.51</v>
      </c>
      <c r="F1027" s="602">
        <v>4863</v>
      </c>
      <c r="G1027" s="589">
        <f t="shared" ref="G1027:G1096" si="18">F1027/E1027*100</f>
        <v>95.343406835787007</v>
      </c>
    </row>
    <row r="1028" spans="1:7" x14ac:dyDescent="0.2">
      <c r="A1028" s="584">
        <v>4373</v>
      </c>
      <c r="B1028" s="585">
        <v>5223</v>
      </c>
      <c r="C1028" s="586" t="s">
        <v>136</v>
      </c>
      <c r="D1028" s="587">
        <v>0</v>
      </c>
      <c r="E1028" s="588">
        <v>3055</v>
      </c>
      <c r="F1028" s="587">
        <v>3055</v>
      </c>
      <c r="G1028" s="589">
        <f t="shared" si="18"/>
        <v>100</v>
      </c>
    </row>
    <row r="1029" spans="1:7" x14ac:dyDescent="0.2">
      <c r="A1029" s="584">
        <v>4373</v>
      </c>
      <c r="B1029" s="585">
        <v>5321</v>
      </c>
      <c r="C1029" s="586" t="s">
        <v>137</v>
      </c>
      <c r="D1029" s="587">
        <v>0</v>
      </c>
      <c r="E1029" s="588">
        <v>515.01</v>
      </c>
      <c r="F1029" s="587">
        <v>515</v>
      </c>
      <c r="G1029" s="589">
        <f t="shared" si="18"/>
        <v>99.998058290130288</v>
      </c>
    </row>
    <row r="1030" spans="1:7" x14ac:dyDescent="0.2">
      <c r="A1030" s="584">
        <v>4373</v>
      </c>
      <c r="B1030" s="585">
        <v>5621</v>
      </c>
      <c r="C1030" s="586" t="s">
        <v>224</v>
      </c>
      <c r="D1030" s="587">
        <v>1130</v>
      </c>
      <c r="E1030" s="588">
        <v>3972</v>
      </c>
      <c r="F1030" s="587">
        <v>3972</v>
      </c>
      <c r="G1030" s="589">
        <f t="shared" si="18"/>
        <v>100</v>
      </c>
    </row>
    <row r="1031" spans="1:7" x14ac:dyDescent="0.2">
      <c r="A1031" s="591">
        <v>4373</v>
      </c>
      <c r="B1031" s="592"/>
      <c r="C1031" s="593" t="s">
        <v>240</v>
      </c>
      <c r="D1031" s="567">
        <v>1130</v>
      </c>
      <c r="E1031" s="574">
        <v>12642.52</v>
      </c>
      <c r="F1031" s="567">
        <v>12405</v>
      </c>
      <c r="G1031" s="594">
        <f t="shared" si="18"/>
        <v>98.121260634746861</v>
      </c>
    </row>
    <row r="1032" spans="1:7" x14ac:dyDescent="0.2">
      <c r="A1032" s="595"/>
      <c r="B1032" s="607"/>
      <c r="C1032" s="597"/>
      <c r="D1032" s="599"/>
      <c r="E1032" s="599"/>
      <c r="F1032" s="599"/>
      <c r="G1032" s="600"/>
    </row>
    <row r="1033" spans="1:7" x14ac:dyDescent="0.2">
      <c r="A1033" s="584">
        <v>4374</v>
      </c>
      <c r="B1033" s="601">
        <v>5221</v>
      </c>
      <c r="C1033" s="586" t="s">
        <v>146</v>
      </c>
      <c r="D1033" s="602">
        <v>0</v>
      </c>
      <c r="E1033" s="588">
        <v>6521.01</v>
      </c>
      <c r="F1033" s="602">
        <v>6521</v>
      </c>
      <c r="G1033" s="589">
        <f t="shared" si="18"/>
        <v>99.999846649522084</v>
      </c>
    </row>
    <row r="1034" spans="1:7" x14ac:dyDescent="0.2">
      <c r="A1034" s="584">
        <v>4374</v>
      </c>
      <c r="B1034" s="585">
        <v>5222</v>
      </c>
      <c r="C1034" s="586" t="s">
        <v>133</v>
      </c>
      <c r="D1034" s="587">
        <v>0</v>
      </c>
      <c r="E1034" s="588">
        <v>75356.02</v>
      </c>
      <c r="F1034" s="587">
        <v>75356</v>
      </c>
      <c r="G1034" s="589">
        <f t="shared" si="18"/>
        <v>99.999973459320174</v>
      </c>
    </row>
    <row r="1035" spans="1:7" x14ac:dyDescent="0.2">
      <c r="A1035" s="584">
        <v>4374</v>
      </c>
      <c r="B1035" s="585">
        <v>5223</v>
      </c>
      <c r="C1035" s="586" t="s">
        <v>136</v>
      </c>
      <c r="D1035" s="587">
        <v>0</v>
      </c>
      <c r="E1035" s="588">
        <v>118522.07</v>
      </c>
      <c r="F1035" s="587">
        <v>118522.00000000001</v>
      </c>
      <c r="G1035" s="589">
        <f t="shared" si="18"/>
        <v>99.999940939269791</v>
      </c>
    </row>
    <row r="1036" spans="1:7" x14ac:dyDescent="0.2">
      <c r="A1036" s="584">
        <v>4374</v>
      </c>
      <c r="B1036" s="585">
        <v>5321</v>
      </c>
      <c r="C1036" s="586" t="s">
        <v>137</v>
      </c>
      <c r="D1036" s="587">
        <v>0</v>
      </c>
      <c r="E1036" s="588">
        <v>14729.03</v>
      </c>
      <c r="F1036" s="587">
        <v>14729</v>
      </c>
      <c r="G1036" s="589">
        <f t="shared" si="18"/>
        <v>99.999796320599515</v>
      </c>
    </row>
    <row r="1037" spans="1:7" x14ac:dyDescent="0.2">
      <c r="A1037" s="584">
        <v>4374</v>
      </c>
      <c r="B1037" s="585">
        <v>5336</v>
      </c>
      <c r="C1037" s="586" t="s">
        <v>163</v>
      </c>
      <c r="D1037" s="587">
        <v>0</v>
      </c>
      <c r="E1037" s="588">
        <v>2580.1999999999998</v>
      </c>
      <c r="F1037" s="587">
        <v>1680.2</v>
      </c>
      <c r="G1037" s="589">
        <f t="shared" si="18"/>
        <v>65.118983024571747</v>
      </c>
    </row>
    <row r="1038" spans="1:7" x14ac:dyDescent="0.2">
      <c r="A1038" s="584">
        <v>4374</v>
      </c>
      <c r="B1038" s="585">
        <v>5621</v>
      </c>
      <c r="C1038" s="586" t="s">
        <v>224</v>
      </c>
      <c r="D1038" s="587">
        <v>1911</v>
      </c>
      <c r="E1038" s="588">
        <v>7595</v>
      </c>
      <c r="F1038" s="587">
        <v>7595</v>
      </c>
      <c r="G1038" s="589">
        <f t="shared" si="18"/>
        <v>100</v>
      </c>
    </row>
    <row r="1039" spans="1:7" x14ac:dyDescent="0.2">
      <c r="A1039" s="584">
        <v>4374</v>
      </c>
      <c r="B1039" s="585">
        <v>5622</v>
      </c>
      <c r="C1039" s="586" t="s">
        <v>225</v>
      </c>
      <c r="D1039" s="587">
        <v>18432</v>
      </c>
      <c r="E1039" s="588">
        <v>58567</v>
      </c>
      <c r="F1039" s="587">
        <v>58567</v>
      </c>
      <c r="G1039" s="589">
        <f t="shared" si="18"/>
        <v>100</v>
      </c>
    </row>
    <row r="1040" spans="1:7" x14ac:dyDescent="0.2">
      <c r="A1040" s="584">
        <v>4374</v>
      </c>
      <c r="B1040" s="585">
        <v>5623</v>
      </c>
      <c r="C1040" s="586" t="s">
        <v>226</v>
      </c>
      <c r="D1040" s="587">
        <v>21634</v>
      </c>
      <c r="E1040" s="588">
        <v>55605</v>
      </c>
      <c r="F1040" s="587">
        <v>55605</v>
      </c>
      <c r="G1040" s="589">
        <f t="shared" si="18"/>
        <v>100</v>
      </c>
    </row>
    <row r="1041" spans="1:7" x14ac:dyDescent="0.2">
      <c r="A1041" s="584">
        <v>4374</v>
      </c>
      <c r="B1041" s="585">
        <v>5641</v>
      </c>
      <c r="C1041" s="586" t="s">
        <v>232</v>
      </c>
      <c r="D1041" s="587">
        <v>0</v>
      </c>
      <c r="E1041" s="588">
        <v>5722</v>
      </c>
      <c r="F1041" s="587">
        <v>5722</v>
      </c>
      <c r="G1041" s="589">
        <f t="shared" si="18"/>
        <v>100</v>
      </c>
    </row>
    <row r="1042" spans="1:7" x14ac:dyDescent="0.2">
      <c r="A1042" s="591">
        <v>4374</v>
      </c>
      <c r="B1042" s="592"/>
      <c r="C1042" s="593" t="s">
        <v>241</v>
      </c>
      <c r="D1042" s="567">
        <v>41977</v>
      </c>
      <c r="E1042" s="574">
        <v>345197.33</v>
      </c>
      <c r="F1042" s="567">
        <v>344297.2</v>
      </c>
      <c r="G1042" s="594">
        <f t="shared" si="18"/>
        <v>99.739241899698357</v>
      </c>
    </row>
    <row r="1043" spans="1:7" x14ac:dyDescent="0.2">
      <c r="A1043" s="595"/>
      <c r="B1043" s="607"/>
      <c r="C1043" s="597"/>
      <c r="D1043" s="599"/>
      <c r="E1043" s="599"/>
      <c r="F1043" s="599"/>
      <c r="G1043" s="600"/>
    </row>
    <row r="1044" spans="1:7" x14ac:dyDescent="0.2">
      <c r="A1044" s="584">
        <v>4375</v>
      </c>
      <c r="B1044" s="601">
        <v>5221</v>
      </c>
      <c r="C1044" s="586" t="s">
        <v>146</v>
      </c>
      <c r="D1044" s="602">
        <v>0</v>
      </c>
      <c r="E1044" s="588">
        <v>25045</v>
      </c>
      <c r="F1044" s="602">
        <v>25045</v>
      </c>
      <c r="G1044" s="589">
        <f t="shared" si="18"/>
        <v>100</v>
      </c>
    </row>
    <row r="1045" spans="1:7" x14ac:dyDescent="0.2">
      <c r="A1045" s="584">
        <v>4375</v>
      </c>
      <c r="B1045" s="585">
        <v>5222</v>
      </c>
      <c r="C1045" s="586" t="s">
        <v>133</v>
      </c>
      <c r="D1045" s="587">
        <v>0</v>
      </c>
      <c r="E1045" s="588">
        <v>19086</v>
      </c>
      <c r="F1045" s="587">
        <v>19086</v>
      </c>
      <c r="G1045" s="589">
        <f t="shared" si="18"/>
        <v>100</v>
      </c>
    </row>
    <row r="1046" spans="1:7" x14ac:dyDescent="0.2">
      <c r="A1046" s="584">
        <v>4375</v>
      </c>
      <c r="B1046" s="585">
        <v>5223</v>
      </c>
      <c r="C1046" s="586" t="s">
        <v>136</v>
      </c>
      <c r="D1046" s="587">
        <v>0</v>
      </c>
      <c r="E1046" s="588">
        <v>23316</v>
      </c>
      <c r="F1046" s="587">
        <v>23316</v>
      </c>
      <c r="G1046" s="589">
        <f t="shared" si="18"/>
        <v>100</v>
      </c>
    </row>
    <row r="1047" spans="1:7" x14ac:dyDescent="0.2">
      <c r="A1047" s="584">
        <v>4375</v>
      </c>
      <c r="B1047" s="585">
        <v>5321</v>
      </c>
      <c r="C1047" s="586" t="s">
        <v>137</v>
      </c>
      <c r="D1047" s="587">
        <v>0</v>
      </c>
      <c r="E1047" s="588">
        <v>2671</v>
      </c>
      <c r="F1047" s="587">
        <v>2671</v>
      </c>
      <c r="G1047" s="589">
        <f t="shared" si="18"/>
        <v>100</v>
      </c>
    </row>
    <row r="1048" spans="1:7" x14ac:dyDescent="0.2">
      <c r="A1048" s="584">
        <v>4375</v>
      </c>
      <c r="B1048" s="585">
        <v>5621</v>
      </c>
      <c r="C1048" s="586" t="s">
        <v>224</v>
      </c>
      <c r="D1048" s="587">
        <v>4855</v>
      </c>
      <c r="E1048" s="588">
        <v>4855</v>
      </c>
      <c r="F1048" s="587">
        <v>4855</v>
      </c>
      <c r="G1048" s="589">
        <f t="shared" si="18"/>
        <v>100</v>
      </c>
    </row>
    <row r="1049" spans="1:7" x14ac:dyDescent="0.2">
      <c r="A1049" s="584">
        <v>4375</v>
      </c>
      <c r="B1049" s="585">
        <v>5622</v>
      </c>
      <c r="C1049" s="586" t="s">
        <v>225</v>
      </c>
      <c r="D1049" s="587">
        <v>2728</v>
      </c>
      <c r="E1049" s="588">
        <v>2728</v>
      </c>
      <c r="F1049" s="587">
        <v>2728</v>
      </c>
      <c r="G1049" s="589">
        <f t="shared" si="18"/>
        <v>100</v>
      </c>
    </row>
    <row r="1050" spans="1:7" x14ac:dyDescent="0.2">
      <c r="A1050" s="584">
        <v>4375</v>
      </c>
      <c r="B1050" s="585">
        <v>5623</v>
      </c>
      <c r="C1050" s="586" t="s">
        <v>226</v>
      </c>
      <c r="D1050" s="587">
        <v>2702</v>
      </c>
      <c r="E1050" s="588">
        <v>2702</v>
      </c>
      <c r="F1050" s="587">
        <v>2702</v>
      </c>
      <c r="G1050" s="589">
        <f t="shared" si="18"/>
        <v>100</v>
      </c>
    </row>
    <row r="1051" spans="1:7" x14ac:dyDescent="0.2">
      <c r="A1051" s="591">
        <v>4375</v>
      </c>
      <c r="B1051" s="592"/>
      <c r="C1051" s="593" t="s">
        <v>242</v>
      </c>
      <c r="D1051" s="567">
        <v>10285</v>
      </c>
      <c r="E1051" s="574">
        <v>80403</v>
      </c>
      <c r="F1051" s="567">
        <v>80403</v>
      </c>
      <c r="G1051" s="594">
        <f t="shared" si="18"/>
        <v>100</v>
      </c>
    </row>
    <row r="1052" spans="1:7" x14ac:dyDescent="0.2">
      <c r="A1052" s="595"/>
      <c r="B1052" s="607"/>
      <c r="C1052" s="597"/>
      <c r="D1052" s="599"/>
      <c r="E1052" s="599"/>
      <c r="F1052" s="599"/>
      <c r="G1052" s="600"/>
    </row>
    <row r="1053" spans="1:7" x14ac:dyDescent="0.2">
      <c r="A1053" s="584">
        <v>4376</v>
      </c>
      <c r="B1053" s="601">
        <v>5221</v>
      </c>
      <c r="C1053" s="586" t="s">
        <v>146</v>
      </c>
      <c r="D1053" s="602">
        <v>0</v>
      </c>
      <c r="E1053" s="588">
        <v>7004</v>
      </c>
      <c r="F1053" s="602">
        <v>7004</v>
      </c>
      <c r="G1053" s="589">
        <f t="shared" si="18"/>
        <v>100</v>
      </c>
    </row>
    <row r="1054" spans="1:7" x14ac:dyDescent="0.2">
      <c r="A1054" s="584">
        <v>4376</v>
      </c>
      <c r="B1054" s="585">
        <v>5222</v>
      </c>
      <c r="C1054" s="586" t="s">
        <v>133</v>
      </c>
      <c r="D1054" s="587">
        <v>0</v>
      </c>
      <c r="E1054" s="588">
        <v>15647</v>
      </c>
      <c r="F1054" s="587">
        <v>15647</v>
      </c>
      <c r="G1054" s="589">
        <f t="shared" si="18"/>
        <v>100</v>
      </c>
    </row>
    <row r="1055" spans="1:7" x14ac:dyDescent="0.2">
      <c r="A1055" s="584">
        <v>4376</v>
      </c>
      <c r="B1055" s="585">
        <v>5223</v>
      </c>
      <c r="C1055" s="586" t="s">
        <v>136</v>
      </c>
      <c r="D1055" s="587">
        <v>0</v>
      </c>
      <c r="E1055" s="588">
        <v>2719</v>
      </c>
      <c r="F1055" s="587">
        <v>2719</v>
      </c>
      <c r="G1055" s="589">
        <f t="shared" si="18"/>
        <v>100</v>
      </c>
    </row>
    <row r="1056" spans="1:7" x14ac:dyDescent="0.2">
      <c r="A1056" s="584">
        <v>4376</v>
      </c>
      <c r="B1056" s="585">
        <v>5321</v>
      </c>
      <c r="C1056" s="586" t="s">
        <v>137</v>
      </c>
      <c r="D1056" s="587">
        <v>0</v>
      </c>
      <c r="E1056" s="588">
        <v>1670</v>
      </c>
      <c r="F1056" s="587">
        <v>1670</v>
      </c>
      <c r="G1056" s="589">
        <f t="shared" si="18"/>
        <v>100</v>
      </c>
    </row>
    <row r="1057" spans="1:7" x14ac:dyDescent="0.2">
      <c r="A1057" s="584">
        <v>4376</v>
      </c>
      <c r="B1057" s="585">
        <v>5621</v>
      </c>
      <c r="C1057" s="586" t="s">
        <v>224</v>
      </c>
      <c r="D1057" s="587">
        <v>956</v>
      </c>
      <c r="E1057" s="588">
        <v>956</v>
      </c>
      <c r="F1057" s="587">
        <v>956</v>
      </c>
      <c r="G1057" s="589">
        <f t="shared" si="18"/>
        <v>100</v>
      </c>
    </row>
    <row r="1058" spans="1:7" x14ac:dyDescent="0.2">
      <c r="A1058" s="584">
        <v>4376</v>
      </c>
      <c r="B1058" s="585">
        <v>5622</v>
      </c>
      <c r="C1058" s="586" t="s">
        <v>225</v>
      </c>
      <c r="D1058" s="587">
        <v>3364</v>
      </c>
      <c r="E1058" s="588">
        <v>3364</v>
      </c>
      <c r="F1058" s="587">
        <v>3364</v>
      </c>
      <c r="G1058" s="589">
        <f t="shared" si="18"/>
        <v>100</v>
      </c>
    </row>
    <row r="1059" spans="1:7" x14ac:dyDescent="0.2">
      <c r="A1059" s="591">
        <v>4376</v>
      </c>
      <c r="B1059" s="592"/>
      <c r="C1059" s="593" t="s">
        <v>243</v>
      </c>
      <c r="D1059" s="567">
        <v>4320</v>
      </c>
      <c r="E1059" s="574">
        <v>31360</v>
      </c>
      <c r="F1059" s="567">
        <v>31360</v>
      </c>
      <c r="G1059" s="594">
        <f t="shared" si="18"/>
        <v>100</v>
      </c>
    </row>
    <row r="1060" spans="1:7" x14ac:dyDescent="0.2">
      <c r="A1060" s="595"/>
      <c r="B1060" s="607"/>
      <c r="C1060" s="597"/>
      <c r="D1060" s="599"/>
      <c r="E1060" s="599"/>
      <c r="F1060" s="599"/>
      <c r="G1060" s="600"/>
    </row>
    <row r="1061" spans="1:7" x14ac:dyDescent="0.2">
      <c r="A1061" s="584">
        <v>4377</v>
      </c>
      <c r="B1061" s="601">
        <v>5137</v>
      </c>
      <c r="C1061" s="586" t="s">
        <v>1197</v>
      </c>
      <c r="D1061" s="602">
        <v>0</v>
      </c>
      <c r="E1061" s="588">
        <v>1642.96</v>
      </c>
      <c r="F1061" s="602">
        <v>1467.30807</v>
      </c>
      <c r="G1061" s="589">
        <f t="shared" si="18"/>
        <v>89.308812752592885</v>
      </c>
    </row>
    <row r="1062" spans="1:7" x14ac:dyDescent="0.2">
      <c r="A1062" s="584">
        <v>4377</v>
      </c>
      <c r="B1062" s="585">
        <v>5221</v>
      </c>
      <c r="C1062" s="586" t="s">
        <v>146</v>
      </c>
      <c r="D1062" s="587">
        <v>0</v>
      </c>
      <c r="E1062" s="588">
        <v>12302.03</v>
      </c>
      <c r="F1062" s="587">
        <v>12302</v>
      </c>
      <c r="G1062" s="589">
        <f t="shared" si="18"/>
        <v>99.999756137808149</v>
      </c>
    </row>
    <row r="1063" spans="1:7" x14ac:dyDescent="0.2">
      <c r="A1063" s="584">
        <v>4377</v>
      </c>
      <c r="B1063" s="585">
        <v>5222</v>
      </c>
      <c r="C1063" s="586" t="s">
        <v>133</v>
      </c>
      <c r="D1063" s="587">
        <v>0</v>
      </c>
      <c r="E1063" s="588">
        <v>7356.01</v>
      </c>
      <c r="F1063" s="587">
        <v>7356</v>
      </c>
      <c r="G1063" s="589">
        <f t="shared" si="18"/>
        <v>99.99986405673728</v>
      </c>
    </row>
    <row r="1064" spans="1:7" x14ac:dyDescent="0.2">
      <c r="A1064" s="584">
        <v>4377</v>
      </c>
      <c r="B1064" s="585">
        <v>5223</v>
      </c>
      <c r="C1064" s="586" t="s">
        <v>136</v>
      </c>
      <c r="D1064" s="587">
        <v>0</v>
      </c>
      <c r="E1064" s="588">
        <v>36036.129999999997</v>
      </c>
      <c r="F1064" s="587">
        <v>36036.1</v>
      </c>
      <c r="G1064" s="589">
        <f t="shared" si="18"/>
        <v>99.999916750217082</v>
      </c>
    </row>
    <row r="1065" spans="1:7" x14ac:dyDescent="0.2">
      <c r="A1065" s="584">
        <v>4377</v>
      </c>
      <c r="B1065" s="585">
        <v>5321</v>
      </c>
      <c r="C1065" s="586" t="s">
        <v>137</v>
      </c>
      <c r="D1065" s="587">
        <v>0</v>
      </c>
      <c r="E1065" s="588">
        <v>5174.0200000000004</v>
      </c>
      <c r="F1065" s="587">
        <v>5174</v>
      </c>
      <c r="G1065" s="589">
        <f t="shared" si="18"/>
        <v>99.999613453368937</v>
      </c>
    </row>
    <row r="1066" spans="1:7" x14ac:dyDescent="0.2">
      <c r="A1066" s="584">
        <v>4377</v>
      </c>
      <c r="B1066" s="585">
        <v>5331</v>
      </c>
      <c r="C1066" s="586" t="s">
        <v>140</v>
      </c>
      <c r="D1066" s="587">
        <v>0</v>
      </c>
      <c r="E1066" s="588">
        <v>2245.5</v>
      </c>
      <c r="F1066" s="587">
        <v>2245.5</v>
      </c>
      <c r="G1066" s="589">
        <f t="shared" si="18"/>
        <v>100</v>
      </c>
    </row>
    <row r="1067" spans="1:7" x14ac:dyDescent="0.2">
      <c r="A1067" s="584">
        <v>4377</v>
      </c>
      <c r="B1067" s="585">
        <v>5336</v>
      </c>
      <c r="C1067" s="586" t="s">
        <v>163</v>
      </c>
      <c r="D1067" s="587">
        <v>0</v>
      </c>
      <c r="E1067" s="588">
        <v>21085.54</v>
      </c>
      <c r="F1067" s="587">
        <v>21085.5</v>
      </c>
      <c r="G1067" s="589">
        <f t="shared" si="18"/>
        <v>99.99981029653496</v>
      </c>
    </row>
    <row r="1068" spans="1:7" x14ac:dyDescent="0.2">
      <c r="A1068" s="584">
        <v>4377</v>
      </c>
      <c r="B1068" s="585">
        <v>5621</v>
      </c>
      <c r="C1068" s="586" t="s">
        <v>224</v>
      </c>
      <c r="D1068" s="587">
        <v>2138</v>
      </c>
      <c r="E1068" s="588">
        <v>10616</v>
      </c>
      <c r="F1068" s="587">
        <v>10616</v>
      </c>
      <c r="G1068" s="589">
        <f t="shared" si="18"/>
        <v>100</v>
      </c>
    </row>
    <row r="1069" spans="1:7" x14ac:dyDescent="0.2">
      <c r="A1069" s="584">
        <v>4377</v>
      </c>
      <c r="B1069" s="585">
        <v>5622</v>
      </c>
      <c r="C1069" s="586" t="s">
        <v>225</v>
      </c>
      <c r="D1069" s="587">
        <v>465</v>
      </c>
      <c r="E1069" s="588">
        <v>2048</v>
      </c>
      <c r="F1069" s="587">
        <v>2048</v>
      </c>
      <c r="G1069" s="589">
        <f t="shared" si="18"/>
        <v>100</v>
      </c>
    </row>
    <row r="1070" spans="1:7" x14ac:dyDescent="0.2">
      <c r="A1070" s="584">
        <v>4377</v>
      </c>
      <c r="B1070" s="585">
        <v>5623</v>
      </c>
      <c r="C1070" s="586" t="s">
        <v>226</v>
      </c>
      <c r="D1070" s="587">
        <v>5622</v>
      </c>
      <c r="E1070" s="588">
        <v>24460</v>
      </c>
      <c r="F1070" s="587">
        <v>24460</v>
      </c>
      <c r="G1070" s="589">
        <f t="shared" si="18"/>
        <v>100</v>
      </c>
    </row>
    <row r="1071" spans="1:7" x14ac:dyDescent="0.2">
      <c r="A1071" s="584">
        <v>4377</v>
      </c>
      <c r="B1071" s="585">
        <v>5641</v>
      </c>
      <c r="C1071" s="586" t="s">
        <v>232</v>
      </c>
      <c r="D1071" s="587">
        <v>0</v>
      </c>
      <c r="E1071" s="588">
        <v>4677</v>
      </c>
      <c r="F1071" s="587">
        <v>4677</v>
      </c>
      <c r="G1071" s="589">
        <f t="shared" si="18"/>
        <v>100</v>
      </c>
    </row>
    <row r="1072" spans="1:7" x14ac:dyDescent="0.2">
      <c r="A1072" s="591">
        <v>4377</v>
      </c>
      <c r="B1072" s="592"/>
      <c r="C1072" s="593" t="s">
        <v>98</v>
      </c>
      <c r="D1072" s="567">
        <v>8225</v>
      </c>
      <c r="E1072" s="574">
        <v>127643.19</v>
      </c>
      <c r="F1072" s="567">
        <v>127467.40806999999</v>
      </c>
      <c r="G1072" s="594">
        <f t="shared" si="18"/>
        <v>99.862286479991596</v>
      </c>
    </row>
    <row r="1073" spans="1:7" x14ac:dyDescent="0.2">
      <c r="A1073" s="595"/>
      <c r="B1073" s="607"/>
      <c r="C1073" s="597"/>
      <c r="D1073" s="599"/>
      <c r="E1073" s="599"/>
      <c r="F1073" s="599"/>
      <c r="G1073" s="600"/>
    </row>
    <row r="1074" spans="1:7" x14ac:dyDescent="0.2">
      <c r="A1074" s="584">
        <v>4378</v>
      </c>
      <c r="B1074" s="601">
        <v>5221</v>
      </c>
      <c r="C1074" s="586" t="s">
        <v>146</v>
      </c>
      <c r="D1074" s="602">
        <v>0</v>
      </c>
      <c r="E1074" s="588">
        <v>18510</v>
      </c>
      <c r="F1074" s="602">
        <v>18510</v>
      </c>
      <c r="G1074" s="589">
        <f t="shared" si="18"/>
        <v>100</v>
      </c>
    </row>
    <row r="1075" spans="1:7" x14ac:dyDescent="0.2">
      <c r="A1075" s="584">
        <v>4378</v>
      </c>
      <c r="B1075" s="585">
        <v>5222</v>
      </c>
      <c r="C1075" s="586" t="s">
        <v>133</v>
      </c>
      <c r="D1075" s="587">
        <v>0</v>
      </c>
      <c r="E1075" s="588">
        <v>34994.199999999997</v>
      </c>
      <c r="F1075" s="587">
        <v>34994.199999999997</v>
      </c>
      <c r="G1075" s="589">
        <f t="shared" si="18"/>
        <v>100</v>
      </c>
    </row>
    <row r="1076" spans="1:7" x14ac:dyDescent="0.2">
      <c r="A1076" s="584">
        <v>4378</v>
      </c>
      <c r="B1076" s="585">
        <v>5223</v>
      </c>
      <c r="C1076" s="586" t="s">
        <v>136</v>
      </c>
      <c r="D1076" s="587">
        <v>0</v>
      </c>
      <c r="E1076" s="588">
        <v>15980</v>
      </c>
      <c r="F1076" s="587">
        <v>15980</v>
      </c>
      <c r="G1076" s="589">
        <f t="shared" si="18"/>
        <v>100</v>
      </c>
    </row>
    <row r="1077" spans="1:7" x14ac:dyDescent="0.2">
      <c r="A1077" s="584">
        <v>4378</v>
      </c>
      <c r="B1077" s="585">
        <v>5321</v>
      </c>
      <c r="C1077" s="586" t="s">
        <v>137</v>
      </c>
      <c r="D1077" s="587">
        <v>0</v>
      </c>
      <c r="E1077" s="588">
        <v>2262.5</v>
      </c>
      <c r="F1077" s="587">
        <v>2262.5</v>
      </c>
      <c r="G1077" s="589">
        <f t="shared" si="18"/>
        <v>100</v>
      </c>
    </row>
    <row r="1078" spans="1:7" x14ac:dyDescent="0.2">
      <c r="A1078" s="584">
        <v>4378</v>
      </c>
      <c r="B1078" s="585">
        <v>5621</v>
      </c>
      <c r="C1078" s="586" t="s">
        <v>224</v>
      </c>
      <c r="D1078" s="587">
        <v>3808</v>
      </c>
      <c r="E1078" s="588">
        <v>3808</v>
      </c>
      <c r="F1078" s="587">
        <v>3808</v>
      </c>
      <c r="G1078" s="589">
        <f t="shared" si="18"/>
        <v>100</v>
      </c>
    </row>
    <row r="1079" spans="1:7" x14ac:dyDescent="0.2">
      <c r="A1079" s="584">
        <v>4378</v>
      </c>
      <c r="B1079" s="585">
        <v>5622</v>
      </c>
      <c r="C1079" s="586" t="s">
        <v>225</v>
      </c>
      <c r="D1079" s="587">
        <v>6968</v>
      </c>
      <c r="E1079" s="588">
        <v>6968</v>
      </c>
      <c r="F1079" s="587">
        <v>6968</v>
      </c>
      <c r="G1079" s="589">
        <f t="shared" si="18"/>
        <v>100</v>
      </c>
    </row>
    <row r="1080" spans="1:7" x14ac:dyDescent="0.2">
      <c r="A1080" s="584">
        <v>4378</v>
      </c>
      <c r="B1080" s="585">
        <v>5623</v>
      </c>
      <c r="C1080" s="586" t="s">
        <v>226</v>
      </c>
      <c r="D1080" s="587">
        <v>773</v>
      </c>
      <c r="E1080" s="588">
        <v>773</v>
      </c>
      <c r="F1080" s="587">
        <v>773</v>
      </c>
      <c r="G1080" s="589">
        <f t="shared" si="18"/>
        <v>100</v>
      </c>
    </row>
    <row r="1081" spans="1:7" x14ac:dyDescent="0.2">
      <c r="A1081" s="591">
        <v>4378</v>
      </c>
      <c r="B1081" s="592"/>
      <c r="C1081" s="593" t="s">
        <v>244</v>
      </c>
      <c r="D1081" s="567">
        <v>11549</v>
      </c>
      <c r="E1081" s="574">
        <v>83295.7</v>
      </c>
      <c r="F1081" s="567">
        <v>83295.7</v>
      </c>
      <c r="G1081" s="594">
        <f t="shared" si="18"/>
        <v>100</v>
      </c>
    </row>
    <row r="1082" spans="1:7" x14ac:dyDescent="0.2">
      <c r="A1082" s="595"/>
      <c r="B1082" s="607"/>
      <c r="C1082" s="597"/>
      <c r="D1082" s="599"/>
      <c r="E1082" s="599"/>
      <c r="F1082" s="599"/>
      <c r="G1082" s="600"/>
    </row>
    <row r="1083" spans="1:7" x14ac:dyDescent="0.2">
      <c r="A1083" s="584">
        <v>4379</v>
      </c>
      <c r="B1083" s="601">
        <v>5011</v>
      </c>
      <c r="C1083" s="586" t="s">
        <v>148</v>
      </c>
      <c r="D1083" s="602">
        <v>0</v>
      </c>
      <c r="E1083" s="588">
        <v>1649.88</v>
      </c>
      <c r="F1083" s="602">
        <v>1647.6022399999999</v>
      </c>
      <c r="G1083" s="589">
        <f t="shared" si="18"/>
        <v>99.861943898950216</v>
      </c>
    </row>
    <row r="1084" spans="1:7" x14ac:dyDescent="0.2">
      <c r="A1084" s="584">
        <v>4379</v>
      </c>
      <c r="B1084" s="585">
        <v>5021</v>
      </c>
      <c r="C1084" s="586" t="s">
        <v>149</v>
      </c>
      <c r="D1084" s="587">
        <v>0</v>
      </c>
      <c r="E1084" s="588">
        <v>1245.43</v>
      </c>
      <c r="F1084" s="587">
        <v>805.548</v>
      </c>
      <c r="G1084" s="589">
        <f t="shared" si="18"/>
        <v>64.680311217812317</v>
      </c>
    </row>
    <row r="1085" spans="1:7" x14ac:dyDescent="0.2">
      <c r="A1085" s="584">
        <v>4379</v>
      </c>
      <c r="B1085" s="585">
        <v>5031</v>
      </c>
      <c r="C1085" s="586" t="s">
        <v>150</v>
      </c>
      <c r="D1085" s="587">
        <v>0</v>
      </c>
      <c r="E1085" s="588">
        <v>692.18</v>
      </c>
      <c r="F1085" s="587">
        <v>603.94954000000007</v>
      </c>
      <c r="G1085" s="589">
        <f t="shared" si="18"/>
        <v>87.253249154844141</v>
      </c>
    </row>
    <row r="1086" spans="1:7" x14ac:dyDescent="0.2">
      <c r="A1086" s="584">
        <v>4379</v>
      </c>
      <c r="B1086" s="585">
        <v>5032</v>
      </c>
      <c r="C1086" s="586" t="s">
        <v>151</v>
      </c>
      <c r="D1086" s="587">
        <v>0</v>
      </c>
      <c r="E1086" s="588">
        <v>250.62</v>
      </c>
      <c r="F1086" s="587">
        <v>219.16065000000003</v>
      </c>
      <c r="G1086" s="589">
        <f t="shared" si="18"/>
        <v>87.447390471630371</v>
      </c>
    </row>
    <row r="1087" spans="1:7" ht="25.5" x14ac:dyDescent="0.2">
      <c r="A1087" s="584">
        <v>4379</v>
      </c>
      <c r="B1087" s="585">
        <v>5038</v>
      </c>
      <c r="C1087" s="586" t="s">
        <v>3628</v>
      </c>
      <c r="D1087" s="587">
        <v>0</v>
      </c>
      <c r="E1087" s="588">
        <v>11.79</v>
      </c>
      <c r="F1087" s="587">
        <v>10.185169999999999</v>
      </c>
      <c r="G1087" s="589">
        <f t="shared" si="18"/>
        <v>86.388210347752334</v>
      </c>
    </row>
    <row r="1088" spans="1:7" x14ac:dyDescent="0.2">
      <c r="A1088" s="584">
        <v>4379</v>
      </c>
      <c r="B1088" s="585">
        <v>5123</v>
      </c>
      <c r="C1088" s="586" t="s">
        <v>152</v>
      </c>
      <c r="D1088" s="587">
        <v>0</v>
      </c>
      <c r="E1088" s="588">
        <v>3</v>
      </c>
      <c r="F1088" s="587">
        <v>2.9051999999999998</v>
      </c>
      <c r="G1088" s="589">
        <f t="shared" si="18"/>
        <v>96.839999999999989</v>
      </c>
    </row>
    <row r="1089" spans="1:7" x14ac:dyDescent="0.2">
      <c r="A1089" s="584">
        <v>4379</v>
      </c>
      <c r="B1089" s="585">
        <v>5133</v>
      </c>
      <c r="C1089" s="586" t="s">
        <v>264</v>
      </c>
      <c r="D1089" s="587">
        <v>0</v>
      </c>
      <c r="E1089" s="588">
        <v>15</v>
      </c>
      <c r="F1089" s="587">
        <v>14.949</v>
      </c>
      <c r="G1089" s="589">
        <f t="shared" si="18"/>
        <v>99.660000000000011</v>
      </c>
    </row>
    <row r="1090" spans="1:7" x14ac:dyDescent="0.2">
      <c r="A1090" s="584">
        <v>4379</v>
      </c>
      <c r="B1090" s="585">
        <v>5136</v>
      </c>
      <c r="C1090" s="586" t="s">
        <v>3631</v>
      </c>
      <c r="D1090" s="587">
        <v>0</v>
      </c>
      <c r="E1090" s="588">
        <v>1.7</v>
      </c>
      <c r="F1090" s="587">
        <v>1.6129999999999998</v>
      </c>
      <c r="G1090" s="589">
        <f t="shared" si="18"/>
        <v>94.882352941176464</v>
      </c>
    </row>
    <row r="1091" spans="1:7" x14ac:dyDescent="0.2">
      <c r="A1091" s="584">
        <v>4379</v>
      </c>
      <c r="B1091" s="585">
        <v>5137</v>
      </c>
      <c r="C1091" s="586" t="s">
        <v>1197</v>
      </c>
      <c r="D1091" s="587">
        <v>0</v>
      </c>
      <c r="E1091" s="588">
        <v>106.31</v>
      </c>
      <c r="F1091" s="587">
        <v>100.90080000000002</v>
      </c>
      <c r="G1091" s="589">
        <f t="shared" si="18"/>
        <v>94.911861537014403</v>
      </c>
    </row>
    <row r="1092" spans="1:7" x14ac:dyDescent="0.2">
      <c r="A1092" s="584">
        <v>4379</v>
      </c>
      <c r="B1092" s="585">
        <v>5139</v>
      </c>
      <c r="C1092" s="586" t="s">
        <v>130</v>
      </c>
      <c r="D1092" s="587">
        <v>0</v>
      </c>
      <c r="E1092" s="588">
        <v>243.73</v>
      </c>
      <c r="F1092" s="587">
        <v>239.19075000000001</v>
      </c>
      <c r="G1092" s="589">
        <f t="shared" si="18"/>
        <v>98.137590776679119</v>
      </c>
    </row>
    <row r="1093" spans="1:7" x14ac:dyDescent="0.2">
      <c r="A1093" s="584">
        <v>4379</v>
      </c>
      <c r="B1093" s="585">
        <v>5162</v>
      </c>
      <c r="C1093" s="586" t="s">
        <v>193</v>
      </c>
      <c r="D1093" s="587">
        <v>0</v>
      </c>
      <c r="E1093" s="588">
        <v>21.26</v>
      </c>
      <c r="F1093" s="587">
        <v>16.763349999999999</v>
      </c>
      <c r="G1093" s="589">
        <f t="shared" si="18"/>
        <v>78.849247412982109</v>
      </c>
    </row>
    <row r="1094" spans="1:7" x14ac:dyDescent="0.2">
      <c r="A1094" s="584">
        <v>4379</v>
      </c>
      <c r="B1094" s="585">
        <v>5164</v>
      </c>
      <c r="C1094" s="586" t="s">
        <v>144</v>
      </c>
      <c r="D1094" s="587">
        <v>0</v>
      </c>
      <c r="E1094" s="588">
        <v>566.69000000000005</v>
      </c>
      <c r="F1094" s="587">
        <v>566.03</v>
      </c>
      <c r="G1094" s="589">
        <f t="shared" si="18"/>
        <v>99.883534207414968</v>
      </c>
    </row>
    <row r="1095" spans="1:7" x14ac:dyDescent="0.2">
      <c r="A1095" s="584">
        <v>4379</v>
      </c>
      <c r="B1095" s="585">
        <v>5166</v>
      </c>
      <c r="C1095" s="586" t="s">
        <v>156</v>
      </c>
      <c r="D1095" s="587">
        <v>0</v>
      </c>
      <c r="E1095" s="588">
        <v>1159.1400000000001</v>
      </c>
      <c r="F1095" s="587">
        <v>1158.0305000000001</v>
      </c>
      <c r="G1095" s="589">
        <f t="shared" si="18"/>
        <v>99.904282485290821</v>
      </c>
    </row>
    <row r="1096" spans="1:7" x14ac:dyDescent="0.2">
      <c r="A1096" s="584">
        <v>4379</v>
      </c>
      <c r="B1096" s="585">
        <v>5167</v>
      </c>
      <c r="C1096" s="586" t="s">
        <v>157</v>
      </c>
      <c r="D1096" s="587">
        <v>0</v>
      </c>
      <c r="E1096" s="588">
        <v>769.25</v>
      </c>
      <c r="F1096" s="587">
        <v>765</v>
      </c>
      <c r="G1096" s="589">
        <f t="shared" si="18"/>
        <v>99.447513812154696</v>
      </c>
    </row>
    <row r="1097" spans="1:7" x14ac:dyDescent="0.2">
      <c r="A1097" s="584">
        <v>4379</v>
      </c>
      <c r="B1097" s="585">
        <v>5169</v>
      </c>
      <c r="C1097" s="586" t="s">
        <v>131</v>
      </c>
      <c r="D1097" s="587">
        <v>679</v>
      </c>
      <c r="E1097" s="588">
        <v>27056.41</v>
      </c>
      <c r="F1097" s="587">
        <v>3009.7887599999999</v>
      </c>
      <c r="G1097" s="589">
        <f t="shared" ref="G1097:G1162" si="19">F1097/E1097*100</f>
        <v>11.124124597461378</v>
      </c>
    </row>
    <row r="1098" spans="1:7" x14ac:dyDescent="0.2">
      <c r="A1098" s="584">
        <v>4379</v>
      </c>
      <c r="B1098" s="585">
        <v>5173</v>
      </c>
      <c r="C1098" s="586" t="s">
        <v>145</v>
      </c>
      <c r="D1098" s="587">
        <v>0</v>
      </c>
      <c r="E1098" s="588">
        <v>25</v>
      </c>
      <c r="F1098" s="587">
        <v>19.100000000000001</v>
      </c>
      <c r="G1098" s="589">
        <f t="shared" si="19"/>
        <v>76.400000000000006</v>
      </c>
    </row>
    <row r="1099" spans="1:7" x14ac:dyDescent="0.2">
      <c r="A1099" s="584">
        <v>4379</v>
      </c>
      <c r="B1099" s="585">
        <v>5175</v>
      </c>
      <c r="C1099" s="586" t="s">
        <v>132</v>
      </c>
      <c r="D1099" s="587">
        <v>0</v>
      </c>
      <c r="E1099" s="588">
        <v>87.09</v>
      </c>
      <c r="F1099" s="587">
        <v>64.805999999999997</v>
      </c>
      <c r="G1099" s="589">
        <f t="shared" si="19"/>
        <v>74.412676541508787</v>
      </c>
    </row>
    <row r="1100" spans="1:7" x14ac:dyDescent="0.2">
      <c r="A1100" s="584">
        <v>4379</v>
      </c>
      <c r="B1100" s="585">
        <v>5179</v>
      </c>
      <c r="C1100" s="586" t="s">
        <v>160</v>
      </c>
      <c r="D1100" s="587">
        <v>0</v>
      </c>
      <c r="E1100" s="588">
        <v>53.05</v>
      </c>
      <c r="F1100" s="587">
        <v>49.677759999999992</v>
      </c>
      <c r="G1100" s="589">
        <f t="shared" si="19"/>
        <v>93.643279924599426</v>
      </c>
    </row>
    <row r="1101" spans="1:7" x14ac:dyDescent="0.2">
      <c r="A1101" s="584">
        <v>4379</v>
      </c>
      <c r="B1101" s="585">
        <v>5194</v>
      </c>
      <c r="C1101" s="586" t="s">
        <v>3621</v>
      </c>
      <c r="D1101" s="587">
        <v>0</v>
      </c>
      <c r="E1101" s="588">
        <v>41</v>
      </c>
      <c r="F1101" s="587">
        <v>36.834000000000003</v>
      </c>
      <c r="G1101" s="589">
        <f t="shared" si="19"/>
        <v>89.839024390243921</v>
      </c>
    </row>
    <row r="1102" spans="1:7" x14ac:dyDescent="0.2">
      <c r="A1102" s="584">
        <v>4379</v>
      </c>
      <c r="B1102" s="585">
        <v>5221</v>
      </c>
      <c r="C1102" s="586" t="s">
        <v>146</v>
      </c>
      <c r="D1102" s="587">
        <v>0</v>
      </c>
      <c r="E1102" s="588">
        <v>5401</v>
      </c>
      <c r="F1102" s="587">
        <v>5401</v>
      </c>
      <c r="G1102" s="589">
        <f t="shared" si="19"/>
        <v>100</v>
      </c>
    </row>
    <row r="1103" spans="1:7" x14ac:dyDescent="0.2">
      <c r="A1103" s="584">
        <v>4379</v>
      </c>
      <c r="B1103" s="585">
        <v>5222</v>
      </c>
      <c r="C1103" s="586" t="s">
        <v>133</v>
      </c>
      <c r="D1103" s="587">
        <v>0</v>
      </c>
      <c r="E1103" s="588">
        <v>14333.4</v>
      </c>
      <c r="F1103" s="587">
        <v>14333.4</v>
      </c>
      <c r="G1103" s="589">
        <f t="shared" si="19"/>
        <v>100</v>
      </c>
    </row>
    <row r="1104" spans="1:7" x14ac:dyDescent="0.2">
      <c r="A1104" s="584">
        <v>4379</v>
      </c>
      <c r="B1104" s="585">
        <v>5223</v>
      </c>
      <c r="C1104" s="586" t="s">
        <v>136</v>
      </c>
      <c r="D1104" s="587">
        <v>0</v>
      </c>
      <c r="E1104" s="588">
        <v>19126</v>
      </c>
      <c r="F1104" s="587">
        <v>19126</v>
      </c>
      <c r="G1104" s="589">
        <f t="shared" si="19"/>
        <v>100</v>
      </c>
    </row>
    <row r="1105" spans="1:7" x14ac:dyDescent="0.2">
      <c r="A1105" s="584">
        <v>4379</v>
      </c>
      <c r="B1105" s="585">
        <v>5229</v>
      </c>
      <c r="C1105" s="586" t="s">
        <v>3627</v>
      </c>
      <c r="D1105" s="587">
        <v>6000</v>
      </c>
      <c r="E1105" s="588">
        <v>0</v>
      </c>
      <c r="F1105" s="587">
        <v>0</v>
      </c>
      <c r="G1105" s="548" t="s">
        <v>3125</v>
      </c>
    </row>
    <row r="1106" spans="1:7" x14ac:dyDescent="0.2">
      <c r="A1106" s="584">
        <v>4379</v>
      </c>
      <c r="B1106" s="585">
        <v>5321</v>
      </c>
      <c r="C1106" s="586" t="s">
        <v>137</v>
      </c>
      <c r="D1106" s="587">
        <v>0</v>
      </c>
      <c r="E1106" s="588">
        <v>2310</v>
      </c>
      <c r="F1106" s="587">
        <v>2310</v>
      </c>
      <c r="G1106" s="589">
        <f t="shared" si="19"/>
        <v>100</v>
      </c>
    </row>
    <row r="1107" spans="1:7" x14ac:dyDescent="0.2">
      <c r="A1107" s="584">
        <v>4379</v>
      </c>
      <c r="B1107" s="585">
        <v>5336</v>
      </c>
      <c r="C1107" s="586" t="s">
        <v>163</v>
      </c>
      <c r="D1107" s="587">
        <v>0</v>
      </c>
      <c r="E1107" s="588">
        <v>2281</v>
      </c>
      <c r="F1107" s="587">
        <v>2281</v>
      </c>
      <c r="G1107" s="589">
        <f t="shared" si="19"/>
        <v>100</v>
      </c>
    </row>
    <row r="1108" spans="1:7" x14ac:dyDescent="0.2">
      <c r="A1108" s="584">
        <v>4379</v>
      </c>
      <c r="B1108" s="585">
        <v>5621</v>
      </c>
      <c r="C1108" s="586" t="s">
        <v>224</v>
      </c>
      <c r="D1108" s="587">
        <v>761</v>
      </c>
      <c r="E1108" s="588">
        <v>761</v>
      </c>
      <c r="F1108" s="587">
        <v>761</v>
      </c>
      <c r="G1108" s="589">
        <f t="shared" si="19"/>
        <v>100</v>
      </c>
    </row>
    <row r="1109" spans="1:7" x14ac:dyDescent="0.2">
      <c r="A1109" s="584">
        <v>4379</v>
      </c>
      <c r="B1109" s="585">
        <v>5622</v>
      </c>
      <c r="C1109" s="586" t="s">
        <v>225</v>
      </c>
      <c r="D1109" s="587">
        <v>2147</v>
      </c>
      <c r="E1109" s="588">
        <v>2147</v>
      </c>
      <c r="F1109" s="587">
        <v>2147</v>
      </c>
      <c r="G1109" s="589">
        <f t="shared" si="19"/>
        <v>100</v>
      </c>
    </row>
    <row r="1110" spans="1:7" x14ac:dyDescent="0.2">
      <c r="A1110" s="584">
        <v>4379</v>
      </c>
      <c r="B1110" s="585">
        <v>5623</v>
      </c>
      <c r="C1110" s="586" t="s">
        <v>226</v>
      </c>
      <c r="D1110" s="587">
        <v>1848</v>
      </c>
      <c r="E1110" s="588">
        <v>1848</v>
      </c>
      <c r="F1110" s="587">
        <v>1848</v>
      </c>
      <c r="G1110" s="589">
        <f t="shared" si="19"/>
        <v>100</v>
      </c>
    </row>
    <row r="1111" spans="1:7" x14ac:dyDescent="0.2">
      <c r="A1111" s="584">
        <v>4379</v>
      </c>
      <c r="B1111" s="585">
        <v>5904</v>
      </c>
      <c r="C1111" s="586" t="s">
        <v>194</v>
      </c>
      <c r="D1111" s="587">
        <v>0</v>
      </c>
      <c r="E1111" s="588">
        <v>136.02000000000001</v>
      </c>
      <c r="F1111" s="587">
        <v>136.01192</v>
      </c>
      <c r="G1111" s="589">
        <f t="shared" si="19"/>
        <v>99.994059697103367</v>
      </c>
    </row>
    <row r="1112" spans="1:7" x14ac:dyDescent="0.2">
      <c r="A1112" s="591">
        <v>4379</v>
      </c>
      <c r="B1112" s="592"/>
      <c r="C1112" s="593" t="s">
        <v>245</v>
      </c>
      <c r="D1112" s="567">
        <v>11435</v>
      </c>
      <c r="E1112" s="574">
        <v>82341.95</v>
      </c>
      <c r="F1112" s="567">
        <v>57675.446640000002</v>
      </c>
      <c r="G1112" s="594">
        <f t="shared" si="19"/>
        <v>70.043819268307345</v>
      </c>
    </row>
    <row r="1113" spans="1:7" x14ac:dyDescent="0.2">
      <c r="A1113" s="595"/>
      <c r="B1113" s="607"/>
      <c r="C1113" s="597"/>
      <c r="D1113" s="599"/>
      <c r="E1113" s="599"/>
      <c r="F1113" s="599"/>
      <c r="G1113" s="600"/>
    </row>
    <row r="1114" spans="1:7" x14ac:dyDescent="0.2">
      <c r="A1114" s="584">
        <v>4399</v>
      </c>
      <c r="B1114" s="601">
        <v>5011</v>
      </c>
      <c r="C1114" s="586" t="s">
        <v>148</v>
      </c>
      <c r="D1114" s="602">
        <v>0</v>
      </c>
      <c r="E1114" s="588">
        <v>1613.88</v>
      </c>
      <c r="F1114" s="602">
        <v>1496.9825900000001</v>
      </c>
      <c r="G1114" s="589">
        <f t="shared" si="19"/>
        <v>92.756747093959902</v>
      </c>
    </row>
    <row r="1115" spans="1:7" x14ac:dyDescent="0.2">
      <c r="A1115" s="584">
        <v>4399</v>
      </c>
      <c r="B1115" s="585">
        <v>5021</v>
      </c>
      <c r="C1115" s="586" t="s">
        <v>149</v>
      </c>
      <c r="D1115" s="587">
        <v>0</v>
      </c>
      <c r="E1115" s="588">
        <v>2300.4699999999998</v>
      </c>
      <c r="F1115" s="587">
        <v>1169.0509999999999</v>
      </c>
      <c r="G1115" s="589">
        <f t="shared" si="19"/>
        <v>50.817919816385348</v>
      </c>
    </row>
    <row r="1116" spans="1:7" x14ac:dyDescent="0.2">
      <c r="A1116" s="584">
        <v>4399</v>
      </c>
      <c r="B1116" s="585">
        <v>5031</v>
      </c>
      <c r="C1116" s="586" t="s">
        <v>150</v>
      </c>
      <c r="D1116" s="587">
        <v>0</v>
      </c>
      <c r="E1116" s="588">
        <v>966.09799999999996</v>
      </c>
      <c r="F1116" s="587">
        <v>625.94500000000005</v>
      </c>
      <c r="G1116" s="589">
        <f t="shared" si="19"/>
        <v>64.791046042948025</v>
      </c>
    </row>
    <row r="1117" spans="1:7" x14ac:dyDescent="0.2">
      <c r="A1117" s="584">
        <v>4399</v>
      </c>
      <c r="B1117" s="585">
        <v>5032</v>
      </c>
      <c r="C1117" s="586" t="s">
        <v>151</v>
      </c>
      <c r="D1117" s="587">
        <v>0</v>
      </c>
      <c r="E1117" s="588">
        <v>349.53399999999999</v>
      </c>
      <c r="F1117" s="587">
        <v>227.13</v>
      </c>
      <c r="G1117" s="589">
        <f t="shared" si="19"/>
        <v>64.980803012010284</v>
      </c>
    </row>
    <row r="1118" spans="1:7" ht="25.5" x14ac:dyDescent="0.2">
      <c r="A1118" s="584">
        <v>4399</v>
      </c>
      <c r="B1118" s="585">
        <v>5038</v>
      </c>
      <c r="C1118" s="586" t="s">
        <v>3628</v>
      </c>
      <c r="D1118" s="587">
        <v>0</v>
      </c>
      <c r="E1118" s="588">
        <v>16.335999999999999</v>
      </c>
      <c r="F1118" s="587">
        <v>10.567000000000002</v>
      </c>
      <c r="G1118" s="589">
        <f t="shared" si="19"/>
        <v>64.685357492654276</v>
      </c>
    </row>
    <row r="1119" spans="1:7" x14ac:dyDescent="0.2">
      <c r="A1119" s="584">
        <v>4399</v>
      </c>
      <c r="B1119" s="585">
        <v>5137</v>
      </c>
      <c r="C1119" s="586" t="s">
        <v>1197</v>
      </c>
      <c r="D1119" s="587">
        <v>0</v>
      </c>
      <c r="E1119" s="588">
        <v>2</v>
      </c>
      <c r="F1119" s="587">
        <v>0</v>
      </c>
      <c r="G1119" s="589">
        <f t="shared" si="19"/>
        <v>0</v>
      </c>
    </row>
    <row r="1120" spans="1:7" x14ac:dyDescent="0.2">
      <c r="A1120" s="584">
        <v>4399</v>
      </c>
      <c r="B1120" s="585">
        <v>5139</v>
      </c>
      <c r="C1120" s="586" t="s">
        <v>130</v>
      </c>
      <c r="D1120" s="587">
        <v>0</v>
      </c>
      <c r="E1120" s="588">
        <v>21.48</v>
      </c>
      <c r="F1120" s="587">
        <v>6.406369999999999</v>
      </c>
      <c r="G1120" s="589">
        <f t="shared" si="19"/>
        <v>29.824813780260701</v>
      </c>
    </row>
    <row r="1121" spans="1:7" x14ac:dyDescent="0.2">
      <c r="A1121" s="584">
        <v>4399</v>
      </c>
      <c r="B1121" s="585">
        <v>5164</v>
      </c>
      <c r="C1121" s="586" t="s">
        <v>144</v>
      </c>
      <c r="D1121" s="587">
        <v>0</v>
      </c>
      <c r="E1121" s="588">
        <v>1</v>
      </c>
      <c r="F1121" s="587">
        <v>0</v>
      </c>
      <c r="G1121" s="589">
        <f t="shared" si="19"/>
        <v>0</v>
      </c>
    </row>
    <row r="1122" spans="1:7" x14ac:dyDescent="0.2">
      <c r="A1122" s="584">
        <v>4399</v>
      </c>
      <c r="B1122" s="585">
        <v>5166</v>
      </c>
      <c r="C1122" s="586" t="s">
        <v>156</v>
      </c>
      <c r="D1122" s="587">
        <v>144</v>
      </c>
      <c r="E1122" s="588">
        <v>144</v>
      </c>
      <c r="F1122" s="587">
        <v>106.9</v>
      </c>
      <c r="G1122" s="589">
        <f t="shared" si="19"/>
        <v>74.236111111111114</v>
      </c>
    </row>
    <row r="1123" spans="1:7" x14ac:dyDescent="0.2">
      <c r="A1123" s="584">
        <v>4399</v>
      </c>
      <c r="B1123" s="585">
        <v>5167</v>
      </c>
      <c r="C1123" s="586" t="s">
        <v>157</v>
      </c>
      <c r="D1123" s="587">
        <v>32</v>
      </c>
      <c r="E1123" s="588">
        <v>30</v>
      </c>
      <c r="F1123" s="587">
        <v>0</v>
      </c>
      <c r="G1123" s="589">
        <f t="shared" si="19"/>
        <v>0</v>
      </c>
    </row>
    <row r="1124" spans="1:7" x14ac:dyDescent="0.2">
      <c r="A1124" s="584">
        <v>4399</v>
      </c>
      <c r="B1124" s="585">
        <v>5168</v>
      </c>
      <c r="C1124" s="586" t="s">
        <v>158</v>
      </c>
      <c r="D1124" s="587">
        <v>56</v>
      </c>
      <c r="E1124" s="588">
        <v>6</v>
      </c>
      <c r="F1124" s="587">
        <v>0</v>
      </c>
      <c r="G1124" s="589">
        <f t="shared" si="19"/>
        <v>0</v>
      </c>
    </row>
    <row r="1125" spans="1:7" x14ac:dyDescent="0.2">
      <c r="A1125" s="584">
        <v>4399</v>
      </c>
      <c r="B1125" s="585">
        <v>5169</v>
      </c>
      <c r="C1125" s="586" t="s">
        <v>131</v>
      </c>
      <c r="D1125" s="587">
        <v>985</v>
      </c>
      <c r="E1125" s="588">
        <v>5028.2299999999996</v>
      </c>
      <c r="F1125" s="587">
        <v>10.818610000000001</v>
      </c>
      <c r="G1125" s="589">
        <f t="shared" si="19"/>
        <v>0.21515742119990541</v>
      </c>
    </row>
    <row r="1126" spans="1:7" x14ac:dyDescent="0.2">
      <c r="A1126" s="584">
        <v>4399</v>
      </c>
      <c r="B1126" s="585">
        <v>5173</v>
      </c>
      <c r="C1126" s="586" t="s">
        <v>145</v>
      </c>
      <c r="D1126" s="587">
        <v>0</v>
      </c>
      <c r="E1126" s="588">
        <v>1</v>
      </c>
      <c r="F1126" s="587">
        <v>0</v>
      </c>
      <c r="G1126" s="589">
        <f t="shared" si="19"/>
        <v>0</v>
      </c>
    </row>
    <row r="1127" spans="1:7" x14ac:dyDescent="0.2">
      <c r="A1127" s="584">
        <v>4399</v>
      </c>
      <c r="B1127" s="585">
        <v>5175</v>
      </c>
      <c r="C1127" s="586" t="s">
        <v>132</v>
      </c>
      <c r="D1127" s="587">
        <v>0</v>
      </c>
      <c r="E1127" s="588">
        <v>20.5</v>
      </c>
      <c r="F1127" s="587">
        <v>6.1840000000000002</v>
      </c>
      <c r="G1127" s="589">
        <f t="shared" si="19"/>
        <v>30.165853658536584</v>
      </c>
    </row>
    <row r="1128" spans="1:7" x14ac:dyDescent="0.2">
      <c r="A1128" s="584">
        <v>4399</v>
      </c>
      <c r="B1128" s="585">
        <v>5179</v>
      </c>
      <c r="C1128" s="586" t="s">
        <v>160</v>
      </c>
      <c r="D1128" s="587">
        <v>0</v>
      </c>
      <c r="E1128" s="588">
        <v>2</v>
      </c>
      <c r="F1128" s="587">
        <v>2</v>
      </c>
      <c r="G1128" s="589">
        <f t="shared" si="19"/>
        <v>100</v>
      </c>
    </row>
    <row r="1129" spans="1:7" x14ac:dyDescent="0.2">
      <c r="A1129" s="584">
        <v>4399</v>
      </c>
      <c r="B1129" s="585">
        <v>5212</v>
      </c>
      <c r="C1129" s="586" t="s">
        <v>3617</v>
      </c>
      <c r="D1129" s="587">
        <v>0</v>
      </c>
      <c r="E1129" s="588">
        <v>50</v>
      </c>
      <c r="F1129" s="587">
        <v>50</v>
      </c>
      <c r="G1129" s="589">
        <f t="shared" si="19"/>
        <v>100</v>
      </c>
    </row>
    <row r="1130" spans="1:7" x14ac:dyDescent="0.2">
      <c r="A1130" s="584">
        <v>4399</v>
      </c>
      <c r="B1130" s="585">
        <v>5213</v>
      </c>
      <c r="C1130" s="586" t="s">
        <v>3622</v>
      </c>
      <c r="D1130" s="587">
        <v>0</v>
      </c>
      <c r="E1130" s="588">
        <v>1846</v>
      </c>
      <c r="F1130" s="587">
        <v>1846</v>
      </c>
      <c r="G1130" s="589">
        <f t="shared" si="19"/>
        <v>100</v>
      </c>
    </row>
    <row r="1131" spans="1:7" x14ac:dyDescent="0.2">
      <c r="A1131" s="584">
        <v>4399</v>
      </c>
      <c r="B1131" s="585">
        <v>5221</v>
      </c>
      <c r="C1131" s="586" t="s">
        <v>146</v>
      </c>
      <c r="D1131" s="587">
        <v>0</v>
      </c>
      <c r="E1131" s="588">
        <v>1234.9000000000001</v>
      </c>
      <c r="F1131" s="587">
        <v>1234.9000000000001</v>
      </c>
      <c r="G1131" s="589">
        <f t="shared" si="19"/>
        <v>100</v>
      </c>
    </row>
    <row r="1132" spans="1:7" x14ac:dyDescent="0.2">
      <c r="A1132" s="584">
        <v>4399</v>
      </c>
      <c r="B1132" s="585">
        <v>5222</v>
      </c>
      <c r="C1132" s="586" t="s">
        <v>133</v>
      </c>
      <c r="D1132" s="587">
        <v>3300</v>
      </c>
      <c r="E1132" s="588">
        <v>1432.3</v>
      </c>
      <c r="F1132" s="587">
        <v>1432.3</v>
      </c>
      <c r="G1132" s="589">
        <f t="shared" si="19"/>
        <v>100</v>
      </c>
    </row>
    <row r="1133" spans="1:7" x14ac:dyDescent="0.2">
      <c r="A1133" s="584">
        <v>4399</v>
      </c>
      <c r="B1133" s="585">
        <v>5223</v>
      </c>
      <c r="C1133" s="586" t="s">
        <v>136</v>
      </c>
      <c r="D1133" s="587">
        <v>0</v>
      </c>
      <c r="E1133" s="588">
        <v>1398.7</v>
      </c>
      <c r="F1133" s="587">
        <v>1398.7</v>
      </c>
      <c r="G1133" s="589">
        <f t="shared" si="19"/>
        <v>100</v>
      </c>
    </row>
    <row r="1134" spans="1:7" x14ac:dyDescent="0.2">
      <c r="A1134" s="584">
        <v>4399</v>
      </c>
      <c r="B1134" s="585">
        <v>5229</v>
      </c>
      <c r="C1134" s="586" t="s">
        <v>3627</v>
      </c>
      <c r="D1134" s="587">
        <v>125500</v>
      </c>
      <c r="E1134" s="588">
        <v>6.5</v>
      </c>
      <c r="F1134" s="587">
        <v>0</v>
      </c>
      <c r="G1134" s="589">
        <f t="shared" si="19"/>
        <v>0</v>
      </c>
    </row>
    <row r="1135" spans="1:7" x14ac:dyDescent="0.2">
      <c r="A1135" s="584">
        <v>4399</v>
      </c>
      <c r="B1135" s="585">
        <v>5492</v>
      </c>
      <c r="C1135" s="586" t="s">
        <v>3634</v>
      </c>
      <c r="D1135" s="587">
        <v>0</v>
      </c>
      <c r="E1135" s="588">
        <v>30</v>
      </c>
      <c r="F1135" s="587">
        <v>30</v>
      </c>
      <c r="G1135" s="589">
        <f t="shared" si="19"/>
        <v>100</v>
      </c>
    </row>
    <row r="1136" spans="1:7" x14ac:dyDescent="0.2">
      <c r="A1136" s="584">
        <v>4399</v>
      </c>
      <c r="B1136" s="585">
        <v>5901</v>
      </c>
      <c r="C1136" s="586" t="s">
        <v>262</v>
      </c>
      <c r="D1136" s="587">
        <v>0</v>
      </c>
      <c r="E1136" s="588">
        <v>72.2</v>
      </c>
      <c r="F1136" s="587">
        <v>0</v>
      </c>
      <c r="G1136" s="589">
        <f t="shared" si="19"/>
        <v>0</v>
      </c>
    </row>
    <row r="1137" spans="1:7" x14ac:dyDescent="0.2">
      <c r="A1137" s="584">
        <v>4399</v>
      </c>
      <c r="B1137" s="585">
        <v>5909</v>
      </c>
      <c r="C1137" s="586" t="s">
        <v>171</v>
      </c>
      <c r="D1137" s="587">
        <v>0</v>
      </c>
      <c r="E1137" s="588">
        <v>51</v>
      </c>
      <c r="F1137" s="587">
        <v>0</v>
      </c>
      <c r="G1137" s="589">
        <f t="shared" si="19"/>
        <v>0</v>
      </c>
    </row>
    <row r="1138" spans="1:7" x14ac:dyDescent="0.2">
      <c r="A1138" s="591">
        <v>4399</v>
      </c>
      <c r="B1138" s="592"/>
      <c r="C1138" s="593" t="s">
        <v>99</v>
      </c>
      <c r="D1138" s="567">
        <v>130017</v>
      </c>
      <c r="E1138" s="574">
        <v>16624.128000000001</v>
      </c>
      <c r="F1138" s="567">
        <v>9653.8845700000002</v>
      </c>
      <c r="G1138" s="594">
        <f t="shared" si="19"/>
        <v>58.071524533497332</v>
      </c>
    </row>
    <row r="1139" spans="1:7" x14ac:dyDescent="0.2">
      <c r="A1139" s="595"/>
      <c r="B1139" s="607"/>
      <c r="C1139" s="597"/>
      <c r="D1139" s="599"/>
      <c r="E1139" s="599"/>
      <c r="F1139" s="599"/>
      <c r="G1139" s="600"/>
    </row>
    <row r="1140" spans="1:7" ht="13.5" customHeight="1" x14ac:dyDescent="0.2">
      <c r="A1140" s="1160" t="s">
        <v>246</v>
      </c>
      <c r="B1140" s="1161"/>
      <c r="C1140" s="1161"/>
      <c r="D1140" s="603">
        <v>813392</v>
      </c>
      <c r="E1140" s="604">
        <v>3980632.1669999999</v>
      </c>
      <c r="F1140" s="603">
        <v>3800043.9929300002</v>
      </c>
      <c r="G1140" s="605">
        <f t="shared" ref="G1140" si="20">F1140/E1140*100</f>
        <v>95.463329278020183</v>
      </c>
    </row>
    <row r="1141" spans="1:7" x14ac:dyDescent="0.2">
      <c r="A1141" s="606"/>
      <c r="B1141" s="607"/>
      <c r="C1141" s="607"/>
      <c r="D1141" s="599"/>
      <c r="E1141" s="599"/>
      <c r="F1141" s="599"/>
      <c r="G1141" s="600"/>
    </row>
    <row r="1142" spans="1:7" x14ac:dyDescent="0.2">
      <c r="A1142" s="584">
        <v>5212</v>
      </c>
      <c r="B1142" s="585">
        <v>5139</v>
      </c>
      <c r="C1142" s="586" t="s">
        <v>130</v>
      </c>
      <c r="D1142" s="587">
        <v>1000</v>
      </c>
      <c r="E1142" s="588">
        <v>912.34</v>
      </c>
      <c r="F1142" s="587">
        <v>912.34</v>
      </c>
      <c r="G1142" s="589">
        <f t="shared" si="19"/>
        <v>100</v>
      </c>
    </row>
    <row r="1143" spans="1:7" x14ac:dyDescent="0.2">
      <c r="A1143" s="584">
        <v>5212</v>
      </c>
      <c r="B1143" s="585">
        <v>5169</v>
      </c>
      <c r="C1143" s="586" t="s">
        <v>131</v>
      </c>
      <c r="D1143" s="587">
        <v>0</v>
      </c>
      <c r="E1143" s="588">
        <v>500</v>
      </c>
      <c r="F1143" s="587">
        <v>0</v>
      </c>
      <c r="G1143" s="589">
        <f t="shared" si="19"/>
        <v>0</v>
      </c>
    </row>
    <row r="1144" spans="1:7" x14ac:dyDescent="0.2">
      <c r="A1144" s="591">
        <v>5212</v>
      </c>
      <c r="B1144" s="592"/>
      <c r="C1144" s="593" t="s">
        <v>247</v>
      </c>
      <c r="D1144" s="567">
        <v>1000</v>
      </c>
      <c r="E1144" s="574">
        <v>1412.34</v>
      </c>
      <c r="F1144" s="567">
        <v>912.34</v>
      </c>
      <c r="G1144" s="594">
        <f t="shared" si="19"/>
        <v>64.597759746236747</v>
      </c>
    </row>
    <row r="1145" spans="1:7" x14ac:dyDescent="0.2">
      <c r="A1145" s="595"/>
      <c r="B1145" s="607"/>
      <c r="C1145" s="597"/>
      <c r="D1145" s="599"/>
      <c r="E1145" s="599"/>
      <c r="F1145" s="599"/>
      <c r="G1145" s="600"/>
    </row>
    <row r="1146" spans="1:7" x14ac:dyDescent="0.2">
      <c r="A1146" s="584">
        <v>5213</v>
      </c>
      <c r="B1146" s="601">
        <v>5041</v>
      </c>
      <c r="C1146" s="586" t="s">
        <v>142</v>
      </c>
      <c r="D1146" s="602">
        <v>40</v>
      </c>
      <c r="E1146" s="588">
        <v>40</v>
      </c>
      <c r="F1146" s="602">
        <v>0</v>
      </c>
      <c r="G1146" s="589">
        <f t="shared" si="19"/>
        <v>0</v>
      </c>
    </row>
    <row r="1147" spans="1:7" x14ac:dyDescent="0.2">
      <c r="A1147" s="584">
        <v>5213</v>
      </c>
      <c r="B1147" s="585">
        <v>5133</v>
      </c>
      <c r="C1147" s="586" t="s">
        <v>264</v>
      </c>
      <c r="D1147" s="587">
        <v>0</v>
      </c>
      <c r="E1147" s="588">
        <v>372</v>
      </c>
      <c r="F1147" s="587">
        <v>371.14</v>
      </c>
      <c r="G1147" s="589">
        <f t="shared" si="19"/>
        <v>99.768817204301072</v>
      </c>
    </row>
    <row r="1148" spans="1:7" x14ac:dyDescent="0.2">
      <c r="A1148" s="584">
        <v>5213</v>
      </c>
      <c r="B1148" s="585">
        <v>5139</v>
      </c>
      <c r="C1148" s="586" t="s">
        <v>130</v>
      </c>
      <c r="D1148" s="587">
        <v>145</v>
      </c>
      <c r="E1148" s="588">
        <v>145</v>
      </c>
      <c r="F1148" s="587">
        <v>35.239609999999999</v>
      </c>
      <c r="G1148" s="589">
        <f t="shared" si="19"/>
        <v>24.303179310344827</v>
      </c>
    </row>
    <row r="1149" spans="1:7" x14ac:dyDescent="0.2">
      <c r="A1149" s="584">
        <v>5213</v>
      </c>
      <c r="B1149" s="585">
        <v>5162</v>
      </c>
      <c r="C1149" s="586" t="s">
        <v>193</v>
      </c>
      <c r="D1149" s="587">
        <v>60</v>
      </c>
      <c r="E1149" s="588">
        <v>9.18</v>
      </c>
      <c r="F1149" s="587">
        <v>0</v>
      </c>
      <c r="G1149" s="589">
        <f t="shared" si="19"/>
        <v>0</v>
      </c>
    </row>
    <row r="1150" spans="1:7" x14ac:dyDescent="0.2">
      <c r="A1150" s="584">
        <v>5213</v>
      </c>
      <c r="B1150" s="585">
        <v>5164</v>
      </c>
      <c r="C1150" s="586" t="s">
        <v>144</v>
      </c>
      <c r="D1150" s="587">
        <v>1386</v>
      </c>
      <c r="E1150" s="588">
        <v>1489.4</v>
      </c>
      <c r="F1150" s="587">
        <v>849.64107999999999</v>
      </c>
      <c r="G1150" s="589">
        <f t="shared" si="19"/>
        <v>57.04586276352893</v>
      </c>
    </row>
    <row r="1151" spans="1:7" x14ac:dyDescent="0.2">
      <c r="A1151" s="584">
        <v>5213</v>
      </c>
      <c r="B1151" s="585">
        <v>5168</v>
      </c>
      <c r="C1151" s="586" t="s">
        <v>158</v>
      </c>
      <c r="D1151" s="587">
        <v>70</v>
      </c>
      <c r="E1151" s="588">
        <v>120.82</v>
      </c>
      <c r="F1151" s="587">
        <v>65.34</v>
      </c>
      <c r="G1151" s="589">
        <f t="shared" si="19"/>
        <v>54.080450256580036</v>
      </c>
    </row>
    <row r="1152" spans="1:7" x14ac:dyDescent="0.2">
      <c r="A1152" s="584">
        <v>5213</v>
      </c>
      <c r="B1152" s="585">
        <v>5169</v>
      </c>
      <c r="C1152" s="586" t="s">
        <v>131</v>
      </c>
      <c r="D1152" s="587">
        <v>100</v>
      </c>
      <c r="E1152" s="588">
        <v>9925.3799999999992</v>
      </c>
      <c r="F1152" s="587">
        <v>28.434999999999999</v>
      </c>
      <c r="G1152" s="589">
        <f t="shared" si="19"/>
        <v>0.28648777175281953</v>
      </c>
    </row>
    <row r="1153" spans="1:7" x14ac:dyDescent="0.2">
      <c r="A1153" s="584">
        <v>5213</v>
      </c>
      <c r="B1153" s="585">
        <v>5175</v>
      </c>
      <c r="C1153" s="586" t="s">
        <v>132</v>
      </c>
      <c r="D1153" s="587">
        <v>360</v>
      </c>
      <c r="E1153" s="588">
        <v>360</v>
      </c>
      <c r="F1153" s="587">
        <v>252.41459000000003</v>
      </c>
      <c r="G1153" s="589">
        <f t="shared" si="19"/>
        <v>70.115163888888901</v>
      </c>
    </row>
    <row r="1154" spans="1:7" x14ac:dyDescent="0.2">
      <c r="A1154" s="584">
        <v>5213</v>
      </c>
      <c r="B1154" s="585">
        <v>5192</v>
      </c>
      <c r="C1154" s="586" t="s">
        <v>167</v>
      </c>
      <c r="D1154" s="587">
        <v>0</v>
      </c>
      <c r="E1154" s="588">
        <v>1.2</v>
      </c>
      <c r="F1154" s="587">
        <v>1.2</v>
      </c>
      <c r="G1154" s="589">
        <f t="shared" si="19"/>
        <v>100</v>
      </c>
    </row>
    <row r="1155" spans="1:7" x14ac:dyDescent="0.2">
      <c r="A1155" s="584">
        <v>5213</v>
      </c>
      <c r="B1155" s="585">
        <v>5903</v>
      </c>
      <c r="C1155" s="586" t="s">
        <v>249</v>
      </c>
      <c r="D1155" s="587">
        <v>500</v>
      </c>
      <c r="E1155" s="588">
        <v>0</v>
      </c>
      <c r="F1155" s="587">
        <v>0</v>
      </c>
      <c r="G1155" s="548" t="s">
        <v>3125</v>
      </c>
    </row>
    <row r="1156" spans="1:7" x14ac:dyDescent="0.2">
      <c r="A1156" s="591">
        <v>5213</v>
      </c>
      <c r="B1156" s="592"/>
      <c r="C1156" s="593" t="s">
        <v>250</v>
      </c>
      <c r="D1156" s="567">
        <v>2661</v>
      </c>
      <c r="E1156" s="574">
        <v>12462.98</v>
      </c>
      <c r="F1156" s="567">
        <v>1603.4102800000001</v>
      </c>
      <c r="G1156" s="594">
        <f t="shared" si="19"/>
        <v>12.86538436232747</v>
      </c>
    </row>
    <row r="1157" spans="1:7" x14ac:dyDescent="0.2">
      <c r="A1157" s="595"/>
      <c r="B1157" s="607"/>
      <c r="C1157" s="597"/>
      <c r="D1157" s="599"/>
      <c r="E1157" s="599"/>
      <c r="F1157" s="599"/>
      <c r="G1157" s="600"/>
    </row>
    <row r="1158" spans="1:7" x14ac:dyDescent="0.2">
      <c r="A1158" s="584">
        <v>5273</v>
      </c>
      <c r="B1158" s="601">
        <v>5321</v>
      </c>
      <c r="C1158" s="586" t="s">
        <v>137</v>
      </c>
      <c r="D1158" s="602">
        <v>2573</v>
      </c>
      <c r="E1158" s="588">
        <v>2573</v>
      </c>
      <c r="F1158" s="602">
        <v>2573</v>
      </c>
      <c r="G1158" s="589">
        <f t="shared" si="19"/>
        <v>100</v>
      </c>
    </row>
    <row r="1159" spans="1:7" x14ac:dyDescent="0.2">
      <c r="A1159" s="591">
        <v>5273</v>
      </c>
      <c r="B1159" s="592"/>
      <c r="C1159" s="593" t="s">
        <v>100</v>
      </c>
      <c r="D1159" s="567">
        <v>2573</v>
      </c>
      <c r="E1159" s="574">
        <v>2573</v>
      </c>
      <c r="F1159" s="567">
        <v>2573</v>
      </c>
      <c r="G1159" s="594">
        <f t="shared" si="19"/>
        <v>100</v>
      </c>
    </row>
    <row r="1160" spans="1:7" x14ac:dyDescent="0.2">
      <c r="A1160" s="595"/>
      <c r="B1160" s="607"/>
      <c r="C1160" s="597"/>
      <c r="D1160" s="599"/>
      <c r="E1160" s="599"/>
      <c r="F1160" s="599"/>
      <c r="G1160" s="600"/>
    </row>
    <row r="1161" spans="1:7" x14ac:dyDescent="0.2">
      <c r="A1161" s="584">
        <v>5279</v>
      </c>
      <c r="B1161" s="601">
        <v>5164</v>
      </c>
      <c r="C1161" s="586" t="s">
        <v>144</v>
      </c>
      <c r="D1161" s="602">
        <v>70</v>
      </c>
      <c r="E1161" s="588">
        <v>70</v>
      </c>
      <c r="F1161" s="602">
        <v>0</v>
      </c>
      <c r="G1161" s="589">
        <f t="shared" si="19"/>
        <v>0</v>
      </c>
    </row>
    <row r="1162" spans="1:7" x14ac:dyDescent="0.2">
      <c r="A1162" s="584">
        <v>5279</v>
      </c>
      <c r="B1162" s="585">
        <v>5175</v>
      </c>
      <c r="C1162" s="586" t="s">
        <v>132</v>
      </c>
      <c r="D1162" s="587">
        <v>130</v>
      </c>
      <c r="E1162" s="588">
        <v>130</v>
      </c>
      <c r="F1162" s="587">
        <v>0</v>
      </c>
      <c r="G1162" s="589">
        <f t="shared" si="19"/>
        <v>0</v>
      </c>
    </row>
    <row r="1163" spans="1:7" x14ac:dyDescent="0.2">
      <c r="A1163" s="584">
        <v>5279</v>
      </c>
      <c r="B1163" s="585">
        <v>5221</v>
      </c>
      <c r="C1163" s="586" t="s">
        <v>146</v>
      </c>
      <c r="D1163" s="587">
        <v>300</v>
      </c>
      <c r="E1163" s="588">
        <v>300</v>
      </c>
      <c r="F1163" s="587">
        <v>300</v>
      </c>
      <c r="G1163" s="589">
        <f t="shared" ref="G1163:G1229" si="21">F1163/E1163*100</f>
        <v>100</v>
      </c>
    </row>
    <row r="1164" spans="1:7" x14ac:dyDescent="0.2">
      <c r="A1164" s="584">
        <v>5279</v>
      </c>
      <c r="B1164" s="585">
        <v>5222</v>
      </c>
      <c r="C1164" s="586" t="s">
        <v>133</v>
      </c>
      <c r="D1164" s="587">
        <v>4850</v>
      </c>
      <c r="E1164" s="588">
        <v>8952.6</v>
      </c>
      <c r="F1164" s="587">
        <v>8872.488800000001</v>
      </c>
      <c r="G1164" s="589">
        <f t="shared" si="21"/>
        <v>99.105162746017925</v>
      </c>
    </row>
    <row r="1165" spans="1:7" x14ac:dyDescent="0.2">
      <c r="A1165" s="591">
        <v>5279</v>
      </c>
      <c r="B1165" s="592"/>
      <c r="C1165" s="593" t="s">
        <v>251</v>
      </c>
      <c r="D1165" s="567">
        <v>5350</v>
      </c>
      <c r="E1165" s="574">
        <v>9452.6</v>
      </c>
      <c r="F1165" s="567">
        <v>9172.488800000001</v>
      </c>
      <c r="G1165" s="594">
        <f t="shared" si="21"/>
        <v>97.036675623637947</v>
      </c>
    </row>
    <row r="1166" spans="1:7" x14ac:dyDescent="0.2">
      <c r="A1166" s="595"/>
      <c r="B1166" s="607"/>
      <c r="C1166" s="597"/>
      <c r="D1166" s="599"/>
      <c r="E1166" s="599"/>
      <c r="F1166" s="599"/>
      <c r="G1166" s="600"/>
    </row>
    <row r="1167" spans="1:7" x14ac:dyDescent="0.2">
      <c r="A1167" s="584">
        <v>5311</v>
      </c>
      <c r="B1167" s="601">
        <v>5139</v>
      </c>
      <c r="C1167" s="586" t="s">
        <v>130</v>
      </c>
      <c r="D1167" s="602">
        <v>60</v>
      </c>
      <c r="E1167" s="588">
        <v>60</v>
      </c>
      <c r="F1167" s="602">
        <v>50.633000000000003</v>
      </c>
      <c r="G1167" s="589">
        <f t="shared" si="21"/>
        <v>84.38833333333335</v>
      </c>
    </row>
    <row r="1168" spans="1:7" x14ac:dyDescent="0.2">
      <c r="A1168" s="584">
        <v>5311</v>
      </c>
      <c r="B1168" s="585">
        <v>5164</v>
      </c>
      <c r="C1168" s="586" t="s">
        <v>144</v>
      </c>
      <c r="D1168" s="587">
        <v>330</v>
      </c>
      <c r="E1168" s="588">
        <v>297.91000000000003</v>
      </c>
      <c r="F1168" s="587">
        <v>193.6</v>
      </c>
      <c r="G1168" s="589">
        <f t="shared" si="21"/>
        <v>64.986069618341105</v>
      </c>
    </row>
    <row r="1169" spans="1:7" x14ac:dyDescent="0.2">
      <c r="A1169" s="584">
        <v>5311</v>
      </c>
      <c r="B1169" s="585">
        <v>5169</v>
      </c>
      <c r="C1169" s="586" t="s">
        <v>131</v>
      </c>
      <c r="D1169" s="587">
        <v>225</v>
      </c>
      <c r="E1169" s="588">
        <v>225</v>
      </c>
      <c r="F1169" s="587">
        <v>122.53699</v>
      </c>
      <c r="G1169" s="589">
        <f t="shared" si="21"/>
        <v>54.460884444444446</v>
      </c>
    </row>
    <row r="1170" spans="1:7" x14ac:dyDescent="0.2">
      <c r="A1170" s="584">
        <v>5311</v>
      </c>
      <c r="B1170" s="585">
        <v>5173</v>
      </c>
      <c r="C1170" s="586" t="s">
        <v>145</v>
      </c>
      <c r="D1170" s="587">
        <v>100</v>
      </c>
      <c r="E1170" s="588">
        <v>64</v>
      </c>
      <c r="F1170" s="587">
        <v>2.7829999999999999</v>
      </c>
      <c r="G1170" s="589">
        <f t="shared" si="21"/>
        <v>4.3484375000000002</v>
      </c>
    </row>
    <row r="1171" spans="1:7" x14ac:dyDescent="0.2">
      <c r="A1171" s="584">
        <v>5311</v>
      </c>
      <c r="B1171" s="585">
        <v>5175</v>
      </c>
      <c r="C1171" s="586" t="s">
        <v>132</v>
      </c>
      <c r="D1171" s="587">
        <v>310</v>
      </c>
      <c r="E1171" s="588">
        <v>310</v>
      </c>
      <c r="F1171" s="587">
        <v>186.98099999999999</v>
      </c>
      <c r="G1171" s="589">
        <f t="shared" si="21"/>
        <v>60.316451612903222</v>
      </c>
    </row>
    <row r="1172" spans="1:7" x14ac:dyDescent="0.2">
      <c r="A1172" s="584">
        <v>5311</v>
      </c>
      <c r="B1172" s="585">
        <v>5319</v>
      </c>
      <c r="C1172" s="586" t="s">
        <v>205</v>
      </c>
      <c r="D1172" s="587">
        <v>3430</v>
      </c>
      <c r="E1172" s="588">
        <v>3430</v>
      </c>
      <c r="F1172" s="587">
        <v>3430</v>
      </c>
      <c r="G1172" s="589">
        <f t="shared" si="21"/>
        <v>100</v>
      </c>
    </row>
    <row r="1173" spans="1:7" x14ac:dyDescent="0.2">
      <c r="A1173" s="584">
        <v>5311</v>
      </c>
      <c r="B1173" s="585">
        <v>5494</v>
      </c>
      <c r="C1173" s="586" t="s">
        <v>3633</v>
      </c>
      <c r="D1173" s="587">
        <v>105</v>
      </c>
      <c r="E1173" s="588">
        <v>173.09</v>
      </c>
      <c r="F1173" s="587">
        <v>173.07599999999999</v>
      </c>
      <c r="G1173" s="589">
        <f t="shared" si="21"/>
        <v>99.991911722225424</v>
      </c>
    </row>
    <row r="1174" spans="1:7" x14ac:dyDescent="0.2">
      <c r="A1174" s="591">
        <v>5311</v>
      </c>
      <c r="B1174" s="592"/>
      <c r="C1174" s="593" t="s">
        <v>252</v>
      </c>
      <c r="D1174" s="567">
        <v>4560</v>
      </c>
      <c r="E1174" s="574">
        <v>4560</v>
      </c>
      <c r="F1174" s="567">
        <v>4159.6099899999999</v>
      </c>
      <c r="G1174" s="594">
        <f t="shared" si="21"/>
        <v>91.219517324561409</v>
      </c>
    </row>
    <row r="1175" spans="1:7" x14ac:dyDescent="0.2">
      <c r="A1175" s="595"/>
      <c r="B1175" s="607"/>
      <c r="C1175" s="597"/>
      <c r="D1175" s="599"/>
      <c r="E1175" s="599"/>
      <c r="F1175" s="599"/>
      <c r="G1175" s="600"/>
    </row>
    <row r="1176" spans="1:7" x14ac:dyDescent="0.2">
      <c r="A1176" s="584">
        <v>5511</v>
      </c>
      <c r="B1176" s="601">
        <v>5137</v>
      </c>
      <c r="C1176" s="586" t="s">
        <v>1197</v>
      </c>
      <c r="D1176" s="602">
        <v>0</v>
      </c>
      <c r="E1176" s="588">
        <v>1979.57</v>
      </c>
      <c r="F1176" s="602">
        <v>1979.568</v>
      </c>
      <c r="G1176" s="589">
        <f t="shared" si="21"/>
        <v>99.999898967957691</v>
      </c>
    </row>
    <row r="1177" spans="1:7" x14ac:dyDescent="0.2">
      <c r="A1177" s="584">
        <v>5511</v>
      </c>
      <c r="B1177" s="585">
        <v>5319</v>
      </c>
      <c r="C1177" s="586" t="s">
        <v>205</v>
      </c>
      <c r="D1177" s="587">
        <v>4400</v>
      </c>
      <c r="E1177" s="588">
        <v>5510</v>
      </c>
      <c r="F1177" s="587">
        <v>4400</v>
      </c>
      <c r="G1177" s="589">
        <f t="shared" si="21"/>
        <v>79.854809437386564</v>
      </c>
    </row>
    <row r="1178" spans="1:7" x14ac:dyDescent="0.2">
      <c r="A1178" s="584">
        <v>5511</v>
      </c>
      <c r="B1178" s="585">
        <v>5901</v>
      </c>
      <c r="C1178" s="586" t="s">
        <v>262</v>
      </c>
      <c r="D1178" s="587">
        <v>0</v>
      </c>
      <c r="E1178" s="588">
        <v>40.83</v>
      </c>
      <c r="F1178" s="587">
        <v>0</v>
      </c>
      <c r="G1178" s="589">
        <f t="shared" si="21"/>
        <v>0</v>
      </c>
    </row>
    <row r="1179" spans="1:7" x14ac:dyDescent="0.2">
      <c r="A1179" s="591">
        <v>5511</v>
      </c>
      <c r="B1179" s="592"/>
      <c r="C1179" s="593" t="s">
        <v>101</v>
      </c>
      <c r="D1179" s="567">
        <v>4400</v>
      </c>
      <c r="E1179" s="574">
        <v>7530.4</v>
      </c>
      <c r="F1179" s="567">
        <v>6379.5680000000002</v>
      </c>
      <c r="G1179" s="594">
        <f t="shared" si="21"/>
        <v>84.717518325719752</v>
      </c>
    </row>
    <row r="1180" spans="1:7" x14ac:dyDescent="0.2">
      <c r="A1180" s="595"/>
      <c r="B1180" s="607"/>
      <c r="C1180" s="597"/>
      <c r="D1180" s="599"/>
      <c r="E1180" s="599"/>
      <c r="F1180" s="599"/>
      <c r="G1180" s="600"/>
    </row>
    <row r="1181" spans="1:7" x14ac:dyDescent="0.2">
      <c r="A1181" s="584">
        <v>5512</v>
      </c>
      <c r="B1181" s="601">
        <v>5222</v>
      </c>
      <c r="C1181" s="586" t="s">
        <v>133</v>
      </c>
      <c r="D1181" s="602">
        <v>3000</v>
      </c>
      <c r="E1181" s="588">
        <v>3766.3</v>
      </c>
      <c r="F1181" s="602">
        <v>3766.3</v>
      </c>
      <c r="G1181" s="589">
        <f t="shared" si="21"/>
        <v>100</v>
      </c>
    </row>
    <row r="1182" spans="1:7" x14ac:dyDescent="0.2">
      <c r="A1182" s="584">
        <v>5512</v>
      </c>
      <c r="B1182" s="585">
        <v>5321</v>
      </c>
      <c r="C1182" s="586" t="s">
        <v>137</v>
      </c>
      <c r="D1182" s="587">
        <v>2250</v>
      </c>
      <c r="E1182" s="588">
        <v>2250</v>
      </c>
      <c r="F1182" s="587">
        <v>2250</v>
      </c>
      <c r="G1182" s="589">
        <f t="shared" si="21"/>
        <v>100</v>
      </c>
    </row>
    <row r="1183" spans="1:7" x14ac:dyDescent="0.2">
      <c r="A1183" s="591">
        <v>5512</v>
      </c>
      <c r="B1183" s="592"/>
      <c r="C1183" s="593" t="s">
        <v>102</v>
      </c>
      <c r="D1183" s="567">
        <v>5250</v>
      </c>
      <c r="E1183" s="574">
        <v>6016.3</v>
      </c>
      <c r="F1183" s="567">
        <v>6016.3</v>
      </c>
      <c r="G1183" s="594">
        <f t="shared" si="21"/>
        <v>100</v>
      </c>
    </row>
    <row r="1184" spans="1:7" x14ac:dyDescent="0.2">
      <c r="A1184" s="595"/>
      <c r="B1184" s="607"/>
      <c r="C1184" s="597"/>
      <c r="D1184" s="599"/>
      <c r="E1184" s="599"/>
      <c r="F1184" s="599"/>
      <c r="G1184" s="600"/>
    </row>
    <row r="1185" spans="1:7" x14ac:dyDescent="0.2">
      <c r="A1185" s="584">
        <v>5519</v>
      </c>
      <c r="B1185" s="601">
        <v>5139</v>
      </c>
      <c r="C1185" s="586" t="s">
        <v>130</v>
      </c>
      <c r="D1185" s="602">
        <v>1800</v>
      </c>
      <c r="E1185" s="588">
        <v>1741.92</v>
      </c>
      <c r="F1185" s="602">
        <v>1726.8515</v>
      </c>
      <c r="G1185" s="589">
        <f t="shared" si="21"/>
        <v>99.134948792137408</v>
      </c>
    </row>
    <row r="1186" spans="1:7" x14ac:dyDescent="0.2">
      <c r="A1186" s="584">
        <v>5519</v>
      </c>
      <c r="B1186" s="585">
        <v>5166</v>
      </c>
      <c r="C1186" s="586" t="s">
        <v>156</v>
      </c>
      <c r="D1186" s="587">
        <v>0</v>
      </c>
      <c r="E1186" s="588">
        <v>58.08</v>
      </c>
      <c r="F1186" s="587">
        <v>58.08</v>
      </c>
      <c r="G1186" s="589">
        <f t="shared" si="21"/>
        <v>100</v>
      </c>
    </row>
    <row r="1187" spans="1:7" x14ac:dyDescent="0.2">
      <c r="A1187" s="584">
        <v>5519</v>
      </c>
      <c r="B1187" s="585">
        <v>5213</v>
      </c>
      <c r="C1187" s="586" t="s">
        <v>3622</v>
      </c>
      <c r="D1187" s="587">
        <v>20000</v>
      </c>
      <c r="E1187" s="588">
        <v>10000</v>
      </c>
      <c r="F1187" s="587">
        <v>10000</v>
      </c>
      <c r="G1187" s="589">
        <f t="shared" si="21"/>
        <v>100</v>
      </c>
    </row>
    <row r="1188" spans="1:7" x14ac:dyDescent="0.2">
      <c r="A1188" s="584">
        <v>5519</v>
      </c>
      <c r="B1188" s="585">
        <v>5222</v>
      </c>
      <c r="C1188" s="586" t="s">
        <v>133</v>
      </c>
      <c r="D1188" s="587">
        <v>200</v>
      </c>
      <c r="E1188" s="588">
        <v>200</v>
      </c>
      <c r="F1188" s="587">
        <v>0</v>
      </c>
      <c r="G1188" s="589">
        <f t="shared" si="21"/>
        <v>0</v>
      </c>
    </row>
    <row r="1189" spans="1:7" x14ac:dyDescent="0.2">
      <c r="A1189" s="591">
        <v>5519</v>
      </c>
      <c r="B1189" s="592"/>
      <c r="C1189" s="593" t="s">
        <v>254</v>
      </c>
      <c r="D1189" s="567">
        <v>22000</v>
      </c>
      <c r="E1189" s="574">
        <v>12000</v>
      </c>
      <c r="F1189" s="567">
        <v>11784.931500000001</v>
      </c>
      <c r="G1189" s="594">
        <f t="shared" si="21"/>
        <v>98.207762500000001</v>
      </c>
    </row>
    <row r="1190" spans="1:7" x14ac:dyDescent="0.2">
      <c r="A1190" s="595"/>
      <c r="B1190" s="607"/>
      <c r="C1190" s="597"/>
      <c r="D1190" s="599"/>
      <c r="E1190" s="599"/>
      <c r="F1190" s="599"/>
      <c r="G1190" s="600"/>
    </row>
    <row r="1191" spans="1:7" x14ac:dyDescent="0.2">
      <c r="A1191" s="584">
        <v>5521</v>
      </c>
      <c r="B1191" s="601">
        <v>5169</v>
      </c>
      <c r="C1191" s="586" t="s">
        <v>131</v>
      </c>
      <c r="D1191" s="602">
        <v>400</v>
      </c>
      <c r="E1191" s="588">
        <v>150</v>
      </c>
      <c r="F1191" s="602">
        <v>78.650000000000006</v>
      </c>
      <c r="G1191" s="589">
        <f t="shared" si="21"/>
        <v>52.43333333333333</v>
      </c>
    </row>
    <row r="1192" spans="1:7" x14ac:dyDescent="0.2">
      <c r="A1192" s="584">
        <v>5521</v>
      </c>
      <c r="B1192" s="585">
        <v>5171</v>
      </c>
      <c r="C1192" s="586" t="s">
        <v>159</v>
      </c>
      <c r="D1192" s="587">
        <v>0</v>
      </c>
      <c r="E1192" s="588">
        <v>2350</v>
      </c>
      <c r="F1192" s="587">
        <v>0</v>
      </c>
      <c r="G1192" s="589">
        <f t="shared" si="21"/>
        <v>0</v>
      </c>
    </row>
    <row r="1193" spans="1:7" x14ac:dyDescent="0.2">
      <c r="A1193" s="608">
        <v>5521</v>
      </c>
      <c r="B1193" s="592"/>
      <c r="C1193" s="609" t="s">
        <v>103</v>
      </c>
      <c r="D1193" s="567">
        <v>400</v>
      </c>
      <c r="E1193" s="566">
        <v>2500</v>
      </c>
      <c r="F1193" s="567">
        <v>78.650000000000006</v>
      </c>
      <c r="G1193" s="610">
        <f t="shared" si="21"/>
        <v>3.1460000000000004</v>
      </c>
    </row>
    <row r="1194" spans="1:7" x14ac:dyDescent="0.2">
      <c r="A1194" s="595"/>
      <c r="B1194" s="607"/>
      <c r="C1194" s="597"/>
      <c r="D1194" s="599"/>
      <c r="E1194" s="599"/>
      <c r="F1194" s="599"/>
      <c r="G1194" s="600"/>
    </row>
    <row r="1195" spans="1:7" ht="13.5" customHeight="1" x14ac:dyDescent="0.2">
      <c r="A1195" s="1160" t="s">
        <v>255</v>
      </c>
      <c r="B1195" s="1161"/>
      <c r="C1195" s="1161"/>
      <c r="D1195" s="603">
        <v>48194</v>
      </c>
      <c r="E1195" s="604">
        <v>58507.62</v>
      </c>
      <c r="F1195" s="603">
        <v>42680.298569999992</v>
      </c>
      <c r="G1195" s="605">
        <f t="shared" ref="G1195" si="22">F1195/E1195*100</f>
        <v>72.948273353111944</v>
      </c>
    </row>
    <row r="1196" spans="1:7" x14ac:dyDescent="0.2">
      <c r="A1196" s="606"/>
      <c r="B1196" s="607"/>
      <c r="C1196" s="607"/>
      <c r="D1196" s="599"/>
      <c r="E1196" s="599"/>
      <c r="F1196" s="599"/>
      <c r="G1196" s="600"/>
    </row>
    <row r="1197" spans="1:7" x14ac:dyDescent="0.2">
      <c r="A1197" s="584">
        <v>6113</v>
      </c>
      <c r="B1197" s="585">
        <v>5019</v>
      </c>
      <c r="C1197" s="586" t="s">
        <v>256</v>
      </c>
      <c r="D1197" s="587">
        <v>630</v>
      </c>
      <c r="E1197" s="588">
        <v>500</v>
      </c>
      <c r="F1197" s="587">
        <v>203.05566999999999</v>
      </c>
      <c r="G1197" s="589">
        <f t="shared" si="21"/>
        <v>40.611134</v>
      </c>
    </row>
    <row r="1198" spans="1:7" x14ac:dyDescent="0.2">
      <c r="A1198" s="584">
        <v>6113</v>
      </c>
      <c r="B1198" s="585">
        <v>5021</v>
      </c>
      <c r="C1198" s="586" t="s">
        <v>149</v>
      </c>
      <c r="D1198" s="587">
        <v>1250</v>
      </c>
      <c r="E1198" s="588">
        <v>1000</v>
      </c>
      <c r="F1198" s="587">
        <v>666</v>
      </c>
      <c r="G1198" s="589">
        <f t="shared" si="21"/>
        <v>66.600000000000009</v>
      </c>
    </row>
    <row r="1199" spans="1:7" x14ac:dyDescent="0.2">
      <c r="A1199" s="584">
        <v>6113</v>
      </c>
      <c r="B1199" s="585">
        <v>5023</v>
      </c>
      <c r="C1199" s="586" t="s">
        <v>257</v>
      </c>
      <c r="D1199" s="587">
        <v>31606</v>
      </c>
      <c r="E1199" s="588">
        <v>27350</v>
      </c>
      <c r="F1199" s="587">
        <v>27276.127</v>
      </c>
      <c r="G1199" s="589">
        <f t="shared" si="21"/>
        <v>99.729897623400362</v>
      </c>
    </row>
    <row r="1200" spans="1:7" x14ac:dyDescent="0.2">
      <c r="A1200" s="584">
        <v>6113</v>
      </c>
      <c r="B1200" s="585">
        <v>5029</v>
      </c>
      <c r="C1200" s="586" t="s">
        <v>258</v>
      </c>
      <c r="D1200" s="587">
        <v>624</v>
      </c>
      <c r="E1200" s="588">
        <v>350</v>
      </c>
      <c r="F1200" s="587">
        <v>244.92</v>
      </c>
      <c r="G1200" s="589">
        <f t="shared" si="21"/>
        <v>69.977142857142852</v>
      </c>
    </row>
    <row r="1201" spans="1:7" x14ac:dyDescent="0.2">
      <c r="A1201" s="584">
        <v>6113</v>
      </c>
      <c r="B1201" s="585">
        <v>5031</v>
      </c>
      <c r="C1201" s="586" t="s">
        <v>150</v>
      </c>
      <c r="D1201" s="587">
        <v>4398</v>
      </c>
      <c r="E1201" s="588">
        <v>3602</v>
      </c>
      <c r="F1201" s="587">
        <v>3583.453</v>
      </c>
      <c r="G1201" s="589">
        <f t="shared" si="21"/>
        <v>99.485091615769022</v>
      </c>
    </row>
    <row r="1202" spans="1:7" x14ac:dyDescent="0.2">
      <c r="A1202" s="584">
        <v>6113</v>
      </c>
      <c r="B1202" s="585">
        <v>5032</v>
      </c>
      <c r="C1202" s="586" t="s">
        <v>151</v>
      </c>
      <c r="D1202" s="587">
        <v>3088</v>
      </c>
      <c r="E1202" s="588">
        <v>2666</v>
      </c>
      <c r="F1202" s="587">
        <v>2626.6060000000002</v>
      </c>
      <c r="G1202" s="589">
        <f t="shared" si="21"/>
        <v>98.522355588897241</v>
      </c>
    </row>
    <row r="1203" spans="1:7" x14ac:dyDescent="0.2">
      <c r="A1203" s="584">
        <v>6113</v>
      </c>
      <c r="B1203" s="585">
        <v>5039</v>
      </c>
      <c r="C1203" s="586" t="s">
        <v>259</v>
      </c>
      <c r="D1203" s="587">
        <v>215</v>
      </c>
      <c r="E1203" s="588">
        <v>169</v>
      </c>
      <c r="F1203" s="587">
        <v>68.666959999999989</v>
      </c>
      <c r="G1203" s="589">
        <f t="shared" si="21"/>
        <v>40.6313372781065</v>
      </c>
    </row>
    <row r="1204" spans="1:7" x14ac:dyDescent="0.2">
      <c r="A1204" s="584">
        <v>6113</v>
      </c>
      <c r="B1204" s="585">
        <v>5041</v>
      </c>
      <c r="C1204" s="586" t="s">
        <v>142</v>
      </c>
      <c r="D1204" s="587">
        <v>241</v>
      </c>
      <c r="E1204" s="588">
        <v>241.8</v>
      </c>
      <c r="F1204" s="587">
        <v>241.8</v>
      </c>
      <c r="G1204" s="589">
        <f t="shared" si="21"/>
        <v>100</v>
      </c>
    </row>
    <row r="1205" spans="1:7" x14ac:dyDescent="0.2">
      <c r="A1205" s="584">
        <v>6113</v>
      </c>
      <c r="B1205" s="585">
        <v>5042</v>
      </c>
      <c r="C1205" s="586" t="s">
        <v>170</v>
      </c>
      <c r="D1205" s="587">
        <v>600</v>
      </c>
      <c r="E1205" s="588">
        <v>600</v>
      </c>
      <c r="F1205" s="587">
        <v>516.66999999999996</v>
      </c>
      <c r="G1205" s="589">
        <f t="shared" si="21"/>
        <v>86.111666666666665</v>
      </c>
    </row>
    <row r="1206" spans="1:7" x14ac:dyDescent="0.2">
      <c r="A1206" s="584">
        <v>6113</v>
      </c>
      <c r="B1206" s="585">
        <v>5123</v>
      </c>
      <c r="C1206" s="586" t="s">
        <v>152</v>
      </c>
      <c r="D1206" s="587">
        <v>40</v>
      </c>
      <c r="E1206" s="588">
        <v>40</v>
      </c>
      <c r="F1206" s="587">
        <v>0</v>
      </c>
      <c r="G1206" s="589">
        <f t="shared" si="21"/>
        <v>0</v>
      </c>
    </row>
    <row r="1207" spans="1:7" x14ac:dyDescent="0.2">
      <c r="A1207" s="584">
        <v>6113</v>
      </c>
      <c r="B1207" s="585">
        <v>5136</v>
      </c>
      <c r="C1207" s="586" t="s">
        <v>3631</v>
      </c>
      <c r="D1207" s="587">
        <v>176</v>
      </c>
      <c r="E1207" s="588">
        <v>175</v>
      </c>
      <c r="F1207" s="587">
        <v>78.114500000000007</v>
      </c>
      <c r="G1207" s="589">
        <f t="shared" si="21"/>
        <v>44.636857142857146</v>
      </c>
    </row>
    <row r="1208" spans="1:7" x14ac:dyDescent="0.2">
      <c r="A1208" s="584">
        <v>6113</v>
      </c>
      <c r="B1208" s="585">
        <v>5137</v>
      </c>
      <c r="C1208" s="586" t="s">
        <v>1197</v>
      </c>
      <c r="D1208" s="587">
        <v>460</v>
      </c>
      <c r="E1208" s="588">
        <v>460</v>
      </c>
      <c r="F1208" s="587">
        <v>118.8695</v>
      </c>
      <c r="G1208" s="589">
        <f t="shared" si="21"/>
        <v>25.841195652173916</v>
      </c>
    </row>
    <row r="1209" spans="1:7" x14ac:dyDescent="0.2">
      <c r="A1209" s="584">
        <v>6113</v>
      </c>
      <c r="B1209" s="585">
        <v>5139</v>
      </c>
      <c r="C1209" s="586" t="s">
        <v>130</v>
      </c>
      <c r="D1209" s="587">
        <v>503</v>
      </c>
      <c r="E1209" s="588">
        <v>573</v>
      </c>
      <c r="F1209" s="587">
        <v>316.29573999999997</v>
      </c>
      <c r="G1209" s="589">
        <f t="shared" si="21"/>
        <v>55.199954624781846</v>
      </c>
    </row>
    <row r="1210" spans="1:7" x14ac:dyDescent="0.2">
      <c r="A1210" s="584">
        <v>6113</v>
      </c>
      <c r="B1210" s="585">
        <v>5142</v>
      </c>
      <c r="C1210" s="586" t="s">
        <v>260</v>
      </c>
      <c r="D1210" s="587">
        <v>50</v>
      </c>
      <c r="E1210" s="588">
        <v>50</v>
      </c>
      <c r="F1210" s="587">
        <v>0</v>
      </c>
      <c r="G1210" s="589">
        <f t="shared" si="21"/>
        <v>0</v>
      </c>
    </row>
    <row r="1211" spans="1:7" x14ac:dyDescent="0.2">
      <c r="A1211" s="584">
        <v>6113</v>
      </c>
      <c r="B1211" s="585">
        <v>5156</v>
      </c>
      <c r="C1211" s="586" t="s">
        <v>261</v>
      </c>
      <c r="D1211" s="587">
        <v>1200</v>
      </c>
      <c r="E1211" s="588">
        <v>1280</v>
      </c>
      <c r="F1211" s="587">
        <v>1276.098</v>
      </c>
      <c r="G1211" s="589">
        <f t="shared" si="21"/>
        <v>99.695156249999997</v>
      </c>
    </row>
    <row r="1212" spans="1:7" x14ac:dyDescent="0.2">
      <c r="A1212" s="584">
        <v>6113</v>
      </c>
      <c r="B1212" s="585">
        <v>5162</v>
      </c>
      <c r="C1212" s="586" t="s">
        <v>193</v>
      </c>
      <c r="D1212" s="587">
        <v>470</v>
      </c>
      <c r="E1212" s="588">
        <v>450</v>
      </c>
      <c r="F1212" s="587">
        <v>370.80378000000002</v>
      </c>
      <c r="G1212" s="589">
        <f t="shared" si="21"/>
        <v>82.400840000000002</v>
      </c>
    </row>
    <row r="1213" spans="1:7" x14ac:dyDescent="0.2">
      <c r="A1213" s="584">
        <v>6113</v>
      </c>
      <c r="B1213" s="585">
        <v>5163</v>
      </c>
      <c r="C1213" s="586" t="s">
        <v>155</v>
      </c>
      <c r="D1213" s="587">
        <v>10</v>
      </c>
      <c r="E1213" s="588">
        <v>9.1999999999999993</v>
      </c>
      <c r="F1213" s="587">
        <v>3.6960000000000002</v>
      </c>
      <c r="G1213" s="589">
        <f t="shared" si="21"/>
        <v>40.173913043478265</v>
      </c>
    </row>
    <row r="1214" spans="1:7" x14ac:dyDescent="0.2">
      <c r="A1214" s="584">
        <v>6113</v>
      </c>
      <c r="B1214" s="585">
        <v>5164</v>
      </c>
      <c r="C1214" s="586" t="s">
        <v>144</v>
      </c>
      <c r="D1214" s="587">
        <v>3170</v>
      </c>
      <c r="E1214" s="588">
        <v>3000</v>
      </c>
      <c r="F1214" s="587">
        <v>2510.1650399999999</v>
      </c>
      <c r="G1214" s="589">
        <f t="shared" si="21"/>
        <v>83.672167999999985</v>
      </c>
    </row>
    <row r="1215" spans="1:7" x14ac:dyDescent="0.2">
      <c r="A1215" s="584">
        <v>6113</v>
      </c>
      <c r="B1215" s="585">
        <v>5167</v>
      </c>
      <c r="C1215" s="586" t="s">
        <v>157</v>
      </c>
      <c r="D1215" s="587">
        <v>1003</v>
      </c>
      <c r="E1215" s="588">
        <v>1003</v>
      </c>
      <c r="F1215" s="587">
        <v>222.24</v>
      </c>
      <c r="G1215" s="589">
        <f t="shared" si="21"/>
        <v>22.15752741774676</v>
      </c>
    </row>
    <row r="1216" spans="1:7" x14ac:dyDescent="0.2">
      <c r="A1216" s="584">
        <v>6113</v>
      </c>
      <c r="B1216" s="585">
        <v>5168</v>
      </c>
      <c r="C1216" s="586" t="s">
        <v>158</v>
      </c>
      <c r="D1216" s="587">
        <v>1180</v>
      </c>
      <c r="E1216" s="588">
        <v>1180</v>
      </c>
      <c r="F1216" s="587">
        <v>530.25354000000004</v>
      </c>
      <c r="G1216" s="589">
        <f t="shared" si="21"/>
        <v>44.9367406779661</v>
      </c>
    </row>
    <row r="1217" spans="1:7" x14ac:dyDescent="0.2">
      <c r="A1217" s="584">
        <v>6113</v>
      </c>
      <c r="B1217" s="585">
        <v>5169</v>
      </c>
      <c r="C1217" s="586" t="s">
        <v>131</v>
      </c>
      <c r="D1217" s="587">
        <v>881</v>
      </c>
      <c r="E1217" s="588">
        <v>541</v>
      </c>
      <c r="F1217" s="587">
        <v>164.52135999999999</v>
      </c>
      <c r="G1217" s="589">
        <f t="shared" si="21"/>
        <v>30.410602587800366</v>
      </c>
    </row>
    <row r="1218" spans="1:7" x14ac:dyDescent="0.2">
      <c r="A1218" s="584">
        <v>6113</v>
      </c>
      <c r="B1218" s="585">
        <v>5171</v>
      </c>
      <c r="C1218" s="586" t="s">
        <v>159</v>
      </c>
      <c r="D1218" s="587">
        <v>850</v>
      </c>
      <c r="E1218" s="588">
        <v>770</v>
      </c>
      <c r="F1218" s="587">
        <v>415.41197000000005</v>
      </c>
      <c r="G1218" s="589">
        <f t="shared" si="21"/>
        <v>53.949606493506494</v>
      </c>
    </row>
    <row r="1219" spans="1:7" x14ac:dyDescent="0.2">
      <c r="A1219" s="584">
        <v>6113</v>
      </c>
      <c r="B1219" s="585">
        <v>5173</v>
      </c>
      <c r="C1219" s="586" t="s">
        <v>145</v>
      </c>
      <c r="D1219" s="587">
        <v>1655</v>
      </c>
      <c r="E1219" s="588">
        <v>1555</v>
      </c>
      <c r="F1219" s="587">
        <v>778.0394399999999</v>
      </c>
      <c r="G1219" s="589">
        <f t="shared" si="21"/>
        <v>50.034690675241158</v>
      </c>
    </row>
    <row r="1220" spans="1:7" x14ac:dyDescent="0.2">
      <c r="A1220" s="584">
        <v>6113</v>
      </c>
      <c r="B1220" s="585">
        <v>5175</v>
      </c>
      <c r="C1220" s="586" t="s">
        <v>132</v>
      </c>
      <c r="D1220" s="587">
        <v>2750</v>
      </c>
      <c r="E1220" s="588">
        <v>3100</v>
      </c>
      <c r="F1220" s="587">
        <v>1763.5322700000002</v>
      </c>
      <c r="G1220" s="589">
        <f t="shared" si="21"/>
        <v>56.888137741935488</v>
      </c>
    </row>
    <row r="1221" spans="1:7" x14ac:dyDescent="0.2">
      <c r="A1221" s="584">
        <v>6113</v>
      </c>
      <c r="B1221" s="585">
        <v>5176</v>
      </c>
      <c r="C1221" s="586" t="s">
        <v>3637</v>
      </c>
      <c r="D1221" s="587">
        <v>130</v>
      </c>
      <c r="E1221" s="588">
        <v>130</v>
      </c>
      <c r="F1221" s="587">
        <v>34.15</v>
      </c>
      <c r="G1221" s="589">
        <f t="shared" si="21"/>
        <v>26.269230769230766</v>
      </c>
    </row>
    <row r="1222" spans="1:7" x14ac:dyDescent="0.2">
      <c r="A1222" s="584">
        <v>6113</v>
      </c>
      <c r="B1222" s="585">
        <v>5179</v>
      </c>
      <c r="C1222" s="586" t="s">
        <v>160</v>
      </c>
      <c r="D1222" s="587">
        <v>960</v>
      </c>
      <c r="E1222" s="588">
        <v>960</v>
      </c>
      <c r="F1222" s="587">
        <v>905.28264000000001</v>
      </c>
      <c r="G1222" s="589">
        <f t="shared" si="21"/>
        <v>94.300274999999999</v>
      </c>
    </row>
    <row r="1223" spans="1:7" x14ac:dyDescent="0.2">
      <c r="A1223" s="584">
        <v>6113</v>
      </c>
      <c r="B1223" s="585">
        <v>5192</v>
      </c>
      <c r="C1223" s="586" t="s">
        <v>167</v>
      </c>
      <c r="D1223" s="587">
        <v>360</v>
      </c>
      <c r="E1223" s="588">
        <v>280</v>
      </c>
      <c r="F1223" s="587">
        <v>46.117740000000005</v>
      </c>
      <c r="G1223" s="589">
        <f t="shared" si="21"/>
        <v>16.47062142857143</v>
      </c>
    </row>
    <row r="1224" spans="1:7" x14ac:dyDescent="0.2">
      <c r="A1224" s="584">
        <v>6113</v>
      </c>
      <c r="B1224" s="585">
        <v>5194</v>
      </c>
      <c r="C1224" s="586" t="s">
        <v>3621</v>
      </c>
      <c r="D1224" s="587">
        <v>200</v>
      </c>
      <c r="E1224" s="588">
        <v>355</v>
      </c>
      <c r="F1224" s="587">
        <v>197.08769999999998</v>
      </c>
      <c r="G1224" s="589">
        <f t="shared" si="21"/>
        <v>55.517661971830975</v>
      </c>
    </row>
    <row r="1225" spans="1:7" x14ac:dyDescent="0.2">
      <c r="A1225" s="584">
        <v>6113</v>
      </c>
      <c r="B1225" s="585">
        <v>5362</v>
      </c>
      <c r="C1225" s="586" t="s">
        <v>3626</v>
      </c>
      <c r="D1225" s="587">
        <v>30</v>
      </c>
      <c r="E1225" s="588">
        <v>30</v>
      </c>
      <c r="F1225" s="587">
        <v>9</v>
      </c>
      <c r="G1225" s="589">
        <f t="shared" si="21"/>
        <v>30</v>
      </c>
    </row>
    <row r="1226" spans="1:7" x14ac:dyDescent="0.2">
      <c r="A1226" s="584">
        <v>6113</v>
      </c>
      <c r="B1226" s="585">
        <v>5424</v>
      </c>
      <c r="C1226" s="586" t="s">
        <v>3640</v>
      </c>
      <c r="D1226" s="587">
        <v>16</v>
      </c>
      <c r="E1226" s="588">
        <v>16</v>
      </c>
      <c r="F1226" s="587">
        <v>0</v>
      </c>
      <c r="G1226" s="589">
        <f t="shared" si="21"/>
        <v>0</v>
      </c>
    </row>
    <row r="1227" spans="1:7" x14ac:dyDescent="0.2">
      <c r="A1227" s="584">
        <v>6113</v>
      </c>
      <c r="B1227" s="585">
        <v>5492</v>
      </c>
      <c r="C1227" s="586" t="s">
        <v>3634</v>
      </c>
      <c r="D1227" s="587">
        <v>5</v>
      </c>
      <c r="E1227" s="588">
        <v>10</v>
      </c>
      <c r="F1227" s="587">
        <v>10</v>
      </c>
      <c r="G1227" s="589">
        <f t="shared" si="21"/>
        <v>100</v>
      </c>
    </row>
    <row r="1228" spans="1:7" x14ac:dyDescent="0.2">
      <c r="A1228" s="584">
        <v>6113</v>
      </c>
      <c r="B1228" s="585">
        <v>5499</v>
      </c>
      <c r="C1228" s="586" t="s">
        <v>3645</v>
      </c>
      <c r="D1228" s="587">
        <v>539</v>
      </c>
      <c r="E1228" s="588">
        <v>549</v>
      </c>
      <c r="F1228" s="587">
        <v>344.94600000000003</v>
      </c>
      <c r="G1228" s="589">
        <f t="shared" si="21"/>
        <v>62.831693989071049</v>
      </c>
    </row>
    <row r="1229" spans="1:7" x14ac:dyDescent="0.2">
      <c r="A1229" s="584">
        <v>6113</v>
      </c>
      <c r="B1229" s="585">
        <v>5901</v>
      </c>
      <c r="C1229" s="586" t="s">
        <v>262</v>
      </c>
      <c r="D1229" s="587">
        <v>15000</v>
      </c>
      <c r="E1229" s="588">
        <v>13923.7</v>
      </c>
      <c r="F1229" s="587">
        <v>0</v>
      </c>
      <c r="G1229" s="589">
        <f t="shared" si="21"/>
        <v>0</v>
      </c>
    </row>
    <row r="1230" spans="1:7" x14ac:dyDescent="0.2">
      <c r="A1230" s="591">
        <v>6113</v>
      </c>
      <c r="B1230" s="592"/>
      <c r="C1230" s="593" t="s">
        <v>104</v>
      </c>
      <c r="D1230" s="567">
        <v>74290</v>
      </c>
      <c r="E1230" s="574">
        <v>66918.7</v>
      </c>
      <c r="F1230" s="567">
        <v>45521.923849999999</v>
      </c>
      <c r="G1230" s="594">
        <f t="shared" ref="G1230:G1293" si="23">F1230/E1230*100</f>
        <v>68.025714561101751</v>
      </c>
    </row>
    <row r="1231" spans="1:7" x14ac:dyDescent="0.2">
      <c r="A1231" s="595"/>
      <c r="B1231" s="607"/>
      <c r="C1231" s="597"/>
      <c r="D1231" s="599"/>
      <c r="E1231" s="599"/>
      <c r="F1231" s="599"/>
      <c r="G1231" s="600"/>
    </row>
    <row r="1232" spans="1:7" x14ac:dyDescent="0.2">
      <c r="A1232" s="584">
        <v>6115</v>
      </c>
      <c r="B1232" s="601">
        <v>5011</v>
      </c>
      <c r="C1232" s="586" t="s">
        <v>148</v>
      </c>
      <c r="D1232" s="602">
        <v>0</v>
      </c>
      <c r="E1232" s="588">
        <v>450</v>
      </c>
      <c r="F1232" s="602">
        <v>76.475999999999999</v>
      </c>
      <c r="G1232" s="589">
        <f t="shared" si="23"/>
        <v>16.994666666666667</v>
      </c>
    </row>
    <row r="1233" spans="1:7" x14ac:dyDescent="0.2">
      <c r="A1233" s="584">
        <v>6115</v>
      </c>
      <c r="B1233" s="585">
        <v>5021</v>
      </c>
      <c r="C1233" s="586" t="s">
        <v>149</v>
      </c>
      <c r="D1233" s="587">
        <v>0</v>
      </c>
      <c r="E1233" s="588">
        <v>250</v>
      </c>
      <c r="F1233" s="587">
        <v>0</v>
      </c>
      <c r="G1233" s="589">
        <f t="shared" si="23"/>
        <v>0</v>
      </c>
    </row>
    <row r="1234" spans="1:7" x14ac:dyDescent="0.2">
      <c r="A1234" s="584">
        <v>6115</v>
      </c>
      <c r="B1234" s="585">
        <v>5031</v>
      </c>
      <c r="C1234" s="586" t="s">
        <v>150</v>
      </c>
      <c r="D1234" s="587">
        <v>0</v>
      </c>
      <c r="E1234" s="588">
        <v>182</v>
      </c>
      <c r="F1234" s="587">
        <v>18.966999999999999</v>
      </c>
      <c r="G1234" s="589">
        <f t="shared" si="23"/>
        <v>10.421428571428571</v>
      </c>
    </row>
    <row r="1235" spans="1:7" x14ac:dyDescent="0.2">
      <c r="A1235" s="584">
        <v>6115</v>
      </c>
      <c r="B1235" s="585">
        <v>5032</v>
      </c>
      <c r="C1235" s="586" t="s">
        <v>151</v>
      </c>
      <c r="D1235" s="587">
        <v>0</v>
      </c>
      <c r="E1235" s="588">
        <v>63</v>
      </c>
      <c r="F1235" s="587">
        <v>6.883</v>
      </c>
      <c r="G1235" s="589">
        <f t="shared" si="23"/>
        <v>10.925396825396826</v>
      </c>
    </row>
    <row r="1236" spans="1:7" x14ac:dyDescent="0.2">
      <c r="A1236" s="584">
        <v>6115</v>
      </c>
      <c r="B1236" s="585">
        <v>5133</v>
      </c>
      <c r="C1236" s="586" t="s">
        <v>264</v>
      </c>
      <c r="D1236" s="587">
        <v>0</v>
      </c>
      <c r="E1236" s="588">
        <v>90</v>
      </c>
      <c r="F1236" s="587">
        <v>0</v>
      </c>
      <c r="G1236" s="589">
        <f t="shared" si="23"/>
        <v>0</v>
      </c>
    </row>
    <row r="1237" spans="1:7" x14ac:dyDescent="0.2">
      <c r="A1237" s="584">
        <v>6115</v>
      </c>
      <c r="B1237" s="585">
        <v>5139</v>
      </c>
      <c r="C1237" s="586" t="s">
        <v>130</v>
      </c>
      <c r="D1237" s="587">
        <v>0</v>
      </c>
      <c r="E1237" s="588">
        <v>10</v>
      </c>
      <c r="F1237" s="587">
        <v>0</v>
      </c>
      <c r="G1237" s="589">
        <f t="shared" si="23"/>
        <v>0</v>
      </c>
    </row>
    <row r="1238" spans="1:7" x14ac:dyDescent="0.2">
      <c r="A1238" s="584">
        <v>6115</v>
      </c>
      <c r="B1238" s="585">
        <v>5156</v>
      </c>
      <c r="C1238" s="586" t="s">
        <v>261</v>
      </c>
      <c r="D1238" s="587">
        <v>0</v>
      </c>
      <c r="E1238" s="588">
        <v>55</v>
      </c>
      <c r="F1238" s="587">
        <v>4.11137</v>
      </c>
      <c r="G1238" s="589">
        <f t="shared" si="23"/>
        <v>7.4752181818181818</v>
      </c>
    </row>
    <row r="1239" spans="1:7" x14ac:dyDescent="0.2">
      <c r="A1239" s="584">
        <v>6115</v>
      </c>
      <c r="B1239" s="585">
        <v>5162</v>
      </c>
      <c r="C1239" s="586" t="s">
        <v>193</v>
      </c>
      <c r="D1239" s="587">
        <v>0</v>
      </c>
      <c r="E1239" s="588">
        <v>50</v>
      </c>
      <c r="F1239" s="587">
        <v>0</v>
      </c>
      <c r="G1239" s="589">
        <f t="shared" si="23"/>
        <v>0</v>
      </c>
    </row>
    <row r="1240" spans="1:7" x14ac:dyDescent="0.2">
      <c r="A1240" s="584">
        <v>6115</v>
      </c>
      <c r="B1240" s="585">
        <v>5164</v>
      </c>
      <c r="C1240" s="586" t="s">
        <v>144</v>
      </c>
      <c r="D1240" s="587">
        <v>0</v>
      </c>
      <c r="E1240" s="588">
        <v>30</v>
      </c>
      <c r="F1240" s="587">
        <v>0</v>
      </c>
      <c r="G1240" s="589">
        <f t="shared" si="23"/>
        <v>0</v>
      </c>
    </row>
    <row r="1241" spans="1:7" x14ac:dyDescent="0.2">
      <c r="A1241" s="584">
        <v>6115</v>
      </c>
      <c r="B1241" s="585">
        <v>5173</v>
      </c>
      <c r="C1241" s="586" t="s">
        <v>145</v>
      </c>
      <c r="D1241" s="587">
        <v>0</v>
      </c>
      <c r="E1241" s="588">
        <v>60</v>
      </c>
      <c r="F1241" s="587">
        <v>3.1240000000000001</v>
      </c>
      <c r="G1241" s="589">
        <f t="shared" si="23"/>
        <v>5.206666666666667</v>
      </c>
    </row>
    <row r="1242" spans="1:7" x14ac:dyDescent="0.2">
      <c r="A1242" s="584">
        <v>6115</v>
      </c>
      <c r="B1242" s="585">
        <v>5175</v>
      </c>
      <c r="C1242" s="586" t="s">
        <v>132</v>
      </c>
      <c r="D1242" s="587">
        <v>0</v>
      </c>
      <c r="E1242" s="588">
        <v>60</v>
      </c>
      <c r="F1242" s="587">
        <v>0</v>
      </c>
      <c r="G1242" s="589">
        <f t="shared" si="23"/>
        <v>0</v>
      </c>
    </row>
    <row r="1243" spans="1:7" x14ac:dyDescent="0.2">
      <c r="A1243" s="591">
        <v>6115</v>
      </c>
      <c r="B1243" s="592"/>
      <c r="C1243" s="593" t="s">
        <v>263</v>
      </c>
      <c r="D1243" s="567">
        <v>0</v>
      </c>
      <c r="E1243" s="574">
        <v>1300</v>
      </c>
      <c r="F1243" s="567">
        <v>109.56137</v>
      </c>
      <c r="G1243" s="594">
        <f t="shared" si="23"/>
        <v>8.427797692307692</v>
      </c>
    </row>
    <row r="1244" spans="1:7" x14ac:dyDescent="0.2">
      <c r="A1244" s="595"/>
      <c r="B1244" s="607"/>
      <c r="C1244" s="597"/>
      <c r="D1244" s="599"/>
      <c r="E1244" s="599"/>
      <c r="F1244" s="599"/>
      <c r="G1244" s="600"/>
    </row>
    <row r="1245" spans="1:7" x14ac:dyDescent="0.2">
      <c r="A1245" s="584">
        <v>6118</v>
      </c>
      <c r="B1245" s="601">
        <v>5133</v>
      </c>
      <c r="C1245" s="586" t="s">
        <v>264</v>
      </c>
      <c r="D1245" s="602">
        <v>0</v>
      </c>
      <c r="E1245" s="588">
        <v>81</v>
      </c>
      <c r="F1245" s="602">
        <v>29.925720000000002</v>
      </c>
      <c r="G1245" s="589">
        <f t="shared" si="23"/>
        <v>36.945333333333338</v>
      </c>
    </row>
    <row r="1246" spans="1:7" x14ac:dyDescent="0.2">
      <c r="A1246" s="584">
        <v>6118</v>
      </c>
      <c r="B1246" s="585">
        <v>5139</v>
      </c>
      <c r="C1246" s="586" t="s">
        <v>130</v>
      </c>
      <c r="D1246" s="587">
        <v>0</v>
      </c>
      <c r="E1246" s="588">
        <v>1</v>
      </c>
      <c r="F1246" s="587">
        <v>0</v>
      </c>
      <c r="G1246" s="589">
        <f t="shared" si="23"/>
        <v>0</v>
      </c>
    </row>
    <row r="1247" spans="1:7" x14ac:dyDescent="0.2">
      <c r="A1247" s="584">
        <v>6118</v>
      </c>
      <c r="B1247" s="585">
        <v>5156</v>
      </c>
      <c r="C1247" s="586" t="s">
        <v>261</v>
      </c>
      <c r="D1247" s="587">
        <v>0</v>
      </c>
      <c r="E1247" s="588">
        <v>4</v>
      </c>
      <c r="F1247" s="587">
        <v>0</v>
      </c>
      <c r="G1247" s="589">
        <f t="shared" si="23"/>
        <v>0</v>
      </c>
    </row>
    <row r="1248" spans="1:7" x14ac:dyDescent="0.2">
      <c r="A1248" s="584">
        <v>6118</v>
      </c>
      <c r="B1248" s="585">
        <v>5162</v>
      </c>
      <c r="C1248" s="586" t="s">
        <v>193</v>
      </c>
      <c r="D1248" s="587">
        <v>0</v>
      </c>
      <c r="E1248" s="588">
        <v>4</v>
      </c>
      <c r="F1248" s="587">
        <v>0</v>
      </c>
      <c r="G1248" s="589">
        <f t="shared" si="23"/>
        <v>0</v>
      </c>
    </row>
    <row r="1249" spans="1:7" x14ac:dyDescent="0.2">
      <c r="A1249" s="584">
        <v>6118</v>
      </c>
      <c r="B1249" s="585">
        <v>5164</v>
      </c>
      <c r="C1249" s="586" t="s">
        <v>144</v>
      </c>
      <c r="D1249" s="587">
        <v>0</v>
      </c>
      <c r="E1249" s="588">
        <v>2</v>
      </c>
      <c r="F1249" s="587">
        <v>0</v>
      </c>
      <c r="G1249" s="589">
        <f t="shared" si="23"/>
        <v>0</v>
      </c>
    </row>
    <row r="1250" spans="1:7" x14ac:dyDescent="0.2">
      <c r="A1250" s="584">
        <v>6118</v>
      </c>
      <c r="B1250" s="585">
        <v>5173</v>
      </c>
      <c r="C1250" s="586" t="s">
        <v>145</v>
      </c>
      <c r="D1250" s="587">
        <v>0</v>
      </c>
      <c r="E1250" s="588">
        <v>4</v>
      </c>
      <c r="F1250" s="587">
        <v>0</v>
      </c>
      <c r="G1250" s="589">
        <f t="shared" si="23"/>
        <v>0</v>
      </c>
    </row>
    <row r="1251" spans="1:7" x14ac:dyDescent="0.2">
      <c r="A1251" s="584">
        <v>6118</v>
      </c>
      <c r="B1251" s="585">
        <v>5175</v>
      </c>
      <c r="C1251" s="586" t="s">
        <v>132</v>
      </c>
      <c r="D1251" s="587">
        <v>0</v>
      </c>
      <c r="E1251" s="588">
        <v>4</v>
      </c>
      <c r="F1251" s="587">
        <v>0</v>
      </c>
      <c r="G1251" s="589">
        <f t="shared" si="23"/>
        <v>0</v>
      </c>
    </row>
    <row r="1252" spans="1:7" x14ac:dyDescent="0.2">
      <c r="A1252" s="591">
        <v>6118</v>
      </c>
      <c r="B1252" s="592"/>
      <c r="C1252" s="593" t="s">
        <v>3646</v>
      </c>
      <c r="D1252" s="567">
        <v>0</v>
      </c>
      <c r="E1252" s="574">
        <v>100</v>
      </c>
      <c r="F1252" s="567">
        <v>29.925720000000002</v>
      </c>
      <c r="G1252" s="594">
        <f t="shared" si="23"/>
        <v>29.925719999999998</v>
      </c>
    </row>
    <row r="1253" spans="1:7" x14ac:dyDescent="0.2">
      <c r="A1253" s="595"/>
      <c r="B1253" s="607"/>
      <c r="C1253" s="597"/>
      <c r="D1253" s="599"/>
      <c r="E1253" s="599"/>
      <c r="F1253" s="599"/>
      <c r="G1253" s="600"/>
    </row>
    <row r="1254" spans="1:7" x14ac:dyDescent="0.2">
      <c r="A1254" s="584">
        <v>6172</v>
      </c>
      <c r="B1254" s="601">
        <v>5011</v>
      </c>
      <c r="C1254" s="586" t="s">
        <v>148</v>
      </c>
      <c r="D1254" s="602">
        <v>355916</v>
      </c>
      <c r="E1254" s="588">
        <v>355345.23</v>
      </c>
      <c r="F1254" s="602">
        <v>346708.60845</v>
      </c>
      <c r="G1254" s="589">
        <f t="shared" si="23"/>
        <v>97.569512456942235</v>
      </c>
    </row>
    <row r="1255" spans="1:7" x14ac:dyDescent="0.2">
      <c r="A1255" s="584">
        <v>6172</v>
      </c>
      <c r="B1255" s="585">
        <v>5021</v>
      </c>
      <c r="C1255" s="586" t="s">
        <v>149</v>
      </c>
      <c r="D1255" s="587">
        <v>5000</v>
      </c>
      <c r="E1255" s="588">
        <v>4000</v>
      </c>
      <c r="F1255" s="587">
        <v>2844.8429999999998</v>
      </c>
      <c r="G1255" s="589">
        <f t="shared" si="23"/>
        <v>71.121075000000005</v>
      </c>
    </row>
    <row r="1256" spans="1:7" x14ac:dyDescent="0.2">
      <c r="A1256" s="584">
        <v>6172</v>
      </c>
      <c r="B1256" s="585">
        <v>5024</v>
      </c>
      <c r="C1256" s="586" t="s">
        <v>3132</v>
      </c>
      <c r="D1256" s="587">
        <v>0</v>
      </c>
      <c r="E1256" s="588">
        <v>725.77</v>
      </c>
      <c r="F1256" s="587">
        <v>567.16800000000001</v>
      </c>
      <c r="G1256" s="589">
        <f t="shared" si="23"/>
        <v>78.147071386251838</v>
      </c>
    </row>
    <row r="1257" spans="1:7" x14ac:dyDescent="0.2">
      <c r="A1257" s="584">
        <v>6172</v>
      </c>
      <c r="B1257" s="585">
        <v>5031</v>
      </c>
      <c r="C1257" s="586" t="s">
        <v>150</v>
      </c>
      <c r="D1257" s="587">
        <v>89507</v>
      </c>
      <c r="E1257" s="588">
        <v>89392</v>
      </c>
      <c r="F1257" s="587">
        <v>86989.152959999992</v>
      </c>
      <c r="G1257" s="589">
        <f t="shared" si="23"/>
        <v>97.312011097189895</v>
      </c>
    </row>
    <row r="1258" spans="1:7" x14ac:dyDescent="0.2">
      <c r="A1258" s="584">
        <v>6172</v>
      </c>
      <c r="B1258" s="585">
        <v>5032</v>
      </c>
      <c r="C1258" s="586" t="s">
        <v>151</v>
      </c>
      <c r="D1258" s="587">
        <v>32482</v>
      </c>
      <c r="E1258" s="588">
        <v>32440</v>
      </c>
      <c r="F1258" s="587">
        <v>31631.198530000001</v>
      </c>
      <c r="G1258" s="589">
        <f t="shared" si="23"/>
        <v>97.506777219482117</v>
      </c>
    </row>
    <row r="1259" spans="1:7" ht="25.5" x14ac:dyDescent="0.2">
      <c r="A1259" s="584">
        <v>6172</v>
      </c>
      <c r="B1259" s="585">
        <v>5038</v>
      </c>
      <c r="C1259" s="586" t="s">
        <v>3628</v>
      </c>
      <c r="D1259" s="587">
        <v>1516</v>
      </c>
      <c r="E1259" s="588">
        <v>1518</v>
      </c>
      <c r="F1259" s="587">
        <v>1452.39879</v>
      </c>
      <c r="G1259" s="589">
        <f t="shared" si="23"/>
        <v>95.678444664031616</v>
      </c>
    </row>
    <row r="1260" spans="1:7" x14ac:dyDescent="0.2">
      <c r="A1260" s="584">
        <v>6172</v>
      </c>
      <c r="B1260" s="585">
        <v>5041</v>
      </c>
      <c r="C1260" s="586" t="s">
        <v>142</v>
      </c>
      <c r="D1260" s="587">
        <v>1</v>
      </c>
      <c r="E1260" s="588">
        <v>1</v>
      </c>
      <c r="F1260" s="587">
        <v>0</v>
      </c>
      <c r="G1260" s="589">
        <f t="shared" si="23"/>
        <v>0</v>
      </c>
    </row>
    <row r="1261" spans="1:7" x14ac:dyDescent="0.2">
      <c r="A1261" s="584">
        <v>6172</v>
      </c>
      <c r="B1261" s="585">
        <v>5042</v>
      </c>
      <c r="C1261" s="586" t="s">
        <v>170</v>
      </c>
      <c r="D1261" s="587">
        <v>8372</v>
      </c>
      <c r="E1261" s="588">
        <v>7298.51</v>
      </c>
      <c r="F1261" s="587">
        <v>7019.0987200000009</v>
      </c>
      <c r="G1261" s="589">
        <f t="shared" si="23"/>
        <v>96.171666819665944</v>
      </c>
    </row>
    <row r="1262" spans="1:7" x14ac:dyDescent="0.2">
      <c r="A1262" s="584">
        <v>6172</v>
      </c>
      <c r="B1262" s="585">
        <v>5123</v>
      </c>
      <c r="C1262" s="586" t="s">
        <v>152</v>
      </c>
      <c r="D1262" s="587">
        <v>250</v>
      </c>
      <c r="E1262" s="588">
        <v>250</v>
      </c>
      <c r="F1262" s="587">
        <v>65.931519999999992</v>
      </c>
      <c r="G1262" s="589">
        <f t="shared" si="23"/>
        <v>26.372607999999996</v>
      </c>
    </row>
    <row r="1263" spans="1:7" x14ac:dyDescent="0.2">
      <c r="A1263" s="584">
        <v>6172</v>
      </c>
      <c r="B1263" s="585">
        <v>5131</v>
      </c>
      <c r="C1263" s="586" t="s">
        <v>253</v>
      </c>
      <c r="D1263" s="587">
        <v>6</v>
      </c>
      <c r="E1263" s="588">
        <v>6</v>
      </c>
      <c r="F1263" s="587">
        <v>1.3454999999999999</v>
      </c>
      <c r="G1263" s="589">
        <f t="shared" si="23"/>
        <v>22.424999999999997</v>
      </c>
    </row>
    <row r="1264" spans="1:7" x14ac:dyDescent="0.2">
      <c r="A1264" s="584">
        <v>6172</v>
      </c>
      <c r="B1264" s="585">
        <v>5132</v>
      </c>
      <c r="C1264" s="586" t="s">
        <v>248</v>
      </c>
      <c r="D1264" s="587">
        <v>150</v>
      </c>
      <c r="E1264" s="588">
        <v>150</v>
      </c>
      <c r="F1264" s="587">
        <v>134.13842</v>
      </c>
      <c r="G1264" s="589">
        <f t="shared" si="23"/>
        <v>89.425613333333331</v>
      </c>
    </row>
    <row r="1265" spans="1:7" x14ac:dyDescent="0.2">
      <c r="A1265" s="584">
        <v>6172</v>
      </c>
      <c r="B1265" s="585">
        <v>5133</v>
      </c>
      <c r="C1265" s="586" t="s">
        <v>264</v>
      </c>
      <c r="D1265" s="587">
        <v>50</v>
      </c>
      <c r="E1265" s="588">
        <v>53</v>
      </c>
      <c r="F1265" s="587">
        <v>10.602600000000001</v>
      </c>
      <c r="G1265" s="589">
        <f t="shared" si="23"/>
        <v>20.004905660377361</v>
      </c>
    </row>
    <row r="1266" spans="1:7" x14ac:dyDescent="0.2">
      <c r="A1266" s="584">
        <v>6172</v>
      </c>
      <c r="B1266" s="585">
        <v>5134</v>
      </c>
      <c r="C1266" s="586" t="s">
        <v>3620</v>
      </c>
      <c r="D1266" s="587">
        <v>150</v>
      </c>
      <c r="E1266" s="588">
        <v>685.75099999999998</v>
      </c>
      <c r="F1266" s="587">
        <v>591.25139000000001</v>
      </c>
      <c r="G1266" s="589">
        <f t="shared" si="23"/>
        <v>86.219544703544003</v>
      </c>
    </row>
    <row r="1267" spans="1:7" x14ac:dyDescent="0.2">
      <c r="A1267" s="584">
        <v>6172</v>
      </c>
      <c r="B1267" s="585">
        <v>5136</v>
      </c>
      <c r="C1267" s="586" t="s">
        <v>3631</v>
      </c>
      <c r="D1267" s="587">
        <v>680</v>
      </c>
      <c r="E1267" s="588">
        <v>580</v>
      </c>
      <c r="F1267" s="587">
        <v>304.35119999999995</v>
      </c>
      <c r="G1267" s="589">
        <f t="shared" si="23"/>
        <v>52.474344827586194</v>
      </c>
    </row>
    <row r="1268" spans="1:7" x14ac:dyDescent="0.2">
      <c r="A1268" s="584">
        <v>6172</v>
      </c>
      <c r="B1268" s="585">
        <v>5137</v>
      </c>
      <c r="C1268" s="586" t="s">
        <v>1197</v>
      </c>
      <c r="D1268" s="587">
        <v>9188</v>
      </c>
      <c r="E1268" s="588">
        <v>15195.99</v>
      </c>
      <c r="F1268" s="587">
        <v>8764.4542600000023</v>
      </c>
      <c r="G1268" s="589">
        <f t="shared" si="23"/>
        <v>57.676099155106066</v>
      </c>
    </row>
    <row r="1269" spans="1:7" x14ac:dyDescent="0.2">
      <c r="A1269" s="584">
        <v>6172</v>
      </c>
      <c r="B1269" s="585">
        <v>5139</v>
      </c>
      <c r="C1269" s="586" t="s">
        <v>130</v>
      </c>
      <c r="D1269" s="587">
        <v>6180</v>
      </c>
      <c r="E1269" s="588">
        <v>4496.482</v>
      </c>
      <c r="F1269" s="587">
        <v>3375.5032499999998</v>
      </c>
      <c r="G1269" s="589">
        <f t="shared" si="23"/>
        <v>75.069871290488862</v>
      </c>
    </row>
    <row r="1270" spans="1:7" x14ac:dyDescent="0.2">
      <c r="A1270" s="584">
        <v>6172</v>
      </c>
      <c r="B1270" s="585">
        <v>5142</v>
      </c>
      <c r="C1270" s="586" t="s">
        <v>260</v>
      </c>
      <c r="D1270" s="587">
        <v>50</v>
      </c>
      <c r="E1270" s="588">
        <v>50</v>
      </c>
      <c r="F1270" s="587">
        <v>1.0000000000000001E-5</v>
      </c>
      <c r="G1270" s="589">
        <f t="shared" si="23"/>
        <v>2.0000000000000002E-5</v>
      </c>
    </row>
    <row r="1271" spans="1:7" x14ac:dyDescent="0.2">
      <c r="A1271" s="584">
        <v>6172</v>
      </c>
      <c r="B1271" s="585">
        <v>5151</v>
      </c>
      <c r="C1271" s="586" t="s">
        <v>3636</v>
      </c>
      <c r="D1271" s="587">
        <v>550</v>
      </c>
      <c r="E1271" s="588">
        <v>550</v>
      </c>
      <c r="F1271" s="587">
        <v>439.92227999999994</v>
      </c>
      <c r="G1271" s="589">
        <f t="shared" si="23"/>
        <v>79.985869090909077</v>
      </c>
    </row>
    <row r="1272" spans="1:7" x14ac:dyDescent="0.2">
      <c r="A1272" s="584">
        <v>6172</v>
      </c>
      <c r="B1272" s="585">
        <v>5152</v>
      </c>
      <c r="C1272" s="586" t="s">
        <v>153</v>
      </c>
      <c r="D1272" s="587">
        <v>3200</v>
      </c>
      <c r="E1272" s="588">
        <v>3200</v>
      </c>
      <c r="F1272" s="587">
        <v>2761.9440099999997</v>
      </c>
      <c r="G1272" s="589">
        <f t="shared" si="23"/>
        <v>86.310750312499991</v>
      </c>
    </row>
    <row r="1273" spans="1:7" x14ac:dyDescent="0.2">
      <c r="A1273" s="584">
        <v>6172</v>
      </c>
      <c r="B1273" s="585">
        <v>5154</v>
      </c>
      <c r="C1273" s="586" t="s">
        <v>154</v>
      </c>
      <c r="D1273" s="587">
        <v>4100</v>
      </c>
      <c r="E1273" s="588">
        <v>4100</v>
      </c>
      <c r="F1273" s="587">
        <v>3051.6449299999995</v>
      </c>
      <c r="G1273" s="589">
        <f t="shared" si="23"/>
        <v>74.430364146341461</v>
      </c>
    </row>
    <row r="1274" spans="1:7" x14ac:dyDescent="0.2">
      <c r="A1274" s="584">
        <v>6172</v>
      </c>
      <c r="B1274" s="585">
        <v>5156</v>
      </c>
      <c r="C1274" s="586" t="s">
        <v>261</v>
      </c>
      <c r="D1274" s="587">
        <v>1600</v>
      </c>
      <c r="E1274" s="588">
        <v>1611</v>
      </c>
      <c r="F1274" s="587">
        <v>1328.3053</v>
      </c>
      <c r="G1274" s="589">
        <f t="shared" si="23"/>
        <v>82.452222222222233</v>
      </c>
    </row>
    <row r="1275" spans="1:7" x14ac:dyDescent="0.2">
      <c r="A1275" s="584">
        <v>6172</v>
      </c>
      <c r="B1275" s="585">
        <v>5161</v>
      </c>
      <c r="C1275" s="586" t="s">
        <v>221</v>
      </c>
      <c r="D1275" s="587">
        <v>2403</v>
      </c>
      <c r="E1275" s="588">
        <v>1903</v>
      </c>
      <c r="F1275" s="587">
        <v>1490.7539999999999</v>
      </c>
      <c r="G1275" s="589">
        <f t="shared" si="23"/>
        <v>78.337046768260635</v>
      </c>
    </row>
    <row r="1276" spans="1:7" x14ac:dyDescent="0.2">
      <c r="A1276" s="584">
        <v>6172</v>
      </c>
      <c r="B1276" s="585">
        <v>5162</v>
      </c>
      <c r="C1276" s="586" t="s">
        <v>193</v>
      </c>
      <c r="D1276" s="587">
        <v>1115</v>
      </c>
      <c r="E1276" s="588">
        <v>1115</v>
      </c>
      <c r="F1276" s="587">
        <v>758.51272000000006</v>
      </c>
      <c r="G1276" s="589">
        <f t="shared" si="23"/>
        <v>68.028046636771307</v>
      </c>
    </row>
    <row r="1277" spans="1:7" x14ac:dyDescent="0.2">
      <c r="A1277" s="584">
        <v>6172</v>
      </c>
      <c r="B1277" s="585">
        <v>5163</v>
      </c>
      <c r="C1277" s="586" t="s">
        <v>155</v>
      </c>
      <c r="D1277" s="587">
        <v>35</v>
      </c>
      <c r="E1277" s="588">
        <v>35</v>
      </c>
      <c r="F1277" s="587">
        <v>13.590999999999999</v>
      </c>
      <c r="G1277" s="589">
        <f t="shared" si="23"/>
        <v>38.831428571428567</v>
      </c>
    </row>
    <row r="1278" spans="1:7" x14ac:dyDescent="0.2">
      <c r="A1278" s="584">
        <v>6172</v>
      </c>
      <c r="B1278" s="585">
        <v>5164</v>
      </c>
      <c r="C1278" s="586" t="s">
        <v>144</v>
      </c>
      <c r="D1278" s="587">
        <v>1184</v>
      </c>
      <c r="E1278" s="588">
        <v>789.75</v>
      </c>
      <c r="F1278" s="587">
        <v>648.95312000000001</v>
      </c>
      <c r="G1278" s="589">
        <f t="shared" si="23"/>
        <v>82.17196834441279</v>
      </c>
    </row>
    <row r="1279" spans="1:7" x14ac:dyDescent="0.2">
      <c r="A1279" s="584">
        <v>6172</v>
      </c>
      <c r="B1279" s="585">
        <v>5166</v>
      </c>
      <c r="C1279" s="586" t="s">
        <v>156</v>
      </c>
      <c r="D1279" s="587">
        <v>3110</v>
      </c>
      <c r="E1279" s="588">
        <v>4168.3</v>
      </c>
      <c r="F1279" s="587">
        <v>1509.6170299999999</v>
      </c>
      <c r="G1279" s="589">
        <f t="shared" si="23"/>
        <v>36.216611808171194</v>
      </c>
    </row>
    <row r="1280" spans="1:7" x14ac:dyDescent="0.2">
      <c r="A1280" s="584">
        <v>6172</v>
      </c>
      <c r="B1280" s="585">
        <v>5167</v>
      </c>
      <c r="C1280" s="586" t="s">
        <v>157</v>
      </c>
      <c r="D1280" s="587">
        <v>6300</v>
      </c>
      <c r="E1280" s="588">
        <v>6433</v>
      </c>
      <c r="F1280" s="587">
        <v>4376.3842399999994</v>
      </c>
      <c r="G1280" s="589">
        <f t="shared" si="23"/>
        <v>68.030222913104296</v>
      </c>
    </row>
    <row r="1281" spans="1:7" x14ac:dyDescent="0.2">
      <c r="A1281" s="584">
        <v>6172</v>
      </c>
      <c r="B1281" s="585">
        <v>5168</v>
      </c>
      <c r="C1281" s="586" t="s">
        <v>158</v>
      </c>
      <c r="D1281" s="587">
        <v>27404</v>
      </c>
      <c r="E1281" s="588">
        <v>33106.959999999999</v>
      </c>
      <c r="F1281" s="587">
        <v>20079.964050000006</v>
      </c>
      <c r="G1281" s="589">
        <f t="shared" si="23"/>
        <v>60.651790590256574</v>
      </c>
    </row>
    <row r="1282" spans="1:7" x14ac:dyDescent="0.2">
      <c r="A1282" s="584">
        <v>6172</v>
      </c>
      <c r="B1282" s="585">
        <v>5169</v>
      </c>
      <c r="C1282" s="586" t="s">
        <v>131</v>
      </c>
      <c r="D1282" s="587">
        <v>23365</v>
      </c>
      <c r="E1282" s="588">
        <v>23831.436000000002</v>
      </c>
      <c r="F1282" s="587">
        <v>18858.357620000002</v>
      </c>
      <c r="G1282" s="589">
        <f t="shared" si="23"/>
        <v>79.132275621158541</v>
      </c>
    </row>
    <row r="1283" spans="1:7" x14ac:dyDescent="0.2">
      <c r="A1283" s="584">
        <v>6172</v>
      </c>
      <c r="B1283" s="585">
        <v>5171</v>
      </c>
      <c r="C1283" s="586" t="s">
        <v>159</v>
      </c>
      <c r="D1283" s="587">
        <v>8220</v>
      </c>
      <c r="E1283" s="588">
        <v>8230.2199999999993</v>
      </c>
      <c r="F1283" s="587">
        <v>5022.8426900000004</v>
      </c>
      <c r="G1283" s="589">
        <f t="shared" si="23"/>
        <v>61.029263980792749</v>
      </c>
    </row>
    <row r="1284" spans="1:7" x14ac:dyDescent="0.2">
      <c r="A1284" s="584">
        <v>6172</v>
      </c>
      <c r="B1284" s="585">
        <v>5172</v>
      </c>
      <c r="C1284" s="586" t="s">
        <v>3629</v>
      </c>
      <c r="D1284" s="587">
        <v>279</v>
      </c>
      <c r="E1284" s="588">
        <v>679</v>
      </c>
      <c r="F1284" s="587">
        <v>13.208360000000001</v>
      </c>
      <c r="G1284" s="589">
        <f t="shared" si="23"/>
        <v>1.9452665684830635</v>
      </c>
    </row>
    <row r="1285" spans="1:7" x14ac:dyDescent="0.2">
      <c r="A1285" s="584">
        <v>6172</v>
      </c>
      <c r="B1285" s="585">
        <v>5173</v>
      </c>
      <c r="C1285" s="586" t="s">
        <v>145</v>
      </c>
      <c r="D1285" s="587">
        <v>5515</v>
      </c>
      <c r="E1285" s="588">
        <v>5335</v>
      </c>
      <c r="F1285" s="587">
        <v>3613.0366400000003</v>
      </c>
      <c r="G1285" s="589">
        <f t="shared" si="23"/>
        <v>67.723273477038433</v>
      </c>
    </row>
    <row r="1286" spans="1:7" x14ac:dyDescent="0.2">
      <c r="A1286" s="584">
        <v>6172</v>
      </c>
      <c r="B1286" s="585">
        <v>5175</v>
      </c>
      <c r="C1286" s="586" t="s">
        <v>132</v>
      </c>
      <c r="D1286" s="587">
        <v>1168</v>
      </c>
      <c r="E1286" s="588">
        <v>872.78800000000001</v>
      </c>
      <c r="F1286" s="587">
        <v>705.05252000000007</v>
      </c>
      <c r="G1286" s="589">
        <f t="shared" si="23"/>
        <v>80.781646860405971</v>
      </c>
    </row>
    <row r="1287" spans="1:7" x14ac:dyDescent="0.2">
      <c r="A1287" s="584">
        <v>6172</v>
      </c>
      <c r="B1287" s="585">
        <v>5176</v>
      </c>
      <c r="C1287" s="586" t="s">
        <v>3637</v>
      </c>
      <c r="D1287" s="587">
        <v>350</v>
      </c>
      <c r="E1287" s="588">
        <v>390</v>
      </c>
      <c r="F1287" s="587">
        <v>387.57524999999998</v>
      </c>
      <c r="G1287" s="589">
        <f t="shared" si="23"/>
        <v>99.37826923076922</v>
      </c>
    </row>
    <row r="1288" spans="1:7" x14ac:dyDescent="0.2">
      <c r="A1288" s="584">
        <v>6172</v>
      </c>
      <c r="B1288" s="585">
        <v>5179</v>
      </c>
      <c r="C1288" s="586" t="s">
        <v>160</v>
      </c>
      <c r="D1288" s="587">
        <v>299</v>
      </c>
      <c r="E1288" s="588">
        <v>314</v>
      </c>
      <c r="F1288" s="587">
        <v>154.85316999999998</v>
      </c>
      <c r="G1288" s="589">
        <f t="shared" si="23"/>
        <v>49.316296178343947</v>
      </c>
    </row>
    <row r="1289" spans="1:7" x14ac:dyDescent="0.2">
      <c r="A1289" s="584">
        <v>6172</v>
      </c>
      <c r="B1289" s="585">
        <v>5192</v>
      </c>
      <c r="C1289" s="586" t="s">
        <v>167</v>
      </c>
      <c r="D1289" s="587">
        <v>500</v>
      </c>
      <c r="E1289" s="588">
        <v>633.79999999999995</v>
      </c>
      <c r="F1289" s="587">
        <v>402.63441</v>
      </c>
      <c r="G1289" s="589">
        <f t="shared" si="23"/>
        <v>63.527044809088039</v>
      </c>
    </row>
    <row r="1290" spans="1:7" x14ac:dyDescent="0.2">
      <c r="A1290" s="584">
        <v>6172</v>
      </c>
      <c r="B1290" s="585">
        <v>5194</v>
      </c>
      <c r="C1290" s="586" t="s">
        <v>3621</v>
      </c>
      <c r="D1290" s="587">
        <v>100</v>
      </c>
      <c r="E1290" s="588">
        <v>0</v>
      </c>
      <c r="F1290" s="587">
        <v>0</v>
      </c>
      <c r="G1290" s="548" t="s">
        <v>3125</v>
      </c>
    </row>
    <row r="1291" spans="1:7" x14ac:dyDescent="0.2">
      <c r="A1291" s="584">
        <v>6172</v>
      </c>
      <c r="B1291" s="585">
        <v>5361</v>
      </c>
      <c r="C1291" s="586" t="s">
        <v>265</v>
      </c>
      <c r="D1291" s="587">
        <v>100</v>
      </c>
      <c r="E1291" s="588">
        <v>100</v>
      </c>
      <c r="F1291" s="587">
        <v>38</v>
      </c>
      <c r="G1291" s="589">
        <f t="shared" si="23"/>
        <v>38</v>
      </c>
    </row>
    <row r="1292" spans="1:7" x14ac:dyDescent="0.2">
      <c r="A1292" s="584">
        <v>6172</v>
      </c>
      <c r="B1292" s="585">
        <v>5362</v>
      </c>
      <c r="C1292" s="586" t="s">
        <v>3626</v>
      </c>
      <c r="D1292" s="587">
        <v>2080</v>
      </c>
      <c r="E1292" s="588">
        <v>2080</v>
      </c>
      <c r="F1292" s="587">
        <v>148.90100000000001</v>
      </c>
      <c r="G1292" s="589">
        <f t="shared" si="23"/>
        <v>7.158701923076924</v>
      </c>
    </row>
    <row r="1293" spans="1:7" x14ac:dyDescent="0.2">
      <c r="A1293" s="584">
        <v>6172</v>
      </c>
      <c r="B1293" s="585">
        <v>5424</v>
      </c>
      <c r="C1293" s="586" t="s">
        <v>3640</v>
      </c>
      <c r="D1293" s="587">
        <v>2200</v>
      </c>
      <c r="E1293" s="588">
        <v>3200</v>
      </c>
      <c r="F1293" s="587">
        <v>3092.8420000000001</v>
      </c>
      <c r="G1293" s="589">
        <f t="shared" si="23"/>
        <v>96.651312500000003</v>
      </c>
    </row>
    <row r="1294" spans="1:7" x14ac:dyDescent="0.2">
      <c r="A1294" s="584">
        <v>6172</v>
      </c>
      <c r="B1294" s="585">
        <v>5499</v>
      </c>
      <c r="C1294" s="586" t="s">
        <v>3645</v>
      </c>
      <c r="D1294" s="587">
        <v>18857</v>
      </c>
      <c r="E1294" s="588">
        <v>21974.492999999999</v>
      </c>
      <c r="F1294" s="587">
        <v>21830.3567</v>
      </c>
      <c r="G1294" s="589">
        <f t="shared" ref="G1294:G1358" si="24">F1294/E1294*100</f>
        <v>99.34407451402862</v>
      </c>
    </row>
    <row r="1295" spans="1:7" x14ac:dyDescent="0.2">
      <c r="A1295" s="584">
        <v>6172</v>
      </c>
      <c r="B1295" s="585">
        <v>5901</v>
      </c>
      <c r="C1295" s="586" t="s">
        <v>262</v>
      </c>
      <c r="D1295" s="587">
        <v>0</v>
      </c>
      <c r="E1295" s="588">
        <v>1380</v>
      </c>
      <c r="F1295" s="587">
        <v>0</v>
      </c>
      <c r="G1295" s="589">
        <f t="shared" si="24"/>
        <v>0</v>
      </c>
    </row>
    <row r="1296" spans="1:7" x14ac:dyDescent="0.2">
      <c r="A1296" s="584">
        <v>6172</v>
      </c>
      <c r="B1296" s="585">
        <v>5909</v>
      </c>
      <c r="C1296" s="586" t="s">
        <v>171</v>
      </c>
      <c r="D1296" s="587">
        <v>0</v>
      </c>
      <c r="E1296" s="588">
        <v>69.97</v>
      </c>
      <c r="F1296" s="587">
        <v>69.962759999999989</v>
      </c>
      <c r="G1296" s="589">
        <f t="shared" si="24"/>
        <v>99.989652708303538</v>
      </c>
    </row>
    <row r="1297" spans="1:7" x14ac:dyDescent="0.2">
      <c r="A1297" s="591">
        <v>6172</v>
      </c>
      <c r="B1297" s="592"/>
      <c r="C1297" s="593" t="s">
        <v>106</v>
      </c>
      <c r="D1297" s="567">
        <v>623532</v>
      </c>
      <c r="E1297" s="574">
        <v>638290.44999999995</v>
      </c>
      <c r="F1297" s="567">
        <v>581257.26240000012</v>
      </c>
      <c r="G1297" s="594">
        <f t="shared" si="24"/>
        <v>91.064696706648235</v>
      </c>
    </row>
    <row r="1298" spans="1:7" x14ac:dyDescent="0.2">
      <c r="A1298" s="595"/>
      <c r="B1298" s="607"/>
      <c r="C1298" s="597"/>
      <c r="D1298" s="599"/>
      <c r="E1298" s="599"/>
      <c r="F1298" s="599"/>
      <c r="G1298" s="600"/>
    </row>
    <row r="1299" spans="1:7" x14ac:dyDescent="0.2">
      <c r="A1299" s="584">
        <v>6221</v>
      </c>
      <c r="B1299" s="601">
        <v>5011</v>
      </c>
      <c r="C1299" s="586" t="s">
        <v>148</v>
      </c>
      <c r="D1299" s="602">
        <v>0</v>
      </c>
      <c r="E1299" s="588">
        <v>2241.5</v>
      </c>
      <c r="F1299" s="602">
        <v>1053.068</v>
      </c>
      <c r="G1299" s="589">
        <f t="shared" si="24"/>
        <v>46.980504126700865</v>
      </c>
    </row>
    <row r="1300" spans="1:7" x14ac:dyDescent="0.2">
      <c r="A1300" s="584">
        <v>6221</v>
      </c>
      <c r="B1300" s="585">
        <v>5021</v>
      </c>
      <c r="C1300" s="586" t="s">
        <v>149</v>
      </c>
      <c r="D1300" s="587">
        <v>0</v>
      </c>
      <c r="E1300" s="588">
        <v>500</v>
      </c>
      <c r="F1300" s="587">
        <v>498.30799999999999</v>
      </c>
      <c r="G1300" s="589">
        <f t="shared" si="24"/>
        <v>99.661599999999993</v>
      </c>
    </row>
    <row r="1301" spans="1:7" x14ac:dyDescent="0.2">
      <c r="A1301" s="584">
        <v>6221</v>
      </c>
      <c r="B1301" s="585">
        <v>5031</v>
      </c>
      <c r="C1301" s="586" t="s">
        <v>150</v>
      </c>
      <c r="D1301" s="587">
        <v>0</v>
      </c>
      <c r="E1301" s="588">
        <v>551.71</v>
      </c>
      <c r="F1301" s="587">
        <v>363.43400000000003</v>
      </c>
      <c r="G1301" s="589">
        <f t="shared" si="24"/>
        <v>65.874100523825916</v>
      </c>
    </row>
    <row r="1302" spans="1:7" x14ac:dyDescent="0.2">
      <c r="A1302" s="584">
        <v>6221</v>
      </c>
      <c r="B1302" s="585">
        <v>5032</v>
      </c>
      <c r="C1302" s="586" t="s">
        <v>151</v>
      </c>
      <c r="D1302" s="587">
        <v>0</v>
      </c>
      <c r="E1302" s="588">
        <v>198.55</v>
      </c>
      <c r="F1302" s="587">
        <v>131.89400000000001</v>
      </c>
      <c r="G1302" s="589">
        <f t="shared" si="24"/>
        <v>66.428607403676651</v>
      </c>
    </row>
    <row r="1303" spans="1:7" ht="25.5" x14ac:dyDescent="0.2">
      <c r="A1303" s="584">
        <v>6221</v>
      </c>
      <c r="B1303" s="585">
        <v>5038</v>
      </c>
      <c r="C1303" s="586" t="s">
        <v>3628</v>
      </c>
      <c r="D1303" s="587">
        <v>0</v>
      </c>
      <c r="E1303" s="588">
        <v>8.24</v>
      </c>
      <c r="F1303" s="587">
        <v>6.1559999999999997</v>
      </c>
      <c r="G1303" s="589">
        <f t="shared" si="24"/>
        <v>74.708737864077662</v>
      </c>
    </row>
    <row r="1304" spans="1:7" x14ac:dyDescent="0.2">
      <c r="A1304" s="584">
        <v>6221</v>
      </c>
      <c r="B1304" s="585">
        <v>5123</v>
      </c>
      <c r="C1304" s="586" t="s">
        <v>152</v>
      </c>
      <c r="D1304" s="587">
        <v>0</v>
      </c>
      <c r="E1304" s="588">
        <v>30</v>
      </c>
      <c r="F1304" s="587">
        <v>12.566000000000001</v>
      </c>
      <c r="G1304" s="589">
        <f t="shared" si="24"/>
        <v>41.886666666666663</v>
      </c>
    </row>
    <row r="1305" spans="1:7" x14ac:dyDescent="0.2">
      <c r="A1305" s="584">
        <v>6221</v>
      </c>
      <c r="B1305" s="585">
        <v>5131</v>
      </c>
      <c r="C1305" s="586" t="s">
        <v>253</v>
      </c>
      <c r="D1305" s="587">
        <v>0</v>
      </c>
      <c r="E1305" s="588">
        <v>1340.46</v>
      </c>
      <c r="F1305" s="587">
        <v>689.88699999999994</v>
      </c>
      <c r="G1305" s="589">
        <f t="shared" si="24"/>
        <v>51.466436894797305</v>
      </c>
    </row>
    <row r="1306" spans="1:7" x14ac:dyDescent="0.2">
      <c r="A1306" s="584">
        <v>6221</v>
      </c>
      <c r="B1306" s="585">
        <v>5137</v>
      </c>
      <c r="C1306" s="586" t="s">
        <v>1197</v>
      </c>
      <c r="D1306" s="587">
        <v>0</v>
      </c>
      <c r="E1306" s="588">
        <v>290</v>
      </c>
      <c r="F1306" s="587">
        <v>243.43543</v>
      </c>
      <c r="G1306" s="589">
        <f t="shared" si="24"/>
        <v>83.943251724137937</v>
      </c>
    </row>
    <row r="1307" spans="1:7" x14ac:dyDescent="0.2">
      <c r="A1307" s="584">
        <v>6221</v>
      </c>
      <c r="B1307" s="585">
        <v>5139</v>
      </c>
      <c r="C1307" s="586" t="s">
        <v>130</v>
      </c>
      <c r="D1307" s="587">
        <v>0</v>
      </c>
      <c r="E1307" s="588">
        <v>805.8</v>
      </c>
      <c r="F1307" s="587">
        <v>556.90054999999995</v>
      </c>
      <c r="G1307" s="589">
        <f t="shared" si="24"/>
        <v>69.111510300322649</v>
      </c>
    </row>
    <row r="1308" spans="1:7" x14ac:dyDescent="0.2">
      <c r="A1308" s="584">
        <v>6221</v>
      </c>
      <c r="B1308" s="585">
        <v>5151</v>
      </c>
      <c r="C1308" s="586" t="s">
        <v>3636</v>
      </c>
      <c r="D1308" s="587">
        <v>0</v>
      </c>
      <c r="E1308" s="588">
        <v>352.04</v>
      </c>
      <c r="F1308" s="587">
        <v>248.66586000000001</v>
      </c>
      <c r="G1308" s="589">
        <f t="shared" si="24"/>
        <v>70.635683445063052</v>
      </c>
    </row>
    <row r="1309" spans="1:7" x14ac:dyDescent="0.2">
      <c r="A1309" s="584">
        <v>6221</v>
      </c>
      <c r="B1309" s="585">
        <v>5152</v>
      </c>
      <c r="C1309" s="586" t="s">
        <v>153</v>
      </c>
      <c r="D1309" s="587">
        <v>0</v>
      </c>
      <c r="E1309" s="588">
        <v>693.64</v>
      </c>
      <c r="F1309" s="587">
        <v>557.62890000000004</v>
      </c>
      <c r="G1309" s="589">
        <f t="shared" si="24"/>
        <v>80.391687330603773</v>
      </c>
    </row>
    <row r="1310" spans="1:7" x14ac:dyDescent="0.2">
      <c r="A1310" s="584">
        <v>6221</v>
      </c>
      <c r="B1310" s="585">
        <v>5153</v>
      </c>
      <c r="C1310" s="586" t="s">
        <v>3647</v>
      </c>
      <c r="D1310" s="587">
        <v>0</v>
      </c>
      <c r="E1310" s="588">
        <v>521.96</v>
      </c>
      <c r="F1310" s="587">
        <v>180.85941</v>
      </c>
      <c r="G1310" s="589">
        <f t="shared" si="24"/>
        <v>34.650051728101765</v>
      </c>
    </row>
    <row r="1311" spans="1:7" x14ac:dyDescent="0.2">
      <c r="A1311" s="584">
        <v>6221</v>
      </c>
      <c r="B1311" s="585">
        <v>5154</v>
      </c>
      <c r="C1311" s="586" t="s">
        <v>154</v>
      </c>
      <c r="D1311" s="587">
        <v>0</v>
      </c>
      <c r="E1311" s="588">
        <v>2554.15</v>
      </c>
      <c r="F1311" s="587">
        <v>1516.3657499999997</v>
      </c>
      <c r="G1311" s="589">
        <f t="shared" si="24"/>
        <v>59.368703874087259</v>
      </c>
    </row>
    <row r="1312" spans="1:7" x14ac:dyDescent="0.2">
      <c r="A1312" s="584">
        <v>6221</v>
      </c>
      <c r="B1312" s="585">
        <v>5162</v>
      </c>
      <c r="C1312" s="586" t="s">
        <v>193</v>
      </c>
      <c r="D1312" s="587">
        <v>0</v>
      </c>
      <c r="E1312" s="588">
        <v>50</v>
      </c>
      <c r="F1312" s="587">
        <v>37.829589999999996</v>
      </c>
      <c r="G1312" s="589">
        <f t="shared" si="24"/>
        <v>75.659179999999992</v>
      </c>
    </row>
    <row r="1313" spans="1:7" x14ac:dyDescent="0.2">
      <c r="A1313" s="584">
        <v>6221</v>
      </c>
      <c r="B1313" s="585">
        <v>5164</v>
      </c>
      <c r="C1313" s="586" t="s">
        <v>144</v>
      </c>
      <c r="D1313" s="587">
        <v>0</v>
      </c>
      <c r="E1313" s="588">
        <v>2264.4029999999998</v>
      </c>
      <c r="F1313" s="587">
        <v>2068.63472</v>
      </c>
      <c r="G1313" s="589">
        <f t="shared" si="24"/>
        <v>91.354530090271041</v>
      </c>
    </row>
    <row r="1314" spans="1:7" x14ac:dyDescent="0.2">
      <c r="A1314" s="584">
        <v>6221</v>
      </c>
      <c r="B1314" s="585">
        <v>5168</v>
      </c>
      <c r="C1314" s="586" t="s">
        <v>158</v>
      </c>
      <c r="D1314" s="587">
        <v>0</v>
      </c>
      <c r="E1314" s="588">
        <v>20.7</v>
      </c>
      <c r="F1314" s="587">
        <v>20.618400000000001</v>
      </c>
      <c r="G1314" s="589">
        <f t="shared" si="24"/>
        <v>99.605797101449284</v>
      </c>
    </row>
    <row r="1315" spans="1:7" x14ac:dyDescent="0.2">
      <c r="A1315" s="584">
        <v>6221</v>
      </c>
      <c r="B1315" s="585">
        <v>5169</v>
      </c>
      <c r="C1315" s="586" t="s">
        <v>131</v>
      </c>
      <c r="D1315" s="587">
        <v>0</v>
      </c>
      <c r="E1315" s="588">
        <v>21193.018</v>
      </c>
      <c r="F1315" s="587">
        <v>11028.332650000002</v>
      </c>
      <c r="G1315" s="589">
        <f t="shared" si="24"/>
        <v>52.037575063636531</v>
      </c>
    </row>
    <row r="1316" spans="1:7" x14ac:dyDescent="0.2">
      <c r="A1316" s="584">
        <v>6221</v>
      </c>
      <c r="B1316" s="585">
        <v>5171</v>
      </c>
      <c r="C1316" s="586" t="s">
        <v>159</v>
      </c>
      <c r="D1316" s="587">
        <v>0</v>
      </c>
      <c r="E1316" s="588">
        <v>684</v>
      </c>
      <c r="F1316" s="587">
        <v>672.73971999999992</v>
      </c>
      <c r="G1316" s="589">
        <f t="shared" si="24"/>
        <v>98.353760233918123</v>
      </c>
    </row>
    <row r="1317" spans="1:7" x14ac:dyDescent="0.2">
      <c r="A1317" s="584">
        <v>6221</v>
      </c>
      <c r="B1317" s="585">
        <v>5175</v>
      </c>
      <c r="C1317" s="586" t="s">
        <v>132</v>
      </c>
      <c r="D1317" s="587">
        <v>0</v>
      </c>
      <c r="E1317" s="588">
        <v>100</v>
      </c>
      <c r="F1317" s="587">
        <v>61.786099999999998</v>
      </c>
      <c r="G1317" s="589">
        <f t="shared" si="24"/>
        <v>61.786099999999998</v>
      </c>
    </row>
    <row r="1318" spans="1:7" x14ac:dyDescent="0.2">
      <c r="A1318" s="584">
        <v>6221</v>
      </c>
      <c r="B1318" s="585">
        <v>5179</v>
      </c>
      <c r="C1318" s="586" t="s">
        <v>160</v>
      </c>
      <c r="D1318" s="587">
        <v>0</v>
      </c>
      <c r="E1318" s="588">
        <v>320</v>
      </c>
      <c r="F1318" s="587">
        <v>320</v>
      </c>
      <c r="G1318" s="589">
        <f t="shared" si="24"/>
        <v>100</v>
      </c>
    </row>
    <row r="1319" spans="1:7" x14ac:dyDescent="0.2">
      <c r="A1319" s="584">
        <v>6221</v>
      </c>
      <c r="B1319" s="585">
        <v>5192</v>
      </c>
      <c r="C1319" s="586" t="s">
        <v>167</v>
      </c>
      <c r="D1319" s="587">
        <v>0</v>
      </c>
      <c r="E1319" s="588">
        <v>6.36</v>
      </c>
      <c r="F1319" s="587">
        <v>5.9075199999999999</v>
      </c>
      <c r="G1319" s="589">
        <f t="shared" si="24"/>
        <v>92.885534591194968</v>
      </c>
    </row>
    <row r="1320" spans="1:7" x14ac:dyDescent="0.2">
      <c r="A1320" s="584">
        <v>6221</v>
      </c>
      <c r="B1320" s="585">
        <v>5194</v>
      </c>
      <c r="C1320" s="586" t="s">
        <v>3621</v>
      </c>
      <c r="D1320" s="587">
        <v>0</v>
      </c>
      <c r="E1320" s="588">
        <v>3121.8</v>
      </c>
      <c r="F1320" s="587">
        <v>1763.3131700000001</v>
      </c>
      <c r="G1320" s="589">
        <f t="shared" si="24"/>
        <v>56.483860913575498</v>
      </c>
    </row>
    <row r="1321" spans="1:7" x14ac:dyDescent="0.2">
      <c r="A1321" s="584">
        <v>6221</v>
      </c>
      <c r="B1321" s="585">
        <v>5221</v>
      </c>
      <c r="C1321" s="586" t="s">
        <v>146</v>
      </c>
      <c r="D1321" s="587">
        <v>0</v>
      </c>
      <c r="E1321" s="588">
        <v>2194</v>
      </c>
      <c r="F1321" s="587">
        <v>2194</v>
      </c>
      <c r="G1321" s="589">
        <f t="shared" si="24"/>
        <v>100</v>
      </c>
    </row>
    <row r="1322" spans="1:7" x14ac:dyDescent="0.2">
      <c r="A1322" s="584">
        <v>6221</v>
      </c>
      <c r="B1322" s="585">
        <v>5222</v>
      </c>
      <c r="C1322" s="586" t="s">
        <v>133</v>
      </c>
      <c r="D1322" s="587">
        <v>0</v>
      </c>
      <c r="E1322" s="588">
        <v>7522</v>
      </c>
      <c r="F1322" s="587">
        <v>7522</v>
      </c>
      <c r="G1322" s="589">
        <f t="shared" si="24"/>
        <v>100</v>
      </c>
    </row>
    <row r="1323" spans="1:7" x14ac:dyDescent="0.2">
      <c r="A1323" s="584">
        <v>6221</v>
      </c>
      <c r="B1323" s="585">
        <v>5321</v>
      </c>
      <c r="C1323" s="586" t="s">
        <v>137</v>
      </c>
      <c r="D1323" s="587">
        <v>0</v>
      </c>
      <c r="E1323" s="588">
        <v>101631.482</v>
      </c>
      <c r="F1323" s="587">
        <v>101602.232</v>
      </c>
      <c r="G1323" s="589">
        <f t="shared" si="24"/>
        <v>99.9712195478956</v>
      </c>
    </row>
    <row r="1324" spans="1:7" x14ac:dyDescent="0.2">
      <c r="A1324" s="584">
        <v>6221</v>
      </c>
      <c r="B1324" s="585">
        <v>5331</v>
      </c>
      <c r="C1324" s="586" t="s">
        <v>140</v>
      </c>
      <c r="D1324" s="587">
        <v>0</v>
      </c>
      <c r="E1324" s="588">
        <v>31079.587</v>
      </c>
      <c r="F1324" s="587">
        <v>31079.587</v>
      </c>
      <c r="G1324" s="589">
        <f t="shared" si="24"/>
        <v>100</v>
      </c>
    </row>
    <row r="1325" spans="1:7" x14ac:dyDescent="0.2">
      <c r="A1325" s="584">
        <v>6221</v>
      </c>
      <c r="B1325" s="585">
        <v>5336</v>
      </c>
      <c r="C1325" s="586" t="s">
        <v>163</v>
      </c>
      <c r="D1325" s="587">
        <v>0</v>
      </c>
      <c r="E1325" s="588">
        <v>12860.4</v>
      </c>
      <c r="F1325" s="587">
        <v>12860.4</v>
      </c>
      <c r="G1325" s="589">
        <f t="shared" si="24"/>
        <v>100</v>
      </c>
    </row>
    <row r="1326" spans="1:7" x14ac:dyDescent="0.2">
      <c r="A1326" s="584">
        <v>6221</v>
      </c>
      <c r="B1326" s="585">
        <v>5811</v>
      </c>
      <c r="C1326" s="586" t="s">
        <v>216</v>
      </c>
      <c r="D1326" s="587">
        <v>0</v>
      </c>
      <c r="E1326" s="588">
        <v>225910.2</v>
      </c>
      <c r="F1326" s="587">
        <v>225910.19899999999</v>
      </c>
      <c r="G1326" s="589">
        <f t="shared" si="24"/>
        <v>99.999999557346229</v>
      </c>
    </row>
    <row r="1327" spans="1:7" x14ac:dyDescent="0.2">
      <c r="A1327" s="591">
        <v>6221</v>
      </c>
      <c r="B1327" s="592"/>
      <c r="C1327" s="593" t="s">
        <v>3648</v>
      </c>
      <c r="D1327" s="567">
        <v>0</v>
      </c>
      <c r="E1327" s="574">
        <v>419046</v>
      </c>
      <c r="F1327" s="567">
        <v>403206.74877000006</v>
      </c>
      <c r="G1327" s="594">
        <f t="shared" si="24"/>
        <v>96.220164079838511</v>
      </c>
    </row>
    <row r="1328" spans="1:7" x14ac:dyDescent="0.2">
      <c r="A1328" s="606"/>
      <c r="B1328" s="607"/>
      <c r="C1328" s="597"/>
      <c r="D1328" s="599"/>
      <c r="E1328" s="599"/>
      <c r="F1328" s="599"/>
      <c r="G1328" s="600"/>
    </row>
    <row r="1329" spans="1:7" x14ac:dyDescent="0.2">
      <c r="A1329" s="584">
        <v>6223</v>
      </c>
      <c r="B1329" s="601">
        <v>5139</v>
      </c>
      <c r="C1329" s="586" t="s">
        <v>130</v>
      </c>
      <c r="D1329" s="602">
        <v>20</v>
      </c>
      <c r="E1329" s="588">
        <v>20</v>
      </c>
      <c r="F1329" s="602">
        <v>2.5999999999999999E-2</v>
      </c>
      <c r="G1329" s="589">
        <f t="shared" si="24"/>
        <v>0.13</v>
      </c>
    </row>
    <row r="1330" spans="1:7" x14ac:dyDescent="0.2">
      <c r="A1330" s="584">
        <v>6223</v>
      </c>
      <c r="B1330" s="585">
        <v>5164</v>
      </c>
      <c r="C1330" s="586" t="s">
        <v>144</v>
      </c>
      <c r="D1330" s="587">
        <v>280</v>
      </c>
      <c r="E1330" s="588">
        <v>130</v>
      </c>
      <c r="F1330" s="587">
        <v>99.936000000000007</v>
      </c>
      <c r="G1330" s="589">
        <f t="shared" si="24"/>
        <v>76.873846153846159</v>
      </c>
    </row>
    <row r="1331" spans="1:7" x14ac:dyDescent="0.2">
      <c r="A1331" s="584">
        <v>6223</v>
      </c>
      <c r="B1331" s="585">
        <v>5169</v>
      </c>
      <c r="C1331" s="586" t="s">
        <v>131</v>
      </c>
      <c r="D1331" s="587">
        <v>300</v>
      </c>
      <c r="E1331" s="588">
        <v>100</v>
      </c>
      <c r="F1331" s="587">
        <v>36.59093</v>
      </c>
      <c r="G1331" s="589">
        <f t="shared" si="24"/>
        <v>36.59093</v>
      </c>
    </row>
    <row r="1332" spans="1:7" x14ac:dyDescent="0.2">
      <c r="A1332" s="584">
        <v>6223</v>
      </c>
      <c r="B1332" s="585">
        <v>5173</v>
      </c>
      <c r="C1332" s="586" t="s">
        <v>145</v>
      </c>
      <c r="D1332" s="587">
        <v>400</v>
      </c>
      <c r="E1332" s="588">
        <v>400</v>
      </c>
      <c r="F1332" s="587">
        <v>173.01262</v>
      </c>
      <c r="G1332" s="589">
        <f t="shared" si="24"/>
        <v>43.253155</v>
      </c>
    </row>
    <row r="1333" spans="1:7" x14ac:dyDescent="0.2">
      <c r="A1333" s="584">
        <v>6223</v>
      </c>
      <c r="B1333" s="585">
        <v>5175</v>
      </c>
      <c r="C1333" s="586" t="s">
        <v>132</v>
      </c>
      <c r="D1333" s="587">
        <v>500</v>
      </c>
      <c r="E1333" s="588">
        <v>850</v>
      </c>
      <c r="F1333" s="587">
        <v>706.88764999999989</v>
      </c>
      <c r="G1333" s="589">
        <f t="shared" si="24"/>
        <v>83.163252941176452</v>
      </c>
    </row>
    <row r="1334" spans="1:7" x14ac:dyDescent="0.2">
      <c r="A1334" s="591">
        <v>6223</v>
      </c>
      <c r="B1334" s="592"/>
      <c r="C1334" s="593" t="s">
        <v>3649</v>
      </c>
      <c r="D1334" s="567">
        <v>1500</v>
      </c>
      <c r="E1334" s="574">
        <v>1500</v>
      </c>
      <c r="F1334" s="567">
        <v>1016.4531999999999</v>
      </c>
      <c r="G1334" s="594">
        <f t="shared" si="24"/>
        <v>67.763546666666656</v>
      </c>
    </row>
    <row r="1335" spans="1:7" x14ac:dyDescent="0.2">
      <c r="A1335" s="595"/>
      <c r="B1335" s="607"/>
      <c r="C1335" s="597"/>
      <c r="D1335" s="599"/>
      <c r="E1335" s="599"/>
      <c r="F1335" s="599"/>
      <c r="G1335" s="600"/>
    </row>
    <row r="1336" spans="1:7" x14ac:dyDescent="0.2">
      <c r="A1336" s="584">
        <v>6229</v>
      </c>
      <c r="B1336" s="601">
        <v>5531</v>
      </c>
      <c r="C1336" s="586" t="s">
        <v>3650</v>
      </c>
      <c r="D1336" s="602">
        <v>0</v>
      </c>
      <c r="E1336" s="588">
        <v>100</v>
      </c>
      <c r="F1336" s="602">
        <v>98.622460000000004</v>
      </c>
      <c r="G1336" s="589">
        <f t="shared" si="24"/>
        <v>98.622460000000004</v>
      </c>
    </row>
    <row r="1337" spans="1:7" x14ac:dyDescent="0.2">
      <c r="A1337" s="591">
        <v>6229</v>
      </c>
      <c r="B1337" s="592"/>
      <c r="C1337" s="593" t="s">
        <v>3651</v>
      </c>
      <c r="D1337" s="567">
        <v>0</v>
      </c>
      <c r="E1337" s="574">
        <v>100</v>
      </c>
      <c r="F1337" s="567">
        <v>98.622460000000004</v>
      </c>
      <c r="G1337" s="594">
        <f t="shared" si="24"/>
        <v>98.622460000000004</v>
      </c>
    </row>
    <row r="1338" spans="1:7" x14ac:dyDescent="0.2">
      <c r="A1338" s="595"/>
      <c r="B1338" s="607"/>
      <c r="C1338" s="597"/>
      <c r="D1338" s="599"/>
      <c r="E1338" s="599"/>
      <c r="F1338" s="599"/>
      <c r="G1338" s="600"/>
    </row>
    <row r="1339" spans="1:7" x14ac:dyDescent="0.2">
      <c r="A1339" s="584">
        <v>6310</v>
      </c>
      <c r="B1339" s="601">
        <v>5141</v>
      </c>
      <c r="C1339" s="586" t="s">
        <v>212</v>
      </c>
      <c r="D1339" s="602">
        <v>80000</v>
      </c>
      <c r="E1339" s="588">
        <v>110000</v>
      </c>
      <c r="F1339" s="602">
        <v>87706.928329999981</v>
      </c>
      <c r="G1339" s="589">
        <f t="shared" si="24"/>
        <v>79.733571209090897</v>
      </c>
    </row>
    <row r="1340" spans="1:7" x14ac:dyDescent="0.2">
      <c r="A1340" s="584">
        <v>6310</v>
      </c>
      <c r="B1340" s="585">
        <v>5142</v>
      </c>
      <c r="C1340" s="586" t="s">
        <v>260</v>
      </c>
      <c r="D1340" s="587">
        <v>0</v>
      </c>
      <c r="E1340" s="588">
        <v>175</v>
      </c>
      <c r="F1340" s="587">
        <v>174.74973</v>
      </c>
      <c r="G1340" s="589">
        <f t="shared" si="24"/>
        <v>99.856988571428573</v>
      </c>
    </row>
    <row r="1341" spans="1:7" x14ac:dyDescent="0.2">
      <c r="A1341" s="584">
        <v>6310</v>
      </c>
      <c r="B1341" s="585">
        <v>5163</v>
      </c>
      <c r="C1341" s="586" t="s">
        <v>155</v>
      </c>
      <c r="D1341" s="587">
        <v>500</v>
      </c>
      <c r="E1341" s="588">
        <v>325</v>
      </c>
      <c r="F1341" s="587">
        <v>220.67362999999997</v>
      </c>
      <c r="G1341" s="589">
        <f t="shared" si="24"/>
        <v>67.899578461538454</v>
      </c>
    </row>
    <row r="1342" spans="1:7" x14ac:dyDescent="0.2">
      <c r="A1342" s="591">
        <v>6310</v>
      </c>
      <c r="B1342" s="592"/>
      <c r="C1342" s="593" t="s">
        <v>107</v>
      </c>
      <c r="D1342" s="567">
        <v>80500</v>
      </c>
      <c r="E1342" s="574">
        <v>110500</v>
      </c>
      <c r="F1342" s="567">
        <v>88102.351689999981</v>
      </c>
      <c r="G1342" s="594">
        <f t="shared" si="24"/>
        <v>79.730635013574641</v>
      </c>
    </row>
    <row r="1343" spans="1:7" x14ac:dyDescent="0.2">
      <c r="A1343" s="595"/>
      <c r="B1343" s="607"/>
      <c r="C1343" s="597"/>
      <c r="D1343" s="599"/>
      <c r="E1343" s="599"/>
      <c r="F1343" s="599"/>
      <c r="G1343" s="600"/>
    </row>
    <row r="1344" spans="1:7" x14ac:dyDescent="0.2">
      <c r="A1344" s="584">
        <v>6320</v>
      </c>
      <c r="B1344" s="601">
        <v>5163</v>
      </c>
      <c r="C1344" s="586" t="s">
        <v>155</v>
      </c>
      <c r="D1344" s="602">
        <v>59000</v>
      </c>
      <c r="E1344" s="588">
        <v>59000</v>
      </c>
      <c r="F1344" s="602">
        <v>55890.671000000002</v>
      </c>
      <c r="G1344" s="589">
        <f t="shared" si="24"/>
        <v>94.72995084745763</v>
      </c>
    </row>
    <row r="1345" spans="1:7" x14ac:dyDescent="0.2">
      <c r="A1345" s="591">
        <v>6320</v>
      </c>
      <c r="B1345" s="592"/>
      <c r="C1345" s="593" t="s">
        <v>108</v>
      </c>
      <c r="D1345" s="567">
        <v>59000</v>
      </c>
      <c r="E1345" s="574">
        <v>59000</v>
      </c>
      <c r="F1345" s="567">
        <v>55890.671000000002</v>
      </c>
      <c r="G1345" s="594">
        <f t="shared" si="24"/>
        <v>94.72995084745763</v>
      </c>
    </row>
    <row r="1346" spans="1:7" x14ac:dyDescent="0.2">
      <c r="A1346" s="595"/>
      <c r="B1346" s="607"/>
      <c r="C1346" s="597"/>
      <c r="D1346" s="599"/>
      <c r="E1346" s="599"/>
      <c r="F1346" s="599"/>
      <c r="G1346" s="600"/>
    </row>
    <row r="1347" spans="1:7" x14ac:dyDescent="0.2">
      <c r="A1347" s="584">
        <v>6399</v>
      </c>
      <c r="B1347" s="601">
        <v>5362</v>
      </c>
      <c r="C1347" s="586" t="s">
        <v>3626</v>
      </c>
      <c r="D1347" s="602">
        <v>25000</v>
      </c>
      <c r="E1347" s="588">
        <v>25229.03</v>
      </c>
      <c r="F1347" s="602">
        <v>11476.97906</v>
      </c>
      <c r="G1347" s="589">
        <f t="shared" si="24"/>
        <v>45.49116260117809</v>
      </c>
    </row>
    <row r="1348" spans="1:7" x14ac:dyDescent="0.2">
      <c r="A1348" s="584">
        <v>6399</v>
      </c>
      <c r="B1348" s="585">
        <v>5365</v>
      </c>
      <c r="C1348" s="586" t="s">
        <v>3639</v>
      </c>
      <c r="D1348" s="587">
        <v>63000</v>
      </c>
      <c r="E1348" s="588">
        <v>43636.92</v>
      </c>
      <c r="F1348" s="587">
        <v>43636.92</v>
      </c>
      <c r="G1348" s="589">
        <f t="shared" si="24"/>
        <v>100</v>
      </c>
    </row>
    <row r="1349" spans="1:7" x14ac:dyDescent="0.2">
      <c r="A1349" s="591">
        <v>6399</v>
      </c>
      <c r="B1349" s="592"/>
      <c r="C1349" s="593" t="s">
        <v>266</v>
      </c>
      <c r="D1349" s="567">
        <v>88000</v>
      </c>
      <c r="E1349" s="574">
        <v>68865.95</v>
      </c>
      <c r="F1349" s="567">
        <v>55113.899060000003</v>
      </c>
      <c r="G1349" s="594">
        <f t="shared" si="24"/>
        <v>80.03069595351549</v>
      </c>
    </row>
    <row r="1350" spans="1:7" x14ac:dyDescent="0.2">
      <c r="A1350" s="595"/>
      <c r="B1350" s="607"/>
      <c r="C1350" s="597"/>
      <c r="D1350" s="599"/>
      <c r="E1350" s="599"/>
      <c r="F1350" s="599"/>
      <c r="G1350" s="600"/>
    </row>
    <row r="1351" spans="1:7" x14ac:dyDescent="0.2">
      <c r="A1351" s="584">
        <v>6402</v>
      </c>
      <c r="B1351" s="601">
        <v>5364</v>
      </c>
      <c r="C1351" s="586" t="s">
        <v>2908</v>
      </c>
      <c r="D1351" s="602">
        <v>0</v>
      </c>
      <c r="E1351" s="588">
        <v>147527.334</v>
      </c>
      <c r="F1351" s="602">
        <v>147524.73456000004</v>
      </c>
      <c r="G1351" s="589">
        <f t="shared" si="24"/>
        <v>99.998237994323176</v>
      </c>
    </row>
    <row r="1352" spans="1:7" x14ac:dyDescent="0.2">
      <c r="A1352" s="584">
        <v>6402</v>
      </c>
      <c r="B1352" s="585">
        <v>5909</v>
      </c>
      <c r="C1352" s="586" t="s">
        <v>171</v>
      </c>
      <c r="D1352" s="587">
        <v>0</v>
      </c>
      <c r="E1352" s="588">
        <v>0.49</v>
      </c>
      <c r="F1352" s="587">
        <v>0.49</v>
      </c>
      <c r="G1352" s="589">
        <f t="shared" si="24"/>
        <v>100</v>
      </c>
    </row>
    <row r="1353" spans="1:7" x14ac:dyDescent="0.2">
      <c r="A1353" s="591">
        <v>6402</v>
      </c>
      <c r="B1353" s="592"/>
      <c r="C1353" s="593" t="s">
        <v>3127</v>
      </c>
      <c r="D1353" s="567">
        <v>0</v>
      </c>
      <c r="E1353" s="574">
        <v>147527.82399999999</v>
      </c>
      <c r="F1353" s="567">
        <v>147525.22456000003</v>
      </c>
      <c r="G1353" s="594">
        <f t="shared" si="24"/>
        <v>99.998238000175505</v>
      </c>
    </row>
    <row r="1354" spans="1:7" x14ac:dyDescent="0.2">
      <c r="A1354" s="595"/>
      <c r="B1354" s="607"/>
      <c r="C1354" s="597"/>
      <c r="D1354" s="599"/>
      <c r="E1354" s="599"/>
      <c r="F1354" s="599"/>
      <c r="G1354" s="600"/>
    </row>
    <row r="1355" spans="1:7" x14ac:dyDescent="0.2">
      <c r="A1355" s="584">
        <v>6409</v>
      </c>
      <c r="B1355" s="601">
        <v>5364</v>
      </c>
      <c r="C1355" s="586" t="s">
        <v>2908</v>
      </c>
      <c r="D1355" s="602">
        <v>0</v>
      </c>
      <c r="E1355" s="588">
        <v>22.699000000000002</v>
      </c>
      <c r="F1355" s="602">
        <v>22.699000000000002</v>
      </c>
      <c r="G1355" s="589">
        <f t="shared" si="24"/>
        <v>100</v>
      </c>
    </row>
    <row r="1356" spans="1:7" x14ac:dyDescent="0.2">
      <c r="A1356" s="584">
        <v>6409</v>
      </c>
      <c r="B1356" s="585">
        <v>5901</v>
      </c>
      <c r="C1356" s="586" t="s">
        <v>262</v>
      </c>
      <c r="D1356" s="587">
        <v>25000</v>
      </c>
      <c r="E1356" s="588">
        <v>1091872.33</v>
      </c>
      <c r="F1356" s="587">
        <v>0</v>
      </c>
      <c r="G1356" s="589">
        <f t="shared" si="24"/>
        <v>0</v>
      </c>
    </row>
    <row r="1357" spans="1:7" x14ac:dyDescent="0.2">
      <c r="A1357" s="584">
        <v>6409</v>
      </c>
      <c r="B1357" s="585">
        <v>5909</v>
      </c>
      <c r="C1357" s="586" t="s">
        <v>171</v>
      </c>
      <c r="D1357" s="587">
        <v>0</v>
      </c>
      <c r="E1357" s="588">
        <v>3068.77</v>
      </c>
      <c r="F1357" s="587">
        <v>3068.7681299999999</v>
      </c>
      <c r="G1357" s="589">
        <f t="shared" si="24"/>
        <v>99.999939063533589</v>
      </c>
    </row>
    <row r="1358" spans="1:7" x14ac:dyDescent="0.2">
      <c r="A1358" s="608">
        <v>6409</v>
      </c>
      <c r="B1358" s="592"/>
      <c r="C1358" s="609" t="s">
        <v>109</v>
      </c>
      <c r="D1358" s="567">
        <v>25000</v>
      </c>
      <c r="E1358" s="566">
        <v>1094963.7990000001</v>
      </c>
      <c r="F1358" s="567">
        <v>3091.46713</v>
      </c>
      <c r="G1358" s="610">
        <f t="shared" si="24"/>
        <v>0.28233509937254098</v>
      </c>
    </row>
    <row r="1359" spans="1:7" ht="15" x14ac:dyDescent="0.25">
      <c r="A1359" s="613"/>
      <c r="B1359" s="614"/>
      <c r="C1359" s="615"/>
      <c r="D1359" s="616"/>
      <c r="E1359" s="616"/>
      <c r="F1359" s="616"/>
      <c r="G1359" s="617"/>
    </row>
    <row r="1360" spans="1:7" ht="13.5" customHeight="1" x14ac:dyDescent="0.2">
      <c r="A1360" s="1160" t="s">
        <v>267</v>
      </c>
      <c r="B1360" s="1161"/>
      <c r="C1360" s="1161"/>
      <c r="D1360" s="603">
        <v>951822</v>
      </c>
      <c r="E1360" s="604">
        <v>2608112.7230000002</v>
      </c>
      <c r="F1360" s="603">
        <v>1380964.1112099998</v>
      </c>
      <c r="G1360" s="605">
        <f t="shared" ref="G1360" si="25">F1360/E1360*100</f>
        <v>52.948789330759297</v>
      </c>
    </row>
    <row r="1361" spans="1:7" ht="15" x14ac:dyDescent="0.25">
      <c r="A1361" s="613"/>
      <c r="B1361" s="614"/>
      <c r="C1361" s="615"/>
      <c r="D1361" s="616"/>
      <c r="E1361" s="616"/>
      <c r="F1361" s="616"/>
      <c r="G1361" s="617"/>
    </row>
    <row r="1362" spans="1:7" x14ac:dyDescent="0.2">
      <c r="A1362" s="618">
        <v>6330</v>
      </c>
      <c r="B1362" s="619">
        <v>5342</v>
      </c>
      <c r="C1362" s="586" t="s">
        <v>2909</v>
      </c>
      <c r="D1362" s="620">
        <v>0</v>
      </c>
      <c r="E1362" s="621">
        <v>0</v>
      </c>
      <c r="F1362" s="620">
        <v>15306.982</v>
      </c>
      <c r="G1362" s="548" t="s">
        <v>3125</v>
      </c>
    </row>
    <row r="1363" spans="1:7" x14ac:dyDescent="0.2">
      <c r="A1363" s="584">
        <v>6330</v>
      </c>
      <c r="B1363" s="622">
        <v>5345</v>
      </c>
      <c r="C1363" s="586" t="s">
        <v>268</v>
      </c>
      <c r="D1363" s="623">
        <v>0</v>
      </c>
      <c r="E1363" s="624">
        <v>0</v>
      </c>
      <c r="F1363" s="623">
        <v>21922577.089749999</v>
      </c>
      <c r="G1363" s="548" t="s">
        <v>3125</v>
      </c>
    </row>
    <row r="1364" spans="1:7" x14ac:dyDescent="0.2">
      <c r="A1364" s="584">
        <v>6330</v>
      </c>
      <c r="B1364" s="622">
        <v>5348</v>
      </c>
      <c r="C1364" s="586" t="s">
        <v>269</v>
      </c>
      <c r="D1364" s="623">
        <v>0</v>
      </c>
      <c r="E1364" s="624">
        <v>0</v>
      </c>
      <c r="F1364" s="623">
        <v>4374.8</v>
      </c>
      <c r="G1364" s="548" t="s">
        <v>3125</v>
      </c>
    </row>
    <row r="1365" spans="1:7" x14ac:dyDescent="0.2">
      <c r="A1365" s="584">
        <v>6330</v>
      </c>
      <c r="B1365" s="622">
        <v>5349</v>
      </c>
      <c r="C1365" s="586" t="s">
        <v>270</v>
      </c>
      <c r="D1365" s="623">
        <v>0</v>
      </c>
      <c r="E1365" s="624">
        <v>0</v>
      </c>
      <c r="F1365" s="623">
        <v>453198.72509999998</v>
      </c>
      <c r="G1365" s="548" t="s">
        <v>3125</v>
      </c>
    </row>
    <row r="1366" spans="1:7" ht="13.5" thickBot="1" x14ac:dyDescent="0.25">
      <c r="A1366" s="625">
        <v>6330</v>
      </c>
      <c r="B1366" s="550"/>
      <c r="C1366" s="626" t="s">
        <v>127</v>
      </c>
      <c r="D1366" s="627">
        <v>0</v>
      </c>
      <c r="E1366" s="628">
        <v>0</v>
      </c>
      <c r="F1366" s="627">
        <v>22395457.59685</v>
      </c>
      <c r="G1366" s="629" t="s">
        <v>3125</v>
      </c>
    </row>
    <row r="1369" spans="1:7" s="632" customFormat="1" x14ac:dyDescent="0.2">
      <c r="A1369" s="631"/>
      <c r="B1369" s="631"/>
      <c r="C1369" s="631"/>
    </row>
    <row r="1370" spans="1:7" s="632" customFormat="1" x14ac:dyDescent="0.2">
      <c r="A1370" s="631"/>
      <c r="B1370" s="631"/>
      <c r="C1370" s="631"/>
    </row>
    <row r="1371" spans="1:7" s="97" customFormat="1" ht="18" customHeight="1" x14ac:dyDescent="0.2">
      <c r="A1371" s="103" t="s">
        <v>3</v>
      </c>
      <c r="B1371" s="352"/>
      <c r="C1371" s="104"/>
      <c r="D1371" s="105"/>
      <c r="E1371" s="105"/>
      <c r="F1371" s="105"/>
    </row>
    <row r="1372" spans="1:7" s="97" customFormat="1" ht="12.75" customHeight="1" thickBot="1" x14ac:dyDescent="0.25">
      <c r="A1372" s="352"/>
      <c r="B1372" s="352"/>
      <c r="C1372" s="104"/>
      <c r="D1372" s="105"/>
      <c r="E1372" s="105"/>
      <c r="F1372" s="105"/>
      <c r="G1372" s="101" t="s">
        <v>2</v>
      </c>
    </row>
    <row r="1373" spans="1:7" s="110" customFormat="1" ht="36" customHeight="1" thickBot="1" x14ac:dyDescent="0.25">
      <c r="A1373" s="106" t="s">
        <v>58</v>
      </c>
      <c r="B1373" s="107" t="s">
        <v>59</v>
      </c>
      <c r="C1373" s="107" t="s">
        <v>60</v>
      </c>
      <c r="D1373" s="108" t="s">
        <v>61</v>
      </c>
      <c r="E1373" s="108" t="s">
        <v>62</v>
      </c>
      <c r="F1373" s="108" t="s">
        <v>1</v>
      </c>
      <c r="G1373" s="109" t="s">
        <v>63</v>
      </c>
    </row>
    <row r="1374" spans="1:7" x14ac:dyDescent="0.2">
      <c r="A1374" s="584">
        <v>1070</v>
      </c>
      <c r="B1374" s="585">
        <v>6322</v>
      </c>
      <c r="C1374" s="586" t="s">
        <v>271</v>
      </c>
      <c r="D1374" s="587">
        <v>0</v>
      </c>
      <c r="E1374" s="588">
        <v>550</v>
      </c>
      <c r="F1374" s="587">
        <v>50</v>
      </c>
      <c r="G1374" s="589">
        <f t="shared" ref="G1374:G1447" si="26">F1374/E1374*100</f>
        <v>9.0909090909090917</v>
      </c>
    </row>
    <row r="1375" spans="1:7" x14ac:dyDescent="0.2">
      <c r="A1375" s="591">
        <v>1070</v>
      </c>
      <c r="B1375" s="592"/>
      <c r="C1375" s="593" t="s">
        <v>3618</v>
      </c>
      <c r="D1375" s="567">
        <v>0</v>
      </c>
      <c r="E1375" s="574">
        <v>550</v>
      </c>
      <c r="F1375" s="567">
        <v>50</v>
      </c>
      <c r="G1375" s="594">
        <f t="shared" si="26"/>
        <v>9.0909090909090917</v>
      </c>
    </row>
    <row r="1376" spans="1:7" x14ac:dyDescent="0.2">
      <c r="A1376" s="595"/>
      <c r="B1376" s="607"/>
      <c r="C1376" s="597"/>
      <c r="D1376" s="599"/>
      <c r="E1376" s="599"/>
      <c r="F1376" s="599"/>
      <c r="G1376" s="600"/>
    </row>
    <row r="1377" spans="1:7" ht="13.5" customHeight="1" x14ac:dyDescent="0.2">
      <c r="A1377" s="1160" t="s">
        <v>139</v>
      </c>
      <c r="B1377" s="1161"/>
      <c r="C1377" s="1161"/>
      <c r="D1377" s="603">
        <v>0</v>
      </c>
      <c r="E1377" s="604">
        <v>550</v>
      </c>
      <c r="F1377" s="603">
        <v>50</v>
      </c>
      <c r="G1377" s="605">
        <f t="shared" ref="G1377" si="27">F1377/E1377*100</f>
        <v>9.0909090909090917</v>
      </c>
    </row>
    <row r="1378" spans="1:7" x14ac:dyDescent="0.2">
      <c r="A1378" s="606"/>
      <c r="B1378" s="607"/>
      <c r="C1378" s="607"/>
      <c r="D1378" s="599"/>
      <c r="E1378" s="599"/>
      <c r="F1378" s="599"/>
      <c r="G1378" s="600"/>
    </row>
    <row r="1379" spans="1:7" x14ac:dyDescent="0.2">
      <c r="A1379" s="584">
        <v>2115</v>
      </c>
      <c r="B1379" s="601">
        <v>6351</v>
      </c>
      <c r="C1379" s="586" t="s">
        <v>272</v>
      </c>
      <c r="D1379" s="602">
        <v>0</v>
      </c>
      <c r="E1379" s="588">
        <v>2000</v>
      </c>
      <c r="F1379" s="602">
        <v>0</v>
      </c>
      <c r="G1379" s="589">
        <f t="shared" si="26"/>
        <v>0</v>
      </c>
    </row>
    <row r="1380" spans="1:7" x14ac:dyDescent="0.2">
      <c r="A1380" s="591">
        <v>2115</v>
      </c>
      <c r="B1380" s="592"/>
      <c r="C1380" s="593" t="s">
        <v>141</v>
      </c>
      <c r="D1380" s="567">
        <v>0</v>
      </c>
      <c r="E1380" s="574">
        <v>2000</v>
      </c>
      <c r="F1380" s="567">
        <v>0</v>
      </c>
      <c r="G1380" s="594">
        <f t="shared" si="26"/>
        <v>0</v>
      </c>
    </row>
    <row r="1381" spans="1:7" x14ac:dyDescent="0.2">
      <c r="A1381" s="595"/>
      <c r="B1381" s="607"/>
      <c r="C1381" s="597"/>
      <c r="D1381" s="599"/>
      <c r="E1381" s="599"/>
      <c r="F1381" s="599"/>
      <c r="G1381" s="600"/>
    </row>
    <row r="1382" spans="1:7" x14ac:dyDescent="0.2">
      <c r="A1382" s="584">
        <v>2143</v>
      </c>
      <c r="B1382" s="601">
        <v>6122</v>
      </c>
      <c r="C1382" s="586" t="s">
        <v>273</v>
      </c>
      <c r="D1382" s="602">
        <v>0</v>
      </c>
      <c r="E1382" s="588">
        <v>130.26</v>
      </c>
      <c r="F1382" s="602">
        <v>130.25166000000002</v>
      </c>
      <c r="G1382" s="589">
        <f t="shared" si="26"/>
        <v>99.993597420543551</v>
      </c>
    </row>
    <row r="1383" spans="1:7" x14ac:dyDescent="0.2">
      <c r="A1383" s="584">
        <v>2143</v>
      </c>
      <c r="B1383" s="585">
        <v>6123</v>
      </c>
      <c r="C1383" s="586" t="s">
        <v>274</v>
      </c>
      <c r="D1383" s="587">
        <v>0</v>
      </c>
      <c r="E1383" s="588">
        <v>3415.28</v>
      </c>
      <c r="F1383" s="587">
        <v>3415.28</v>
      </c>
      <c r="G1383" s="589">
        <f t="shared" si="26"/>
        <v>100</v>
      </c>
    </row>
    <row r="1384" spans="1:7" x14ac:dyDescent="0.2">
      <c r="A1384" s="584">
        <v>2143</v>
      </c>
      <c r="B1384" s="585">
        <v>6312</v>
      </c>
      <c r="C1384" s="586" t="s">
        <v>3652</v>
      </c>
      <c r="D1384" s="587">
        <v>0</v>
      </c>
      <c r="E1384" s="588">
        <v>276</v>
      </c>
      <c r="F1384" s="587">
        <v>276</v>
      </c>
      <c r="G1384" s="589">
        <f t="shared" si="26"/>
        <v>100</v>
      </c>
    </row>
    <row r="1385" spans="1:7" x14ac:dyDescent="0.2">
      <c r="A1385" s="584">
        <v>2143</v>
      </c>
      <c r="B1385" s="585">
        <v>6313</v>
      </c>
      <c r="C1385" s="586" t="s">
        <v>3653</v>
      </c>
      <c r="D1385" s="587">
        <v>0</v>
      </c>
      <c r="E1385" s="588">
        <v>1789.2</v>
      </c>
      <c r="F1385" s="587">
        <v>1529.05882</v>
      </c>
      <c r="G1385" s="589">
        <f t="shared" si="26"/>
        <v>85.46047507265817</v>
      </c>
    </row>
    <row r="1386" spans="1:7" x14ac:dyDescent="0.2">
      <c r="A1386" s="584">
        <v>2143</v>
      </c>
      <c r="B1386" s="585">
        <v>6321</v>
      </c>
      <c r="C1386" s="586" t="s">
        <v>275</v>
      </c>
      <c r="D1386" s="587">
        <v>0</v>
      </c>
      <c r="E1386" s="588">
        <v>6299.84</v>
      </c>
      <c r="F1386" s="587">
        <v>6299.84</v>
      </c>
      <c r="G1386" s="589">
        <f t="shared" si="26"/>
        <v>100</v>
      </c>
    </row>
    <row r="1387" spans="1:7" x14ac:dyDescent="0.2">
      <c r="A1387" s="584">
        <v>2143</v>
      </c>
      <c r="B1387" s="585">
        <v>6322</v>
      </c>
      <c r="C1387" s="586" t="s">
        <v>271</v>
      </c>
      <c r="D1387" s="587">
        <v>648</v>
      </c>
      <c r="E1387" s="588">
        <v>2132.5300000000002</v>
      </c>
      <c r="F1387" s="587">
        <v>2072.5232000000001</v>
      </c>
      <c r="G1387" s="589">
        <f t="shared" si="26"/>
        <v>97.186121648933423</v>
      </c>
    </row>
    <row r="1388" spans="1:7" x14ac:dyDescent="0.2">
      <c r="A1388" s="584">
        <v>2143</v>
      </c>
      <c r="B1388" s="585">
        <v>6341</v>
      </c>
      <c r="C1388" s="586" t="s">
        <v>276</v>
      </c>
      <c r="D1388" s="587">
        <v>16421</v>
      </c>
      <c r="E1388" s="588">
        <v>21386.78</v>
      </c>
      <c r="F1388" s="587">
        <v>16482.499419999996</v>
      </c>
      <c r="G1388" s="589">
        <f t="shared" si="26"/>
        <v>77.068635016584992</v>
      </c>
    </row>
    <row r="1389" spans="1:7" x14ac:dyDescent="0.2">
      <c r="A1389" s="584">
        <v>2143</v>
      </c>
      <c r="B1389" s="585">
        <v>6349</v>
      </c>
      <c r="C1389" s="586" t="s">
        <v>3654</v>
      </c>
      <c r="D1389" s="587">
        <v>0</v>
      </c>
      <c r="E1389" s="588">
        <v>8793.64</v>
      </c>
      <c r="F1389" s="587">
        <v>4350.9279999999999</v>
      </c>
      <c r="G1389" s="589">
        <f t="shared" si="26"/>
        <v>49.478122825132708</v>
      </c>
    </row>
    <row r="1390" spans="1:7" x14ac:dyDescent="0.2">
      <c r="A1390" s="584">
        <v>2143</v>
      </c>
      <c r="B1390" s="585">
        <v>6371</v>
      </c>
      <c r="C1390" s="586" t="s">
        <v>285</v>
      </c>
      <c r="D1390" s="587">
        <v>0</v>
      </c>
      <c r="E1390" s="588">
        <v>140</v>
      </c>
      <c r="F1390" s="587">
        <v>139.99299999999999</v>
      </c>
      <c r="G1390" s="589">
        <f t="shared" si="26"/>
        <v>99.995000000000005</v>
      </c>
    </row>
    <row r="1391" spans="1:7" x14ac:dyDescent="0.2">
      <c r="A1391" s="591">
        <v>2143</v>
      </c>
      <c r="B1391" s="592"/>
      <c r="C1391" s="593" t="s">
        <v>0</v>
      </c>
      <c r="D1391" s="567">
        <v>17069</v>
      </c>
      <c r="E1391" s="574">
        <v>44363.53</v>
      </c>
      <c r="F1391" s="567">
        <v>34696.374099999994</v>
      </c>
      <c r="G1391" s="594">
        <f t="shared" si="26"/>
        <v>78.209227489336385</v>
      </c>
    </row>
    <row r="1392" spans="1:7" x14ac:dyDescent="0.2">
      <c r="A1392" s="595"/>
      <c r="B1392" s="607"/>
      <c r="C1392" s="597"/>
      <c r="D1392" s="599"/>
      <c r="E1392" s="599"/>
      <c r="F1392" s="599"/>
      <c r="G1392" s="600"/>
    </row>
    <row r="1393" spans="1:7" x14ac:dyDescent="0.2">
      <c r="A1393" s="584">
        <v>2212</v>
      </c>
      <c r="B1393" s="601">
        <v>6121</v>
      </c>
      <c r="C1393" s="586" t="s">
        <v>1188</v>
      </c>
      <c r="D1393" s="602">
        <v>528964</v>
      </c>
      <c r="E1393" s="588">
        <v>476721.03</v>
      </c>
      <c r="F1393" s="602">
        <v>401214.32319000002</v>
      </c>
      <c r="G1393" s="589">
        <f t="shared" si="26"/>
        <v>84.161238531893588</v>
      </c>
    </row>
    <row r="1394" spans="1:7" x14ac:dyDescent="0.2">
      <c r="A1394" s="584">
        <v>2212</v>
      </c>
      <c r="B1394" s="585">
        <v>6130</v>
      </c>
      <c r="C1394" s="586" t="s">
        <v>277</v>
      </c>
      <c r="D1394" s="587">
        <v>5000</v>
      </c>
      <c r="E1394" s="588">
        <v>3600</v>
      </c>
      <c r="F1394" s="587">
        <v>2500.0889999999999</v>
      </c>
      <c r="G1394" s="589">
        <f t="shared" si="26"/>
        <v>69.446916666666667</v>
      </c>
    </row>
    <row r="1395" spans="1:7" x14ac:dyDescent="0.2">
      <c r="A1395" s="584">
        <v>2212</v>
      </c>
      <c r="B1395" s="585">
        <v>6341</v>
      </c>
      <c r="C1395" s="586" t="s">
        <v>276</v>
      </c>
      <c r="D1395" s="587">
        <v>12200</v>
      </c>
      <c r="E1395" s="588">
        <v>5396.2</v>
      </c>
      <c r="F1395" s="587">
        <v>2863.63366</v>
      </c>
      <c r="G1395" s="589">
        <f t="shared" si="26"/>
        <v>53.067596827397054</v>
      </c>
    </row>
    <row r="1396" spans="1:7" x14ac:dyDescent="0.2">
      <c r="A1396" s="584">
        <v>2212</v>
      </c>
      <c r="B1396" s="585">
        <v>6351</v>
      </c>
      <c r="C1396" s="586" t="s">
        <v>272</v>
      </c>
      <c r="D1396" s="587">
        <v>246500</v>
      </c>
      <c r="E1396" s="588">
        <v>290560</v>
      </c>
      <c r="F1396" s="587">
        <v>237654</v>
      </c>
      <c r="G1396" s="589">
        <f t="shared" si="26"/>
        <v>81.79171255506607</v>
      </c>
    </row>
    <row r="1397" spans="1:7" x14ac:dyDescent="0.2">
      <c r="A1397" s="584">
        <v>2212</v>
      </c>
      <c r="B1397" s="585">
        <v>6380</v>
      </c>
      <c r="C1397" s="586" t="s">
        <v>3655</v>
      </c>
      <c r="D1397" s="587">
        <v>0</v>
      </c>
      <c r="E1397" s="588">
        <v>3473.84</v>
      </c>
      <c r="F1397" s="587">
        <v>3473.8237800000002</v>
      </c>
      <c r="G1397" s="589">
        <f t="shared" si="26"/>
        <v>99.999533081546645</v>
      </c>
    </row>
    <row r="1398" spans="1:7" x14ac:dyDescent="0.2">
      <c r="A1398" s="591">
        <v>2212</v>
      </c>
      <c r="B1398" s="592"/>
      <c r="C1398" s="593" t="s">
        <v>67</v>
      </c>
      <c r="D1398" s="567">
        <v>792664</v>
      </c>
      <c r="E1398" s="574">
        <v>779751.07</v>
      </c>
      <c r="F1398" s="567">
        <v>647705.86962999997</v>
      </c>
      <c r="G1398" s="594">
        <f t="shared" si="26"/>
        <v>83.06572373539673</v>
      </c>
    </row>
    <row r="1399" spans="1:7" x14ac:dyDescent="0.2">
      <c r="A1399" s="595"/>
      <c r="B1399" s="607"/>
      <c r="C1399" s="597"/>
      <c r="D1399" s="599"/>
      <c r="E1399" s="599"/>
      <c r="F1399" s="599"/>
      <c r="G1399" s="600"/>
    </row>
    <row r="1400" spans="1:7" x14ac:dyDescent="0.2">
      <c r="A1400" s="584">
        <v>2219</v>
      </c>
      <c r="B1400" s="601">
        <v>6111</v>
      </c>
      <c r="C1400" s="586" t="s">
        <v>279</v>
      </c>
      <c r="D1400" s="602">
        <v>0</v>
      </c>
      <c r="E1400" s="588">
        <v>4169.68</v>
      </c>
      <c r="F1400" s="602">
        <v>4169.66</v>
      </c>
      <c r="G1400" s="589">
        <f t="shared" si="26"/>
        <v>99.99952034688512</v>
      </c>
    </row>
    <row r="1401" spans="1:7" x14ac:dyDescent="0.2">
      <c r="A1401" s="584">
        <v>2219</v>
      </c>
      <c r="B1401" s="585">
        <v>6119</v>
      </c>
      <c r="C1401" s="586" t="s">
        <v>3656</v>
      </c>
      <c r="D1401" s="587">
        <v>4180</v>
      </c>
      <c r="E1401" s="588">
        <v>0</v>
      </c>
      <c r="F1401" s="587">
        <v>0</v>
      </c>
      <c r="G1401" s="548" t="s">
        <v>3125</v>
      </c>
    </row>
    <row r="1402" spans="1:7" x14ac:dyDescent="0.2">
      <c r="A1402" s="584">
        <v>2219</v>
      </c>
      <c r="B1402" s="585">
        <v>6125</v>
      </c>
      <c r="C1402" s="586" t="s">
        <v>3657</v>
      </c>
      <c r="D1402" s="587">
        <v>6843</v>
      </c>
      <c r="E1402" s="588">
        <v>4327.79</v>
      </c>
      <c r="F1402" s="587">
        <v>4278.2066799999993</v>
      </c>
      <c r="G1402" s="589">
        <f t="shared" si="26"/>
        <v>98.854303928795048</v>
      </c>
    </row>
    <row r="1403" spans="1:7" x14ac:dyDescent="0.2">
      <c r="A1403" s="584">
        <v>2219</v>
      </c>
      <c r="B1403" s="585">
        <v>6341</v>
      </c>
      <c r="C1403" s="586" t="s">
        <v>276</v>
      </c>
      <c r="D1403" s="587">
        <v>15900</v>
      </c>
      <c r="E1403" s="588">
        <v>7900</v>
      </c>
      <c r="F1403" s="587">
        <v>0</v>
      </c>
      <c r="G1403" s="589">
        <f t="shared" si="26"/>
        <v>0</v>
      </c>
    </row>
    <row r="1404" spans="1:7" x14ac:dyDescent="0.2">
      <c r="A1404" s="584">
        <v>2219</v>
      </c>
      <c r="B1404" s="585">
        <v>6901</v>
      </c>
      <c r="C1404" s="586" t="s">
        <v>3658</v>
      </c>
      <c r="D1404" s="587">
        <v>0</v>
      </c>
      <c r="E1404" s="588">
        <v>8000</v>
      </c>
      <c r="F1404" s="587">
        <v>0</v>
      </c>
      <c r="G1404" s="589">
        <f t="shared" si="26"/>
        <v>0</v>
      </c>
    </row>
    <row r="1405" spans="1:7" x14ac:dyDescent="0.2">
      <c r="A1405" s="591">
        <v>2219</v>
      </c>
      <c r="B1405" s="592"/>
      <c r="C1405" s="593" t="s">
        <v>164</v>
      </c>
      <c r="D1405" s="567">
        <v>26923</v>
      </c>
      <c r="E1405" s="574">
        <v>24397.47</v>
      </c>
      <c r="F1405" s="567">
        <v>8447.8666799999992</v>
      </c>
      <c r="G1405" s="594">
        <f t="shared" si="26"/>
        <v>34.625994744537032</v>
      </c>
    </row>
    <row r="1406" spans="1:7" x14ac:dyDescent="0.2">
      <c r="A1406" s="595"/>
      <c r="B1406" s="607"/>
      <c r="C1406" s="597"/>
      <c r="D1406" s="599"/>
      <c r="E1406" s="599"/>
      <c r="F1406" s="599"/>
      <c r="G1406" s="600"/>
    </row>
    <row r="1407" spans="1:7" x14ac:dyDescent="0.2">
      <c r="A1407" s="584">
        <v>2251</v>
      </c>
      <c r="B1407" s="601">
        <v>6121</v>
      </c>
      <c r="C1407" s="586" t="s">
        <v>1188</v>
      </c>
      <c r="D1407" s="602">
        <v>113000</v>
      </c>
      <c r="E1407" s="588">
        <v>43089.37</v>
      </c>
      <c r="F1407" s="602">
        <v>33507.980660000001</v>
      </c>
      <c r="G1407" s="589">
        <f t="shared" si="26"/>
        <v>77.763914069757817</v>
      </c>
    </row>
    <row r="1408" spans="1:7" x14ac:dyDescent="0.2">
      <c r="A1408" s="584">
        <v>2251</v>
      </c>
      <c r="B1408" s="585">
        <v>6313</v>
      </c>
      <c r="C1408" s="586" t="s">
        <v>3653</v>
      </c>
      <c r="D1408" s="587">
        <v>0</v>
      </c>
      <c r="E1408" s="588">
        <v>1680</v>
      </c>
      <c r="F1408" s="587">
        <v>1680</v>
      </c>
      <c r="G1408" s="589">
        <f t="shared" si="26"/>
        <v>100</v>
      </c>
    </row>
    <row r="1409" spans="1:7" x14ac:dyDescent="0.2">
      <c r="A1409" s="584">
        <v>2251</v>
      </c>
      <c r="B1409" s="585">
        <v>6901</v>
      </c>
      <c r="C1409" s="586" t="s">
        <v>3658</v>
      </c>
      <c r="D1409" s="587">
        <v>0</v>
      </c>
      <c r="E1409" s="588">
        <v>30000</v>
      </c>
      <c r="F1409" s="587">
        <v>0</v>
      </c>
      <c r="G1409" s="589">
        <f t="shared" si="26"/>
        <v>0</v>
      </c>
    </row>
    <row r="1410" spans="1:7" x14ac:dyDescent="0.2">
      <c r="A1410" s="591">
        <v>2251</v>
      </c>
      <c r="B1410" s="592"/>
      <c r="C1410" s="593" t="s">
        <v>69</v>
      </c>
      <c r="D1410" s="567">
        <v>113000</v>
      </c>
      <c r="E1410" s="574">
        <v>74769.37</v>
      </c>
      <c r="F1410" s="567">
        <v>35187.980659999994</v>
      </c>
      <c r="G1410" s="594">
        <f t="shared" si="26"/>
        <v>47.062026415362332</v>
      </c>
    </row>
    <row r="1411" spans="1:7" x14ac:dyDescent="0.2">
      <c r="A1411" s="595"/>
      <c r="B1411" s="607"/>
      <c r="C1411" s="597"/>
      <c r="D1411" s="599"/>
      <c r="E1411" s="599"/>
      <c r="F1411" s="599"/>
      <c r="G1411" s="600"/>
    </row>
    <row r="1412" spans="1:7" x14ac:dyDescent="0.2">
      <c r="A1412" s="584">
        <v>2299</v>
      </c>
      <c r="B1412" s="601">
        <v>6111</v>
      </c>
      <c r="C1412" s="586" t="s">
        <v>279</v>
      </c>
      <c r="D1412" s="602">
        <v>0</v>
      </c>
      <c r="E1412" s="588">
        <v>243</v>
      </c>
      <c r="F1412" s="602">
        <v>242.90404000000001</v>
      </c>
      <c r="G1412" s="589">
        <f t="shared" si="26"/>
        <v>99.960510288065848</v>
      </c>
    </row>
    <row r="1413" spans="1:7" x14ac:dyDescent="0.2">
      <c r="A1413" s="584">
        <v>2299</v>
      </c>
      <c r="B1413" s="585">
        <v>6122</v>
      </c>
      <c r="C1413" s="586" t="s">
        <v>273</v>
      </c>
      <c r="D1413" s="587">
        <v>0</v>
      </c>
      <c r="E1413" s="588">
        <v>879.7</v>
      </c>
      <c r="F1413" s="587">
        <v>879.64167000000009</v>
      </c>
      <c r="G1413" s="589">
        <f t="shared" si="26"/>
        <v>99.993369330453575</v>
      </c>
    </row>
    <row r="1414" spans="1:7" x14ac:dyDescent="0.2">
      <c r="A1414" s="584">
        <v>2299</v>
      </c>
      <c r="B1414" s="585">
        <v>6901</v>
      </c>
      <c r="C1414" s="586" t="s">
        <v>3658</v>
      </c>
      <c r="D1414" s="587">
        <v>0</v>
      </c>
      <c r="E1414" s="588">
        <v>1380</v>
      </c>
      <c r="F1414" s="587">
        <v>0</v>
      </c>
      <c r="G1414" s="589">
        <f t="shared" si="26"/>
        <v>0</v>
      </c>
    </row>
    <row r="1415" spans="1:7" x14ac:dyDescent="0.2">
      <c r="A1415" s="591">
        <v>2299</v>
      </c>
      <c r="B1415" s="592"/>
      <c r="C1415" s="593" t="s">
        <v>70</v>
      </c>
      <c r="D1415" s="567">
        <v>0</v>
      </c>
      <c r="E1415" s="574">
        <v>2502.6999999999998</v>
      </c>
      <c r="F1415" s="567">
        <v>1122.5457099999999</v>
      </c>
      <c r="G1415" s="594">
        <f t="shared" si="26"/>
        <v>44.8533867423183</v>
      </c>
    </row>
    <row r="1416" spans="1:7" x14ac:dyDescent="0.2">
      <c r="A1416" s="595"/>
      <c r="B1416" s="607"/>
      <c r="C1416" s="597"/>
      <c r="D1416" s="599"/>
      <c r="E1416" s="599"/>
      <c r="F1416" s="599"/>
      <c r="G1416" s="600"/>
    </row>
    <row r="1417" spans="1:7" x14ac:dyDescent="0.2">
      <c r="A1417" s="584">
        <v>2321</v>
      </c>
      <c r="B1417" s="601">
        <v>6341</v>
      </c>
      <c r="C1417" s="586" t="s">
        <v>276</v>
      </c>
      <c r="D1417" s="602">
        <v>0</v>
      </c>
      <c r="E1417" s="588">
        <v>2064.15</v>
      </c>
      <c r="F1417" s="602">
        <v>1470.4817600000001</v>
      </c>
      <c r="G1417" s="589">
        <f t="shared" si="26"/>
        <v>71.239094058086877</v>
      </c>
    </row>
    <row r="1418" spans="1:7" x14ac:dyDescent="0.2">
      <c r="A1418" s="591">
        <v>2321</v>
      </c>
      <c r="B1418" s="592"/>
      <c r="C1418" s="593" t="s">
        <v>3630</v>
      </c>
      <c r="D1418" s="567">
        <v>0</v>
      </c>
      <c r="E1418" s="574">
        <v>2064.15</v>
      </c>
      <c r="F1418" s="567">
        <v>1470.4817600000001</v>
      </c>
      <c r="G1418" s="594">
        <f t="shared" si="26"/>
        <v>71.239094058086877</v>
      </c>
    </row>
    <row r="1419" spans="1:7" x14ac:dyDescent="0.2">
      <c r="A1419" s="595"/>
      <c r="B1419" s="607"/>
      <c r="C1419" s="597"/>
      <c r="D1419" s="599"/>
      <c r="E1419" s="599"/>
      <c r="F1419" s="599"/>
      <c r="G1419" s="600"/>
    </row>
    <row r="1420" spans="1:7" x14ac:dyDescent="0.2">
      <c r="A1420" s="584">
        <v>2369</v>
      </c>
      <c r="B1420" s="601">
        <v>6111</v>
      </c>
      <c r="C1420" s="586" t="s">
        <v>279</v>
      </c>
      <c r="D1420" s="602">
        <v>100</v>
      </c>
      <c r="E1420" s="588">
        <v>3566.2</v>
      </c>
      <c r="F1420" s="602">
        <v>57.180970000000002</v>
      </c>
      <c r="G1420" s="589">
        <f t="shared" si="26"/>
        <v>1.6034145589142506</v>
      </c>
    </row>
    <row r="1421" spans="1:7" x14ac:dyDescent="0.2">
      <c r="A1421" s="591">
        <v>2369</v>
      </c>
      <c r="B1421" s="592"/>
      <c r="C1421" s="593" t="s">
        <v>71</v>
      </c>
      <c r="D1421" s="567">
        <v>100</v>
      </c>
      <c r="E1421" s="574">
        <v>3566.2</v>
      </c>
      <c r="F1421" s="567">
        <v>57.180970000000002</v>
      </c>
      <c r="G1421" s="594">
        <f t="shared" si="26"/>
        <v>1.6034145589142506</v>
      </c>
    </row>
    <row r="1422" spans="1:7" x14ac:dyDescent="0.2">
      <c r="A1422" s="595"/>
      <c r="B1422" s="607"/>
      <c r="C1422" s="597"/>
      <c r="D1422" s="599"/>
      <c r="E1422" s="599"/>
      <c r="F1422" s="599"/>
      <c r="G1422" s="600"/>
    </row>
    <row r="1423" spans="1:7" x14ac:dyDescent="0.2">
      <c r="A1423" s="584">
        <v>2399</v>
      </c>
      <c r="B1423" s="601">
        <v>6341</v>
      </c>
      <c r="C1423" s="586" t="s">
        <v>276</v>
      </c>
      <c r="D1423" s="602">
        <v>15000</v>
      </c>
      <c r="E1423" s="588">
        <v>36935.94</v>
      </c>
      <c r="F1423" s="602">
        <v>8937.2773699999998</v>
      </c>
      <c r="G1423" s="589">
        <f t="shared" si="26"/>
        <v>24.196696686208607</v>
      </c>
    </row>
    <row r="1424" spans="1:7" x14ac:dyDescent="0.2">
      <c r="A1424" s="591">
        <v>2399</v>
      </c>
      <c r="B1424" s="592"/>
      <c r="C1424" s="593" t="s">
        <v>72</v>
      </c>
      <c r="D1424" s="567">
        <v>15000</v>
      </c>
      <c r="E1424" s="574">
        <v>36935.94</v>
      </c>
      <c r="F1424" s="567">
        <v>8937.2773699999998</v>
      </c>
      <c r="G1424" s="594">
        <f t="shared" si="26"/>
        <v>24.196696686208607</v>
      </c>
    </row>
    <row r="1425" spans="1:7" x14ac:dyDescent="0.2">
      <c r="A1425" s="595"/>
      <c r="B1425" s="607"/>
      <c r="C1425" s="597"/>
      <c r="D1425" s="599"/>
      <c r="E1425" s="599"/>
      <c r="F1425" s="599"/>
      <c r="G1425" s="600"/>
    </row>
    <row r="1426" spans="1:7" ht="13.5" customHeight="1" x14ac:dyDescent="0.2">
      <c r="A1426" s="1160" t="s">
        <v>172</v>
      </c>
      <c r="B1426" s="1161"/>
      <c r="C1426" s="1161"/>
      <c r="D1426" s="603">
        <v>964756</v>
      </c>
      <c r="E1426" s="604">
        <v>970350.43</v>
      </c>
      <c r="F1426" s="603">
        <v>737625.57688000018</v>
      </c>
      <c r="G1426" s="605">
        <f t="shared" ref="G1426" si="28">F1426/E1426*100</f>
        <v>76.016411605032232</v>
      </c>
    </row>
    <row r="1427" spans="1:7" x14ac:dyDescent="0.2">
      <c r="A1427" s="606"/>
      <c r="B1427" s="607"/>
      <c r="C1427" s="607"/>
      <c r="D1427" s="599"/>
      <c r="E1427" s="599"/>
      <c r="F1427" s="599"/>
      <c r="G1427" s="600"/>
    </row>
    <row r="1428" spans="1:7" x14ac:dyDescent="0.2">
      <c r="A1428" s="584">
        <v>3112</v>
      </c>
      <c r="B1428" s="601">
        <v>6351</v>
      </c>
      <c r="C1428" s="586" t="s">
        <v>272</v>
      </c>
      <c r="D1428" s="602">
        <v>0</v>
      </c>
      <c r="E1428" s="588">
        <v>14664.01</v>
      </c>
      <c r="F1428" s="602">
        <v>14659.040859999999</v>
      </c>
      <c r="G1428" s="589">
        <f t="shared" si="26"/>
        <v>99.966113361897584</v>
      </c>
    </row>
    <row r="1429" spans="1:7" x14ac:dyDescent="0.2">
      <c r="A1429" s="591">
        <v>3112</v>
      </c>
      <c r="B1429" s="592"/>
      <c r="C1429" s="593" t="s">
        <v>174</v>
      </c>
      <c r="D1429" s="567">
        <v>0</v>
      </c>
      <c r="E1429" s="574">
        <v>14664.01</v>
      </c>
      <c r="F1429" s="567">
        <v>14659.040859999999</v>
      </c>
      <c r="G1429" s="594">
        <f t="shared" si="26"/>
        <v>99.966113361897584</v>
      </c>
    </row>
    <row r="1430" spans="1:7" x14ac:dyDescent="0.2">
      <c r="A1430" s="595"/>
      <c r="B1430" s="607"/>
      <c r="C1430" s="597"/>
      <c r="D1430" s="599"/>
      <c r="E1430" s="599"/>
      <c r="F1430" s="599"/>
      <c r="G1430" s="600"/>
    </row>
    <row r="1431" spans="1:7" x14ac:dyDescent="0.2">
      <c r="A1431" s="584">
        <v>3114</v>
      </c>
      <c r="B1431" s="601">
        <v>6119</v>
      </c>
      <c r="C1431" s="586" t="s">
        <v>3656</v>
      </c>
      <c r="D1431" s="602">
        <v>0</v>
      </c>
      <c r="E1431" s="588">
        <v>370</v>
      </c>
      <c r="F1431" s="602">
        <v>255.65694999999999</v>
      </c>
      <c r="G1431" s="589">
        <f t="shared" si="26"/>
        <v>69.096472972972961</v>
      </c>
    </row>
    <row r="1432" spans="1:7" x14ac:dyDescent="0.2">
      <c r="A1432" s="584">
        <v>3114</v>
      </c>
      <c r="B1432" s="585">
        <v>6121</v>
      </c>
      <c r="C1432" s="586" t="s">
        <v>1188</v>
      </c>
      <c r="D1432" s="587">
        <v>225698</v>
      </c>
      <c r="E1432" s="588">
        <v>130753.86</v>
      </c>
      <c r="F1432" s="587">
        <v>111086.59292</v>
      </c>
      <c r="G1432" s="589">
        <f t="shared" si="26"/>
        <v>84.958557185233389</v>
      </c>
    </row>
    <row r="1433" spans="1:7" x14ac:dyDescent="0.2">
      <c r="A1433" s="584">
        <v>3114</v>
      </c>
      <c r="B1433" s="585">
        <v>6122</v>
      </c>
      <c r="C1433" s="586" t="s">
        <v>273</v>
      </c>
      <c r="D1433" s="587">
        <v>0</v>
      </c>
      <c r="E1433" s="588">
        <v>4117</v>
      </c>
      <c r="F1433" s="587">
        <v>246.91018</v>
      </c>
      <c r="G1433" s="589">
        <f t="shared" si="26"/>
        <v>5.9973325236822932</v>
      </c>
    </row>
    <row r="1434" spans="1:7" x14ac:dyDescent="0.2">
      <c r="A1434" s="584">
        <v>3114</v>
      </c>
      <c r="B1434" s="585">
        <v>6351</v>
      </c>
      <c r="C1434" s="586" t="s">
        <v>272</v>
      </c>
      <c r="D1434" s="587">
        <v>58078</v>
      </c>
      <c r="E1434" s="588">
        <v>66900.009999999995</v>
      </c>
      <c r="F1434" s="587">
        <v>48052.869140000003</v>
      </c>
      <c r="G1434" s="589">
        <f t="shared" si="26"/>
        <v>71.827895302257815</v>
      </c>
    </row>
    <row r="1435" spans="1:7" x14ac:dyDescent="0.2">
      <c r="A1435" s="584">
        <v>3114</v>
      </c>
      <c r="B1435" s="585">
        <v>6356</v>
      </c>
      <c r="C1435" s="586" t="s">
        <v>278</v>
      </c>
      <c r="D1435" s="587">
        <v>0</v>
      </c>
      <c r="E1435" s="588">
        <v>59.99</v>
      </c>
      <c r="F1435" s="587">
        <v>59.99</v>
      </c>
      <c r="G1435" s="589">
        <f t="shared" si="26"/>
        <v>100</v>
      </c>
    </row>
    <row r="1436" spans="1:7" x14ac:dyDescent="0.2">
      <c r="A1436" s="591">
        <v>3114</v>
      </c>
      <c r="B1436" s="592"/>
      <c r="C1436" s="593" t="s">
        <v>177</v>
      </c>
      <c r="D1436" s="567">
        <v>283776</v>
      </c>
      <c r="E1436" s="574">
        <v>202200.86</v>
      </c>
      <c r="F1436" s="567">
        <v>159702.01918999999</v>
      </c>
      <c r="G1436" s="594">
        <f t="shared" si="26"/>
        <v>78.981869409457502</v>
      </c>
    </row>
    <row r="1437" spans="1:7" x14ac:dyDescent="0.2">
      <c r="A1437" s="595"/>
      <c r="B1437" s="607"/>
      <c r="C1437" s="597"/>
      <c r="D1437" s="599"/>
      <c r="E1437" s="599"/>
      <c r="F1437" s="599"/>
      <c r="G1437" s="600"/>
    </row>
    <row r="1438" spans="1:7" x14ac:dyDescent="0.2">
      <c r="A1438" s="584">
        <v>3121</v>
      </c>
      <c r="B1438" s="601">
        <v>6121</v>
      </c>
      <c r="C1438" s="586" t="s">
        <v>1188</v>
      </c>
      <c r="D1438" s="602">
        <v>81700</v>
      </c>
      <c r="E1438" s="588">
        <v>70012.98</v>
      </c>
      <c r="F1438" s="602">
        <v>32194.125849999997</v>
      </c>
      <c r="G1438" s="589">
        <f t="shared" si="26"/>
        <v>45.983081779978512</v>
      </c>
    </row>
    <row r="1439" spans="1:7" x14ac:dyDescent="0.2">
      <c r="A1439" s="584">
        <v>3121</v>
      </c>
      <c r="B1439" s="585">
        <v>6122</v>
      </c>
      <c r="C1439" s="586" t="s">
        <v>273</v>
      </c>
      <c r="D1439" s="587">
        <v>0</v>
      </c>
      <c r="E1439" s="588">
        <v>480.84899999999999</v>
      </c>
      <c r="F1439" s="587">
        <v>480.79226</v>
      </c>
      <c r="G1439" s="589">
        <f t="shared" si="26"/>
        <v>99.988200037849722</v>
      </c>
    </row>
    <row r="1440" spans="1:7" x14ac:dyDescent="0.2">
      <c r="A1440" s="584">
        <v>3121</v>
      </c>
      <c r="B1440" s="585">
        <v>6351</v>
      </c>
      <c r="C1440" s="586" t="s">
        <v>272</v>
      </c>
      <c r="D1440" s="587">
        <v>47873</v>
      </c>
      <c r="E1440" s="588">
        <v>122762.73</v>
      </c>
      <c r="F1440" s="587">
        <v>101038.92846000001</v>
      </c>
      <c r="G1440" s="589">
        <f t="shared" si="26"/>
        <v>82.304237173611256</v>
      </c>
    </row>
    <row r="1441" spans="1:7" x14ac:dyDescent="0.2">
      <c r="A1441" s="584">
        <v>3121</v>
      </c>
      <c r="B1441" s="585">
        <v>6356</v>
      </c>
      <c r="C1441" s="586" t="s">
        <v>278</v>
      </c>
      <c r="D1441" s="587">
        <v>0</v>
      </c>
      <c r="E1441" s="588">
        <v>2003.0150000000001</v>
      </c>
      <c r="F1441" s="587">
        <v>2003.01277</v>
      </c>
      <c r="G1441" s="589">
        <f t="shared" si="26"/>
        <v>99.999888667833233</v>
      </c>
    </row>
    <row r="1442" spans="1:7" x14ac:dyDescent="0.2">
      <c r="A1442" s="591">
        <v>3121</v>
      </c>
      <c r="B1442" s="592"/>
      <c r="C1442" s="593" t="s">
        <v>73</v>
      </c>
      <c r="D1442" s="567">
        <v>129573</v>
      </c>
      <c r="E1442" s="574">
        <v>195259.57399999999</v>
      </c>
      <c r="F1442" s="567">
        <v>135716.85934</v>
      </c>
      <c r="G1442" s="594">
        <f t="shared" si="26"/>
        <v>69.505866759701121</v>
      </c>
    </row>
    <row r="1443" spans="1:7" x14ac:dyDescent="0.2">
      <c r="A1443" s="595"/>
      <c r="B1443" s="607"/>
      <c r="C1443" s="597"/>
      <c r="D1443" s="599"/>
      <c r="E1443" s="599"/>
      <c r="F1443" s="599"/>
      <c r="G1443" s="600"/>
    </row>
    <row r="1444" spans="1:7" x14ac:dyDescent="0.2">
      <c r="A1444" s="584">
        <v>3122</v>
      </c>
      <c r="B1444" s="601">
        <v>6121</v>
      </c>
      <c r="C1444" s="586" t="s">
        <v>1188</v>
      </c>
      <c r="D1444" s="602">
        <v>31100</v>
      </c>
      <c r="E1444" s="588">
        <v>15139.39</v>
      </c>
      <c r="F1444" s="602">
        <v>13851.538999999999</v>
      </c>
      <c r="G1444" s="589">
        <f t="shared" si="26"/>
        <v>91.493375888988908</v>
      </c>
    </row>
    <row r="1445" spans="1:7" x14ac:dyDescent="0.2">
      <c r="A1445" s="584">
        <v>3122</v>
      </c>
      <c r="B1445" s="585">
        <v>6122</v>
      </c>
      <c r="C1445" s="586" t="s">
        <v>273</v>
      </c>
      <c r="D1445" s="587">
        <v>1100</v>
      </c>
      <c r="E1445" s="588">
        <v>15142.79</v>
      </c>
      <c r="F1445" s="587">
        <v>9095.7351500000004</v>
      </c>
      <c r="G1445" s="589">
        <f t="shared" si="26"/>
        <v>60.066441851204431</v>
      </c>
    </row>
    <row r="1446" spans="1:7" x14ac:dyDescent="0.2">
      <c r="A1446" s="584">
        <v>3122</v>
      </c>
      <c r="B1446" s="585">
        <v>6125</v>
      </c>
      <c r="C1446" s="586" t="s">
        <v>3657</v>
      </c>
      <c r="D1446" s="587">
        <v>500</v>
      </c>
      <c r="E1446" s="588">
        <v>14802</v>
      </c>
      <c r="F1446" s="587">
        <v>14791.249750000001</v>
      </c>
      <c r="G1446" s="589">
        <f t="shared" si="26"/>
        <v>99.927372990136476</v>
      </c>
    </row>
    <row r="1447" spans="1:7" x14ac:dyDescent="0.2">
      <c r="A1447" s="584">
        <v>3122</v>
      </c>
      <c r="B1447" s="585">
        <v>6351</v>
      </c>
      <c r="C1447" s="586" t="s">
        <v>272</v>
      </c>
      <c r="D1447" s="587">
        <v>6545</v>
      </c>
      <c r="E1447" s="588">
        <v>20053.59</v>
      </c>
      <c r="F1447" s="587">
        <v>18273.77449</v>
      </c>
      <c r="G1447" s="589">
        <f t="shared" si="26"/>
        <v>91.124703806151416</v>
      </c>
    </row>
    <row r="1448" spans="1:7" x14ac:dyDescent="0.2">
      <c r="A1448" s="584">
        <v>3122</v>
      </c>
      <c r="B1448" s="585">
        <v>6356</v>
      </c>
      <c r="C1448" s="586" t="s">
        <v>278</v>
      </c>
      <c r="D1448" s="587">
        <v>0</v>
      </c>
      <c r="E1448" s="588">
        <v>1045.5840000000001</v>
      </c>
      <c r="F1448" s="587">
        <v>1045.58276</v>
      </c>
      <c r="G1448" s="589">
        <f t="shared" ref="G1448:G1522" si="29">F1448/E1448*100</f>
        <v>99.99988140598937</v>
      </c>
    </row>
    <row r="1449" spans="1:7" x14ac:dyDescent="0.2">
      <c r="A1449" s="591">
        <v>3122</v>
      </c>
      <c r="B1449" s="592"/>
      <c r="C1449" s="593" t="s">
        <v>74</v>
      </c>
      <c r="D1449" s="567">
        <v>39245</v>
      </c>
      <c r="E1449" s="574">
        <v>66183.354000000007</v>
      </c>
      <c r="F1449" s="567">
        <v>57057.881150000001</v>
      </c>
      <c r="G1449" s="594">
        <f t="shared" si="29"/>
        <v>86.211830772432592</v>
      </c>
    </row>
    <row r="1450" spans="1:7" x14ac:dyDescent="0.2">
      <c r="A1450" s="595"/>
      <c r="B1450" s="607"/>
      <c r="C1450" s="597"/>
      <c r="D1450" s="599"/>
      <c r="E1450" s="599"/>
      <c r="F1450" s="599"/>
      <c r="G1450" s="600"/>
    </row>
    <row r="1451" spans="1:7" x14ac:dyDescent="0.2">
      <c r="A1451" s="584">
        <v>3124</v>
      </c>
      <c r="B1451" s="601">
        <v>6351</v>
      </c>
      <c r="C1451" s="586" t="s">
        <v>272</v>
      </c>
      <c r="D1451" s="602">
        <v>0</v>
      </c>
      <c r="E1451" s="588">
        <v>500</v>
      </c>
      <c r="F1451" s="602">
        <v>500</v>
      </c>
      <c r="G1451" s="589">
        <f t="shared" si="29"/>
        <v>100</v>
      </c>
    </row>
    <row r="1452" spans="1:7" x14ac:dyDescent="0.2">
      <c r="A1452" s="591">
        <v>3124</v>
      </c>
      <c r="B1452" s="592"/>
      <c r="C1452" s="593" t="s">
        <v>179</v>
      </c>
      <c r="D1452" s="567">
        <v>0</v>
      </c>
      <c r="E1452" s="574">
        <v>500</v>
      </c>
      <c r="F1452" s="567">
        <v>500</v>
      </c>
      <c r="G1452" s="594">
        <f t="shared" si="29"/>
        <v>100</v>
      </c>
    </row>
    <row r="1453" spans="1:7" x14ac:dyDescent="0.2">
      <c r="A1453" s="595"/>
      <c r="B1453" s="607"/>
      <c r="C1453" s="597"/>
      <c r="D1453" s="599"/>
      <c r="E1453" s="599"/>
      <c r="F1453" s="599"/>
      <c r="G1453" s="600"/>
    </row>
    <row r="1454" spans="1:7" x14ac:dyDescent="0.2">
      <c r="A1454" s="584">
        <v>3125</v>
      </c>
      <c r="B1454" s="601">
        <v>6351</v>
      </c>
      <c r="C1454" s="586" t="s">
        <v>272</v>
      </c>
      <c r="D1454" s="602">
        <v>1200</v>
      </c>
      <c r="E1454" s="588">
        <v>10900</v>
      </c>
      <c r="F1454" s="602">
        <v>6062.4555599999994</v>
      </c>
      <c r="G1454" s="589">
        <f t="shared" si="29"/>
        <v>55.618858348623846</v>
      </c>
    </row>
    <row r="1455" spans="1:7" x14ac:dyDescent="0.2">
      <c r="A1455" s="591">
        <v>3125</v>
      </c>
      <c r="B1455" s="592"/>
      <c r="C1455" s="593" t="s">
        <v>180</v>
      </c>
      <c r="D1455" s="567">
        <v>1200</v>
      </c>
      <c r="E1455" s="574">
        <v>10900</v>
      </c>
      <c r="F1455" s="567">
        <v>6062.4555599999994</v>
      </c>
      <c r="G1455" s="594">
        <f t="shared" si="29"/>
        <v>55.618858348623846</v>
      </c>
    </row>
    <row r="1456" spans="1:7" x14ac:dyDescent="0.2">
      <c r="A1456" s="595"/>
      <c r="B1456" s="607"/>
      <c r="C1456" s="597"/>
      <c r="D1456" s="599"/>
      <c r="E1456" s="599"/>
      <c r="F1456" s="599"/>
      <c r="G1456" s="600"/>
    </row>
    <row r="1457" spans="1:7" x14ac:dyDescent="0.2">
      <c r="A1457" s="584">
        <v>3126</v>
      </c>
      <c r="B1457" s="601">
        <v>6351</v>
      </c>
      <c r="C1457" s="586" t="s">
        <v>272</v>
      </c>
      <c r="D1457" s="602">
        <v>0</v>
      </c>
      <c r="E1457" s="588">
        <v>2500</v>
      </c>
      <c r="F1457" s="602">
        <v>2500</v>
      </c>
      <c r="G1457" s="589">
        <f t="shared" si="29"/>
        <v>100</v>
      </c>
    </row>
    <row r="1458" spans="1:7" x14ac:dyDescent="0.2">
      <c r="A1458" s="591">
        <v>3126</v>
      </c>
      <c r="B1458" s="592"/>
      <c r="C1458" s="593" t="s">
        <v>181</v>
      </c>
      <c r="D1458" s="567">
        <v>0</v>
      </c>
      <c r="E1458" s="574">
        <v>2500</v>
      </c>
      <c r="F1458" s="567">
        <v>2500</v>
      </c>
      <c r="G1458" s="594">
        <f t="shared" si="29"/>
        <v>100</v>
      </c>
    </row>
    <row r="1459" spans="1:7" x14ac:dyDescent="0.2">
      <c r="A1459" s="595"/>
      <c r="B1459" s="607"/>
      <c r="C1459" s="597"/>
      <c r="D1459" s="599"/>
      <c r="E1459" s="599"/>
      <c r="F1459" s="599"/>
      <c r="G1459" s="600"/>
    </row>
    <row r="1460" spans="1:7" x14ac:dyDescent="0.2">
      <c r="A1460" s="584">
        <v>3127</v>
      </c>
      <c r="B1460" s="601">
        <v>6111</v>
      </c>
      <c r="C1460" s="586" t="s">
        <v>279</v>
      </c>
      <c r="D1460" s="602">
        <v>0</v>
      </c>
      <c r="E1460" s="588">
        <v>700</v>
      </c>
      <c r="F1460" s="602">
        <v>544.5</v>
      </c>
      <c r="G1460" s="589">
        <f t="shared" si="29"/>
        <v>77.785714285714278</v>
      </c>
    </row>
    <row r="1461" spans="1:7" x14ac:dyDescent="0.2">
      <c r="A1461" s="584">
        <v>3127</v>
      </c>
      <c r="B1461" s="585">
        <v>6119</v>
      </c>
      <c r="C1461" s="586" t="s">
        <v>3656</v>
      </c>
      <c r="D1461" s="587">
        <v>0</v>
      </c>
      <c r="E1461" s="588">
        <v>121.85</v>
      </c>
      <c r="F1461" s="587">
        <v>0</v>
      </c>
      <c r="G1461" s="589">
        <f t="shared" si="29"/>
        <v>0</v>
      </c>
    </row>
    <row r="1462" spans="1:7" x14ac:dyDescent="0.2">
      <c r="A1462" s="584">
        <v>3127</v>
      </c>
      <c r="B1462" s="585">
        <v>6121</v>
      </c>
      <c r="C1462" s="586" t="s">
        <v>1188</v>
      </c>
      <c r="D1462" s="587">
        <v>112870</v>
      </c>
      <c r="E1462" s="588">
        <v>52916.5</v>
      </c>
      <c r="F1462" s="587">
        <v>13255.96824</v>
      </c>
      <c r="G1462" s="589">
        <f t="shared" si="29"/>
        <v>25.050727542448953</v>
      </c>
    </row>
    <row r="1463" spans="1:7" x14ac:dyDescent="0.2">
      <c r="A1463" s="584">
        <v>3127</v>
      </c>
      <c r="B1463" s="585">
        <v>6122</v>
      </c>
      <c r="C1463" s="586" t="s">
        <v>273</v>
      </c>
      <c r="D1463" s="587">
        <v>5900</v>
      </c>
      <c r="E1463" s="588">
        <v>22551.85</v>
      </c>
      <c r="F1463" s="587">
        <v>9039.2941199999968</v>
      </c>
      <c r="G1463" s="589">
        <f t="shared" si="29"/>
        <v>40.082273161625309</v>
      </c>
    </row>
    <row r="1464" spans="1:7" x14ac:dyDescent="0.2">
      <c r="A1464" s="584">
        <v>3127</v>
      </c>
      <c r="B1464" s="585">
        <v>6351</v>
      </c>
      <c r="C1464" s="586" t="s">
        <v>272</v>
      </c>
      <c r="D1464" s="587">
        <v>42450</v>
      </c>
      <c r="E1464" s="588">
        <v>176849.47</v>
      </c>
      <c r="F1464" s="587">
        <v>68949.057239999995</v>
      </c>
      <c r="G1464" s="589">
        <f t="shared" si="29"/>
        <v>38.987426561131336</v>
      </c>
    </row>
    <row r="1465" spans="1:7" x14ac:dyDescent="0.2">
      <c r="A1465" s="584">
        <v>3127</v>
      </c>
      <c r="B1465" s="585">
        <v>6356</v>
      </c>
      <c r="C1465" s="586" t="s">
        <v>278</v>
      </c>
      <c r="D1465" s="587">
        <v>0</v>
      </c>
      <c r="E1465" s="588">
        <v>3315.0459999999998</v>
      </c>
      <c r="F1465" s="587">
        <v>3315.04513</v>
      </c>
      <c r="G1465" s="589">
        <f t="shared" si="29"/>
        <v>99.999973756020282</v>
      </c>
    </row>
    <row r="1466" spans="1:7" x14ac:dyDescent="0.2">
      <c r="A1466" s="584">
        <v>3127</v>
      </c>
      <c r="B1466" s="585">
        <v>6451</v>
      </c>
      <c r="C1466" s="586" t="s">
        <v>281</v>
      </c>
      <c r="D1466" s="587">
        <v>0</v>
      </c>
      <c r="E1466" s="588">
        <v>1600</v>
      </c>
      <c r="F1466" s="587">
        <v>1600</v>
      </c>
      <c r="G1466" s="589">
        <f t="shared" si="29"/>
        <v>100</v>
      </c>
    </row>
    <row r="1467" spans="1:7" x14ac:dyDescent="0.2">
      <c r="A1467" s="591">
        <v>3127</v>
      </c>
      <c r="B1467" s="592"/>
      <c r="C1467" s="593" t="s">
        <v>2904</v>
      </c>
      <c r="D1467" s="567">
        <v>161220</v>
      </c>
      <c r="E1467" s="574">
        <v>258054.71599999999</v>
      </c>
      <c r="F1467" s="567">
        <v>96703.864729999972</v>
      </c>
      <c r="G1467" s="594">
        <f t="shared" si="29"/>
        <v>37.474170683243777</v>
      </c>
    </row>
    <row r="1468" spans="1:7" x14ac:dyDescent="0.2">
      <c r="A1468" s="595"/>
      <c r="B1468" s="607"/>
      <c r="C1468" s="597"/>
      <c r="D1468" s="599"/>
      <c r="E1468" s="599"/>
      <c r="F1468" s="599"/>
      <c r="G1468" s="600"/>
    </row>
    <row r="1469" spans="1:7" x14ac:dyDescent="0.2">
      <c r="A1469" s="584">
        <v>3128</v>
      </c>
      <c r="B1469" s="601">
        <v>6121</v>
      </c>
      <c r="C1469" s="586" t="s">
        <v>1188</v>
      </c>
      <c r="D1469" s="602">
        <v>0</v>
      </c>
      <c r="E1469" s="588">
        <v>18000</v>
      </c>
      <c r="F1469" s="602">
        <v>0</v>
      </c>
      <c r="G1469" s="589">
        <f t="shared" si="29"/>
        <v>0</v>
      </c>
    </row>
    <row r="1470" spans="1:7" x14ac:dyDescent="0.2">
      <c r="A1470" s="591">
        <v>3128</v>
      </c>
      <c r="B1470" s="592"/>
      <c r="C1470" s="593" t="s">
        <v>3659</v>
      </c>
      <c r="D1470" s="567">
        <v>0</v>
      </c>
      <c r="E1470" s="574">
        <v>18000</v>
      </c>
      <c r="F1470" s="567">
        <v>0</v>
      </c>
      <c r="G1470" s="594">
        <f t="shared" si="29"/>
        <v>0</v>
      </c>
    </row>
    <row r="1471" spans="1:7" x14ac:dyDescent="0.2">
      <c r="A1471" s="595"/>
      <c r="B1471" s="607"/>
      <c r="C1471" s="597"/>
      <c r="D1471" s="599"/>
      <c r="E1471" s="599"/>
      <c r="F1471" s="599"/>
      <c r="G1471" s="600"/>
    </row>
    <row r="1472" spans="1:7" x14ac:dyDescent="0.2">
      <c r="A1472" s="584">
        <v>3133</v>
      </c>
      <c r="B1472" s="601">
        <v>6121</v>
      </c>
      <c r="C1472" s="586" t="s">
        <v>1188</v>
      </c>
      <c r="D1472" s="602">
        <v>7300</v>
      </c>
      <c r="E1472" s="588">
        <v>5957.19</v>
      </c>
      <c r="F1472" s="602">
        <v>5126.3293699999995</v>
      </c>
      <c r="G1472" s="589">
        <f t="shared" si="29"/>
        <v>86.052809630043697</v>
      </c>
    </row>
    <row r="1473" spans="1:7" x14ac:dyDescent="0.2">
      <c r="A1473" s="584">
        <v>3133</v>
      </c>
      <c r="B1473" s="585">
        <v>6351</v>
      </c>
      <c r="C1473" s="586" t="s">
        <v>272</v>
      </c>
      <c r="D1473" s="587">
        <v>10950</v>
      </c>
      <c r="E1473" s="588">
        <v>14135.29</v>
      </c>
      <c r="F1473" s="587">
        <v>11954.087119999998</v>
      </c>
      <c r="G1473" s="589">
        <f t="shared" si="29"/>
        <v>84.56909706132663</v>
      </c>
    </row>
    <row r="1474" spans="1:7" x14ac:dyDescent="0.2">
      <c r="A1474" s="591">
        <v>3133</v>
      </c>
      <c r="B1474" s="592"/>
      <c r="C1474" s="593" t="s">
        <v>182</v>
      </c>
      <c r="D1474" s="567">
        <v>18250</v>
      </c>
      <c r="E1474" s="574">
        <v>20092.48</v>
      </c>
      <c r="F1474" s="567">
        <v>17080.41649</v>
      </c>
      <c r="G1474" s="594">
        <f t="shared" si="29"/>
        <v>85.009000830161327</v>
      </c>
    </row>
    <row r="1475" spans="1:7" x14ac:dyDescent="0.2">
      <c r="A1475" s="595"/>
      <c r="B1475" s="607"/>
      <c r="C1475" s="597"/>
      <c r="D1475" s="599"/>
      <c r="E1475" s="599"/>
      <c r="F1475" s="599"/>
      <c r="G1475" s="600"/>
    </row>
    <row r="1476" spans="1:7" x14ac:dyDescent="0.2">
      <c r="A1476" s="584">
        <v>3141</v>
      </c>
      <c r="B1476" s="601">
        <v>6121</v>
      </c>
      <c r="C1476" s="586" t="s">
        <v>1188</v>
      </c>
      <c r="D1476" s="602">
        <v>150</v>
      </c>
      <c r="E1476" s="588">
        <v>0</v>
      </c>
      <c r="F1476" s="602">
        <v>0</v>
      </c>
      <c r="G1476" s="548" t="s">
        <v>3125</v>
      </c>
    </row>
    <row r="1477" spans="1:7" x14ac:dyDescent="0.2">
      <c r="A1477" s="584">
        <v>3141</v>
      </c>
      <c r="B1477" s="585">
        <v>6351</v>
      </c>
      <c r="C1477" s="586" t="s">
        <v>272</v>
      </c>
      <c r="D1477" s="587">
        <v>21650</v>
      </c>
      <c r="E1477" s="588">
        <v>26976.99</v>
      </c>
      <c r="F1477" s="587">
        <v>25628.379390000002</v>
      </c>
      <c r="G1477" s="589">
        <f t="shared" si="29"/>
        <v>95.000885532448208</v>
      </c>
    </row>
    <row r="1478" spans="1:7" x14ac:dyDescent="0.2">
      <c r="A1478" s="608">
        <v>3141</v>
      </c>
      <c r="B1478" s="592"/>
      <c r="C1478" s="609" t="s">
        <v>183</v>
      </c>
      <c r="D1478" s="567">
        <v>21800</v>
      </c>
      <c r="E1478" s="566">
        <v>26976.99</v>
      </c>
      <c r="F1478" s="567">
        <v>25628.379390000002</v>
      </c>
      <c r="G1478" s="610">
        <f t="shared" si="29"/>
        <v>95.000885532448208</v>
      </c>
    </row>
    <row r="1479" spans="1:7" x14ac:dyDescent="0.2">
      <c r="A1479" s="595"/>
      <c r="B1479" s="607"/>
      <c r="C1479" s="597"/>
      <c r="D1479" s="599"/>
      <c r="E1479" s="599"/>
      <c r="F1479" s="599"/>
      <c r="G1479" s="600"/>
    </row>
    <row r="1480" spans="1:7" x14ac:dyDescent="0.2">
      <c r="A1480" s="584">
        <v>3146</v>
      </c>
      <c r="B1480" s="601">
        <v>6351</v>
      </c>
      <c r="C1480" s="586" t="s">
        <v>272</v>
      </c>
      <c r="D1480" s="602">
        <v>0</v>
      </c>
      <c r="E1480" s="588">
        <v>2101.79</v>
      </c>
      <c r="F1480" s="602">
        <v>2065.4816600000004</v>
      </c>
      <c r="G1480" s="589">
        <f t="shared" si="29"/>
        <v>98.272503913331036</v>
      </c>
    </row>
    <row r="1481" spans="1:7" x14ac:dyDescent="0.2">
      <c r="A1481" s="591">
        <v>3146</v>
      </c>
      <c r="B1481" s="592"/>
      <c r="C1481" s="593" t="s">
        <v>186</v>
      </c>
      <c r="D1481" s="567">
        <v>0</v>
      </c>
      <c r="E1481" s="574">
        <v>2101.79</v>
      </c>
      <c r="F1481" s="567">
        <v>2065.4816600000004</v>
      </c>
      <c r="G1481" s="594">
        <f t="shared" si="29"/>
        <v>98.272503913331036</v>
      </c>
    </row>
    <row r="1482" spans="1:7" x14ac:dyDescent="0.2">
      <c r="A1482" s="595"/>
      <c r="B1482" s="607"/>
      <c r="C1482" s="597"/>
      <c r="D1482" s="599"/>
      <c r="E1482" s="599"/>
      <c r="F1482" s="599"/>
      <c r="G1482" s="600"/>
    </row>
    <row r="1483" spans="1:7" x14ac:dyDescent="0.2">
      <c r="A1483" s="584">
        <v>3147</v>
      </c>
      <c r="B1483" s="601">
        <v>6121</v>
      </c>
      <c r="C1483" s="586" t="s">
        <v>1188</v>
      </c>
      <c r="D1483" s="602">
        <v>2090</v>
      </c>
      <c r="E1483" s="588">
        <v>2037.8</v>
      </c>
      <c r="F1483" s="602">
        <v>18.149999999999999</v>
      </c>
      <c r="G1483" s="589">
        <f t="shared" si="29"/>
        <v>0.89066640494651095</v>
      </c>
    </row>
    <row r="1484" spans="1:7" x14ac:dyDescent="0.2">
      <c r="A1484" s="584">
        <v>3147</v>
      </c>
      <c r="B1484" s="585">
        <v>6351</v>
      </c>
      <c r="C1484" s="586" t="s">
        <v>272</v>
      </c>
      <c r="D1484" s="587">
        <v>0</v>
      </c>
      <c r="E1484" s="588">
        <v>270</v>
      </c>
      <c r="F1484" s="587">
        <v>170.26300000000001</v>
      </c>
      <c r="G1484" s="589">
        <f t="shared" si="29"/>
        <v>63.060370370370379</v>
      </c>
    </row>
    <row r="1485" spans="1:7" x14ac:dyDescent="0.2">
      <c r="A1485" s="591">
        <v>3147</v>
      </c>
      <c r="B1485" s="592"/>
      <c r="C1485" s="593" t="s">
        <v>187</v>
      </c>
      <c r="D1485" s="567">
        <v>2090</v>
      </c>
      <c r="E1485" s="574">
        <v>2307.8000000000002</v>
      </c>
      <c r="F1485" s="567">
        <v>188.41300000000001</v>
      </c>
      <c r="G1485" s="594">
        <f t="shared" si="29"/>
        <v>8.164182338157552</v>
      </c>
    </row>
    <row r="1486" spans="1:7" x14ac:dyDescent="0.2">
      <c r="A1486" s="595"/>
      <c r="B1486" s="607"/>
      <c r="C1486" s="597"/>
      <c r="D1486" s="599"/>
      <c r="E1486" s="599"/>
      <c r="F1486" s="599"/>
      <c r="G1486" s="600"/>
    </row>
    <row r="1487" spans="1:7" x14ac:dyDescent="0.2">
      <c r="A1487" s="584">
        <v>3231</v>
      </c>
      <c r="B1487" s="601">
        <v>6121</v>
      </c>
      <c r="C1487" s="586" t="s">
        <v>1188</v>
      </c>
      <c r="D1487" s="602">
        <v>47050</v>
      </c>
      <c r="E1487" s="588">
        <v>42225.45</v>
      </c>
      <c r="F1487" s="602">
        <v>19795.896800000006</v>
      </c>
      <c r="G1487" s="589">
        <f t="shared" si="29"/>
        <v>46.881434774525808</v>
      </c>
    </row>
    <row r="1488" spans="1:7" x14ac:dyDescent="0.2">
      <c r="A1488" s="584">
        <v>3231</v>
      </c>
      <c r="B1488" s="585">
        <v>6122</v>
      </c>
      <c r="C1488" s="586" t="s">
        <v>273</v>
      </c>
      <c r="D1488" s="587">
        <v>0</v>
      </c>
      <c r="E1488" s="588">
        <v>295</v>
      </c>
      <c r="F1488" s="587">
        <v>0</v>
      </c>
      <c r="G1488" s="589">
        <f t="shared" si="29"/>
        <v>0</v>
      </c>
    </row>
    <row r="1489" spans="1:7" x14ac:dyDescent="0.2">
      <c r="A1489" s="584">
        <v>3231</v>
      </c>
      <c r="B1489" s="585">
        <v>6351</v>
      </c>
      <c r="C1489" s="586" t="s">
        <v>272</v>
      </c>
      <c r="D1489" s="587">
        <v>6300</v>
      </c>
      <c r="E1489" s="588">
        <v>19071.61</v>
      </c>
      <c r="F1489" s="587">
        <v>2892.4050000000002</v>
      </c>
      <c r="G1489" s="589">
        <f t="shared" si="29"/>
        <v>15.166024263289781</v>
      </c>
    </row>
    <row r="1490" spans="1:7" x14ac:dyDescent="0.2">
      <c r="A1490" s="591">
        <v>3231</v>
      </c>
      <c r="B1490" s="592"/>
      <c r="C1490" s="593" t="s">
        <v>190</v>
      </c>
      <c r="D1490" s="567">
        <v>53350</v>
      </c>
      <c r="E1490" s="574">
        <v>61592.06</v>
      </c>
      <c r="F1490" s="567">
        <v>22688.301800000005</v>
      </c>
      <c r="G1490" s="594">
        <f t="shared" si="29"/>
        <v>36.83640683555641</v>
      </c>
    </row>
    <row r="1491" spans="1:7" x14ac:dyDescent="0.2">
      <c r="A1491" s="595"/>
      <c r="B1491" s="607"/>
      <c r="C1491" s="597"/>
      <c r="D1491" s="599"/>
      <c r="E1491" s="599"/>
      <c r="F1491" s="599"/>
      <c r="G1491" s="600"/>
    </row>
    <row r="1492" spans="1:7" x14ac:dyDescent="0.2">
      <c r="A1492" s="584">
        <v>3299</v>
      </c>
      <c r="B1492" s="601">
        <v>6121</v>
      </c>
      <c r="C1492" s="586" t="s">
        <v>1188</v>
      </c>
      <c r="D1492" s="602">
        <v>14536</v>
      </c>
      <c r="E1492" s="588">
        <v>6189.83</v>
      </c>
      <c r="F1492" s="602">
        <v>1716.8603900000001</v>
      </c>
      <c r="G1492" s="589">
        <f t="shared" si="29"/>
        <v>27.736793902255798</v>
      </c>
    </row>
    <row r="1493" spans="1:7" x14ac:dyDescent="0.2">
      <c r="A1493" s="584">
        <v>3299</v>
      </c>
      <c r="B1493" s="585">
        <v>6122</v>
      </c>
      <c r="C1493" s="586" t="s">
        <v>273</v>
      </c>
      <c r="D1493" s="587">
        <v>0</v>
      </c>
      <c r="E1493" s="588">
        <v>203.8</v>
      </c>
      <c r="F1493" s="587">
        <v>203.76400000000001</v>
      </c>
      <c r="G1493" s="589">
        <f t="shared" si="29"/>
        <v>99.982335623159955</v>
      </c>
    </row>
    <row r="1494" spans="1:7" x14ac:dyDescent="0.2">
      <c r="A1494" s="584">
        <v>3299</v>
      </c>
      <c r="B1494" s="585">
        <v>6313</v>
      </c>
      <c r="C1494" s="586" t="s">
        <v>3653</v>
      </c>
      <c r="D1494" s="587">
        <v>0</v>
      </c>
      <c r="E1494" s="588">
        <v>3814.69</v>
      </c>
      <c r="F1494" s="587">
        <v>3814.6750000000002</v>
      </c>
      <c r="G1494" s="589">
        <f t="shared" si="29"/>
        <v>99.999606783251068</v>
      </c>
    </row>
    <row r="1495" spans="1:7" x14ac:dyDescent="0.2">
      <c r="A1495" s="584">
        <v>3299</v>
      </c>
      <c r="B1495" s="585">
        <v>6341</v>
      </c>
      <c r="C1495" s="586" t="s">
        <v>276</v>
      </c>
      <c r="D1495" s="587">
        <v>0</v>
      </c>
      <c r="E1495" s="588">
        <v>410.65</v>
      </c>
      <c r="F1495" s="587">
        <v>410.65</v>
      </c>
      <c r="G1495" s="589">
        <f t="shared" si="29"/>
        <v>100</v>
      </c>
    </row>
    <row r="1496" spans="1:7" x14ac:dyDescent="0.2">
      <c r="A1496" s="584">
        <v>3299</v>
      </c>
      <c r="B1496" s="585">
        <v>6351</v>
      </c>
      <c r="C1496" s="586" t="s">
        <v>272</v>
      </c>
      <c r="D1496" s="587">
        <v>5000</v>
      </c>
      <c r="E1496" s="588">
        <v>3076.9599999999991</v>
      </c>
      <c r="F1496" s="587">
        <v>3025.0079700000001</v>
      </c>
      <c r="G1496" s="589">
        <f t="shared" si="29"/>
        <v>98.311579286048598</v>
      </c>
    </row>
    <row r="1497" spans="1:7" x14ac:dyDescent="0.2">
      <c r="A1497" s="584">
        <v>3299</v>
      </c>
      <c r="B1497" s="585">
        <v>6356</v>
      </c>
      <c r="C1497" s="586" t="s">
        <v>278</v>
      </c>
      <c r="D1497" s="587">
        <v>0</v>
      </c>
      <c r="E1497" s="588">
        <v>51811.09</v>
      </c>
      <c r="F1497" s="587">
        <v>50825.151339999997</v>
      </c>
      <c r="G1497" s="589">
        <f t="shared" si="29"/>
        <v>98.097050920951474</v>
      </c>
    </row>
    <row r="1498" spans="1:7" x14ac:dyDescent="0.2">
      <c r="A1498" s="584">
        <v>3299</v>
      </c>
      <c r="B1498" s="585">
        <v>6371</v>
      </c>
      <c r="C1498" s="586" t="s">
        <v>285</v>
      </c>
      <c r="D1498" s="587">
        <v>0</v>
      </c>
      <c r="E1498" s="588">
        <v>120</v>
      </c>
      <c r="F1498" s="587">
        <v>0</v>
      </c>
      <c r="G1498" s="589">
        <f t="shared" si="29"/>
        <v>0</v>
      </c>
    </row>
    <row r="1499" spans="1:7" x14ac:dyDescent="0.2">
      <c r="A1499" s="584">
        <v>3299</v>
      </c>
      <c r="B1499" s="585">
        <v>6451</v>
      </c>
      <c r="C1499" s="586" t="s">
        <v>281</v>
      </c>
      <c r="D1499" s="587">
        <v>26000</v>
      </c>
      <c r="E1499" s="588">
        <v>10643.005999999999</v>
      </c>
      <c r="F1499" s="587">
        <v>4657.2836699999998</v>
      </c>
      <c r="G1499" s="589">
        <f t="shared" si="29"/>
        <v>43.759100295536804</v>
      </c>
    </row>
    <row r="1500" spans="1:7" x14ac:dyDescent="0.2">
      <c r="A1500" s="591">
        <v>3299</v>
      </c>
      <c r="B1500" s="592"/>
      <c r="C1500" s="593" t="s">
        <v>76</v>
      </c>
      <c r="D1500" s="567">
        <v>45536</v>
      </c>
      <c r="E1500" s="574">
        <v>76270.025999999998</v>
      </c>
      <c r="F1500" s="567">
        <v>64653.392369999994</v>
      </c>
      <c r="G1500" s="594">
        <f t="shared" si="29"/>
        <v>84.769070840489817</v>
      </c>
    </row>
    <row r="1501" spans="1:7" x14ac:dyDescent="0.2">
      <c r="A1501" s="595"/>
      <c r="B1501" s="607"/>
      <c r="C1501" s="597"/>
      <c r="D1501" s="599"/>
      <c r="E1501" s="599"/>
      <c r="F1501" s="599"/>
      <c r="G1501" s="600"/>
    </row>
    <row r="1502" spans="1:7" x14ac:dyDescent="0.2">
      <c r="A1502" s="584">
        <v>3311</v>
      </c>
      <c r="B1502" s="601">
        <v>6121</v>
      </c>
      <c r="C1502" s="586" t="s">
        <v>1188</v>
      </c>
      <c r="D1502" s="602">
        <v>0</v>
      </c>
      <c r="E1502" s="588">
        <v>172.5</v>
      </c>
      <c r="F1502" s="602">
        <v>109.203</v>
      </c>
      <c r="G1502" s="589">
        <f t="shared" si="29"/>
        <v>63.306086956521746</v>
      </c>
    </row>
    <row r="1503" spans="1:7" x14ac:dyDescent="0.2">
      <c r="A1503" s="584">
        <v>3311</v>
      </c>
      <c r="B1503" s="585">
        <v>6322</v>
      </c>
      <c r="C1503" s="586" t="s">
        <v>271</v>
      </c>
      <c r="D1503" s="587">
        <v>0</v>
      </c>
      <c r="E1503" s="588">
        <v>10.199999999999999</v>
      </c>
      <c r="F1503" s="587">
        <v>10.199999999999999</v>
      </c>
      <c r="G1503" s="589">
        <f t="shared" si="29"/>
        <v>100</v>
      </c>
    </row>
    <row r="1504" spans="1:7" x14ac:dyDescent="0.2">
      <c r="A1504" s="584">
        <v>3311</v>
      </c>
      <c r="B1504" s="585">
        <v>6351</v>
      </c>
      <c r="C1504" s="586" t="s">
        <v>272</v>
      </c>
      <c r="D1504" s="587">
        <v>0</v>
      </c>
      <c r="E1504" s="588">
        <v>7581.9870000000001</v>
      </c>
      <c r="F1504" s="587">
        <v>6531.9303200000004</v>
      </c>
      <c r="G1504" s="589">
        <f t="shared" si="29"/>
        <v>86.150639931194817</v>
      </c>
    </row>
    <row r="1505" spans="1:7" x14ac:dyDescent="0.2">
      <c r="A1505" s="591">
        <v>3311</v>
      </c>
      <c r="B1505" s="592"/>
      <c r="C1505" s="593" t="s">
        <v>77</v>
      </c>
      <c r="D1505" s="567">
        <v>0</v>
      </c>
      <c r="E1505" s="574">
        <v>7764.6869999999999</v>
      </c>
      <c r="F1505" s="567">
        <v>6651.3333200000006</v>
      </c>
      <c r="G1505" s="594">
        <f t="shared" si="29"/>
        <v>85.661319252147578</v>
      </c>
    </row>
    <row r="1506" spans="1:7" x14ac:dyDescent="0.2">
      <c r="A1506" s="595"/>
      <c r="B1506" s="607"/>
      <c r="C1506" s="597"/>
      <c r="D1506" s="599"/>
      <c r="E1506" s="599"/>
      <c r="F1506" s="599"/>
      <c r="G1506" s="600"/>
    </row>
    <row r="1507" spans="1:7" x14ac:dyDescent="0.2">
      <c r="A1507" s="584">
        <v>3314</v>
      </c>
      <c r="B1507" s="601">
        <v>6121</v>
      </c>
      <c r="C1507" s="586" t="s">
        <v>1188</v>
      </c>
      <c r="D1507" s="602">
        <v>52672</v>
      </c>
      <c r="E1507" s="588">
        <v>3824.2</v>
      </c>
      <c r="F1507" s="602">
        <v>3428.3</v>
      </c>
      <c r="G1507" s="589">
        <f t="shared" si="29"/>
        <v>89.647507975524292</v>
      </c>
    </row>
    <row r="1508" spans="1:7" x14ac:dyDescent="0.2">
      <c r="A1508" s="584">
        <v>3314</v>
      </c>
      <c r="B1508" s="585">
        <v>6351</v>
      </c>
      <c r="C1508" s="586" t="s">
        <v>272</v>
      </c>
      <c r="D1508" s="587">
        <v>502</v>
      </c>
      <c r="E1508" s="588">
        <v>1005.5</v>
      </c>
      <c r="F1508" s="587">
        <v>951.03822000000002</v>
      </c>
      <c r="G1508" s="589">
        <f t="shared" si="29"/>
        <v>94.583612133267039</v>
      </c>
    </row>
    <row r="1509" spans="1:7" x14ac:dyDescent="0.2">
      <c r="A1509" s="591">
        <v>3314</v>
      </c>
      <c r="B1509" s="592"/>
      <c r="C1509" s="593" t="s">
        <v>197</v>
      </c>
      <c r="D1509" s="567">
        <v>53174</v>
      </c>
      <c r="E1509" s="574">
        <v>4829.7</v>
      </c>
      <c r="F1509" s="567">
        <v>4379.3382199999996</v>
      </c>
      <c r="G1509" s="594">
        <f t="shared" si="29"/>
        <v>90.67516036192724</v>
      </c>
    </row>
    <row r="1510" spans="1:7" x14ac:dyDescent="0.2">
      <c r="A1510" s="595"/>
      <c r="B1510" s="607"/>
      <c r="C1510" s="597"/>
      <c r="D1510" s="599"/>
      <c r="E1510" s="599"/>
      <c r="F1510" s="599"/>
      <c r="G1510" s="600"/>
    </row>
    <row r="1511" spans="1:7" x14ac:dyDescent="0.2">
      <c r="A1511" s="584">
        <v>3315</v>
      </c>
      <c r="B1511" s="601">
        <v>6111</v>
      </c>
      <c r="C1511" s="586" t="s">
        <v>279</v>
      </c>
      <c r="D1511" s="602">
        <v>9500</v>
      </c>
      <c r="E1511" s="588">
        <v>115</v>
      </c>
      <c r="F1511" s="602">
        <v>0</v>
      </c>
      <c r="G1511" s="589">
        <f t="shared" si="29"/>
        <v>0</v>
      </c>
    </row>
    <row r="1512" spans="1:7" x14ac:dyDescent="0.2">
      <c r="A1512" s="584">
        <v>3315</v>
      </c>
      <c r="B1512" s="585">
        <v>6119</v>
      </c>
      <c r="C1512" s="586" t="s">
        <v>3656</v>
      </c>
      <c r="D1512" s="587">
        <v>0</v>
      </c>
      <c r="E1512" s="588">
        <v>1400</v>
      </c>
      <c r="F1512" s="587">
        <v>1393.25405</v>
      </c>
      <c r="G1512" s="589">
        <f t="shared" si="29"/>
        <v>99.518146428571427</v>
      </c>
    </row>
    <row r="1513" spans="1:7" x14ac:dyDescent="0.2">
      <c r="A1513" s="584">
        <v>3315</v>
      </c>
      <c r="B1513" s="585">
        <v>6121</v>
      </c>
      <c r="C1513" s="586" t="s">
        <v>1188</v>
      </c>
      <c r="D1513" s="587">
        <v>25192</v>
      </c>
      <c r="E1513" s="588">
        <v>15492.32</v>
      </c>
      <c r="F1513" s="587">
        <v>13590.06475</v>
      </c>
      <c r="G1513" s="589">
        <f t="shared" si="29"/>
        <v>87.721301586850771</v>
      </c>
    </row>
    <row r="1514" spans="1:7" x14ac:dyDescent="0.2">
      <c r="A1514" s="584">
        <v>3315</v>
      </c>
      <c r="B1514" s="585">
        <v>6122</v>
      </c>
      <c r="C1514" s="586" t="s">
        <v>273</v>
      </c>
      <c r="D1514" s="587">
        <v>700</v>
      </c>
      <c r="E1514" s="588">
        <v>4681.46</v>
      </c>
      <c r="F1514" s="587">
        <v>4437.2222200000006</v>
      </c>
      <c r="G1514" s="589">
        <f t="shared" si="29"/>
        <v>94.78287158279683</v>
      </c>
    </row>
    <row r="1515" spans="1:7" x14ac:dyDescent="0.2">
      <c r="A1515" s="584">
        <v>3315</v>
      </c>
      <c r="B1515" s="585">
        <v>6351</v>
      </c>
      <c r="C1515" s="586" t="s">
        <v>272</v>
      </c>
      <c r="D1515" s="587">
        <v>9850</v>
      </c>
      <c r="E1515" s="588">
        <v>11192</v>
      </c>
      <c r="F1515" s="587">
        <v>670.03750000000002</v>
      </c>
      <c r="G1515" s="589">
        <f t="shared" si="29"/>
        <v>5.9867539313795568</v>
      </c>
    </row>
    <row r="1516" spans="1:7" x14ac:dyDescent="0.2">
      <c r="A1516" s="584">
        <v>3315</v>
      </c>
      <c r="B1516" s="585">
        <v>6356</v>
      </c>
      <c r="C1516" s="586" t="s">
        <v>278</v>
      </c>
      <c r="D1516" s="587">
        <v>0</v>
      </c>
      <c r="E1516" s="588">
        <v>1406.549</v>
      </c>
      <c r="F1516" s="587">
        <v>1406.54036</v>
      </c>
      <c r="G1516" s="589">
        <f t="shared" si="29"/>
        <v>99.999385730607329</v>
      </c>
    </row>
    <row r="1517" spans="1:7" x14ac:dyDescent="0.2">
      <c r="A1517" s="584">
        <v>3315</v>
      </c>
      <c r="B1517" s="585">
        <v>6901</v>
      </c>
      <c r="C1517" s="586" t="s">
        <v>3658</v>
      </c>
      <c r="D1517" s="587">
        <v>0</v>
      </c>
      <c r="E1517" s="588">
        <v>6500</v>
      </c>
      <c r="F1517" s="587">
        <v>0</v>
      </c>
      <c r="G1517" s="589">
        <f t="shared" si="29"/>
        <v>0</v>
      </c>
    </row>
    <row r="1518" spans="1:7" x14ac:dyDescent="0.2">
      <c r="A1518" s="591">
        <v>3315</v>
      </c>
      <c r="B1518" s="592"/>
      <c r="C1518" s="593" t="s">
        <v>198</v>
      </c>
      <c r="D1518" s="567">
        <v>45242</v>
      </c>
      <c r="E1518" s="574">
        <v>40787.328999999998</v>
      </c>
      <c r="F1518" s="567">
        <v>21497.118879999998</v>
      </c>
      <c r="G1518" s="594">
        <f t="shared" si="29"/>
        <v>52.705385243539723</v>
      </c>
    </row>
    <row r="1519" spans="1:7" x14ac:dyDescent="0.2">
      <c r="A1519" s="595"/>
      <c r="B1519" s="607"/>
      <c r="C1519" s="597"/>
      <c r="D1519" s="599"/>
      <c r="E1519" s="599"/>
      <c r="F1519" s="599"/>
      <c r="G1519" s="600"/>
    </row>
    <row r="1520" spans="1:7" x14ac:dyDescent="0.2">
      <c r="A1520" s="584">
        <v>3319</v>
      </c>
      <c r="B1520" s="601">
        <v>6322</v>
      </c>
      <c r="C1520" s="586" t="s">
        <v>271</v>
      </c>
      <c r="D1520" s="602">
        <v>0</v>
      </c>
      <c r="E1520" s="588">
        <v>460</v>
      </c>
      <c r="F1520" s="602">
        <v>400</v>
      </c>
      <c r="G1520" s="589">
        <f t="shared" si="29"/>
        <v>86.956521739130437</v>
      </c>
    </row>
    <row r="1521" spans="1:7" x14ac:dyDescent="0.2">
      <c r="A1521" s="584">
        <v>3319</v>
      </c>
      <c r="B1521" s="585">
        <v>6352</v>
      </c>
      <c r="C1521" s="586" t="s">
        <v>3660</v>
      </c>
      <c r="D1521" s="587">
        <v>0</v>
      </c>
      <c r="E1521" s="588">
        <v>155</v>
      </c>
      <c r="F1521" s="587">
        <v>155</v>
      </c>
      <c r="G1521" s="589">
        <f t="shared" si="29"/>
        <v>100</v>
      </c>
    </row>
    <row r="1522" spans="1:7" x14ac:dyDescent="0.2">
      <c r="A1522" s="591">
        <v>3319</v>
      </c>
      <c r="B1522" s="592"/>
      <c r="C1522" s="593" t="s">
        <v>79</v>
      </c>
      <c r="D1522" s="567">
        <v>0</v>
      </c>
      <c r="E1522" s="574">
        <v>615</v>
      </c>
      <c r="F1522" s="567">
        <v>555</v>
      </c>
      <c r="G1522" s="594">
        <f t="shared" si="29"/>
        <v>90.243902439024396</v>
      </c>
    </row>
    <row r="1523" spans="1:7" x14ac:dyDescent="0.2">
      <c r="A1523" s="595"/>
      <c r="B1523" s="607"/>
      <c r="C1523" s="597"/>
      <c r="D1523" s="599"/>
      <c r="E1523" s="599"/>
      <c r="F1523" s="599"/>
      <c r="G1523" s="600"/>
    </row>
    <row r="1524" spans="1:7" x14ac:dyDescent="0.2">
      <c r="A1524" s="584">
        <v>3322</v>
      </c>
      <c r="B1524" s="601">
        <v>6121</v>
      </c>
      <c r="C1524" s="586" t="s">
        <v>1188</v>
      </c>
      <c r="D1524" s="602">
        <v>40550</v>
      </c>
      <c r="E1524" s="588">
        <v>715</v>
      </c>
      <c r="F1524" s="602">
        <v>239.58</v>
      </c>
      <c r="G1524" s="589">
        <f t="shared" ref="G1524:G1596" si="30">F1524/E1524*100</f>
        <v>33.507692307692309</v>
      </c>
    </row>
    <row r="1525" spans="1:7" x14ac:dyDescent="0.2">
      <c r="A1525" s="584">
        <v>3322</v>
      </c>
      <c r="B1525" s="585">
        <v>6313</v>
      </c>
      <c r="C1525" s="586" t="s">
        <v>3653</v>
      </c>
      <c r="D1525" s="587">
        <v>0</v>
      </c>
      <c r="E1525" s="588">
        <v>2500</v>
      </c>
      <c r="F1525" s="587">
        <v>2500</v>
      </c>
      <c r="G1525" s="589">
        <f t="shared" si="30"/>
        <v>100</v>
      </c>
    </row>
    <row r="1526" spans="1:7" x14ac:dyDescent="0.2">
      <c r="A1526" s="584">
        <v>3322</v>
      </c>
      <c r="B1526" s="585">
        <v>6323</v>
      </c>
      <c r="C1526" s="586" t="s">
        <v>282</v>
      </c>
      <c r="D1526" s="587">
        <v>0</v>
      </c>
      <c r="E1526" s="588">
        <v>200</v>
      </c>
      <c r="F1526" s="587">
        <v>200</v>
      </c>
      <c r="G1526" s="589">
        <f t="shared" si="30"/>
        <v>100</v>
      </c>
    </row>
    <row r="1527" spans="1:7" x14ac:dyDescent="0.2">
      <c r="A1527" s="584">
        <v>3322</v>
      </c>
      <c r="B1527" s="585">
        <v>6341</v>
      </c>
      <c r="C1527" s="586" t="s">
        <v>276</v>
      </c>
      <c r="D1527" s="587">
        <v>25000</v>
      </c>
      <c r="E1527" s="588">
        <v>29774.400000000001</v>
      </c>
      <c r="F1527" s="587">
        <v>500</v>
      </c>
      <c r="G1527" s="589">
        <f t="shared" si="30"/>
        <v>1.6792949648019775</v>
      </c>
    </row>
    <row r="1528" spans="1:7" x14ac:dyDescent="0.2">
      <c r="A1528" s="584">
        <v>3322</v>
      </c>
      <c r="B1528" s="585">
        <v>6351</v>
      </c>
      <c r="C1528" s="586" t="s">
        <v>272</v>
      </c>
      <c r="D1528" s="587">
        <v>7350</v>
      </c>
      <c r="E1528" s="588">
        <v>27790.34</v>
      </c>
      <c r="F1528" s="587">
        <v>22653.08743</v>
      </c>
      <c r="G1528" s="589">
        <f t="shared" si="30"/>
        <v>81.514250743243878</v>
      </c>
    </row>
    <row r="1529" spans="1:7" x14ac:dyDescent="0.2">
      <c r="A1529" s="591">
        <v>3322</v>
      </c>
      <c r="B1529" s="592"/>
      <c r="C1529" s="593" t="s">
        <v>80</v>
      </c>
      <c r="D1529" s="567">
        <v>72900</v>
      </c>
      <c r="E1529" s="574">
        <v>60979.74</v>
      </c>
      <c r="F1529" s="567">
        <v>26092.667430000001</v>
      </c>
      <c r="G1529" s="594">
        <f t="shared" si="30"/>
        <v>42.789076224332874</v>
      </c>
    </row>
    <row r="1530" spans="1:7" x14ac:dyDescent="0.2">
      <c r="A1530" s="595"/>
      <c r="B1530" s="607"/>
      <c r="C1530" s="597"/>
      <c r="D1530" s="599"/>
      <c r="E1530" s="599"/>
      <c r="F1530" s="599"/>
      <c r="G1530" s="600"/>
    </row>
    <row r="1531" spans="1:7" x14ac:dyDescent="0.2">
      <c r="A1531" s="584">
        <v>3326</v>
      </c>
      <c r="B1531" s="601">
        <v>6323</v>
      </c>
      <c r="C1531" s="586" t="s">
        <v>282</v>
      </c>
      <c r="D1531" s="602">
        <v>0</v>
      </c>
      <c r="E1531" s="588">
        <v>810</v>
      </c>
      <c r="F1531" s="602">
        <v>810</v>
      </c>
      <c r="G1531" s="589">
        <f t="shared" si="30"/>
        <v>100</v>
      </c>
    </row>
    <row r="1532" spans="1:7" x14ac:dyDescent="0.2">
      <c r="A1532" s="584">
        <v>3326</v>
      </c>
      <c r="B1532" s="585">
        <v>6341</v>
      </c>
      <c r="C1532" s="586" t="s">
        <v>276</v>
      </c>
      <c r="D1532" s="587">
        <v>0</v>
      </c>
      <c r="E1532" s="588">
        <v>1400</v>
      </c>
      <c r="F1532" s="587">
        <v>700</v>
      </c>
      <c r="G1532" s="589">
        <f t="shared" si="30"/>
        <v>50</v>
      </c>
    </row>
    <row r="1533" spans="1:7" ht="25.5" x14ac:dyDescent="0.2">
      <c r="A1533" s="591">
        <v>3326</v>
      </c>
      <c r="B1533" s="592"/>
      <c r="C1533" s="593" t="s">
        <v>283</v>
      </c>
      <c r="D1533" s="567">
        <v>0</v>
      </c>
      <c r="E1533" s="574">
        <v>2210</v>
      </c>
      <c r="F1533" s="567">
        <v>1510</v>
      </c>
      <c r="G1533" s="594">
        <f t="shared" si="30"/>
        <v>68.325791855203619</v>
      </c>
    </row>
    <row r="1534" spans="1:7" x14ac:dyDescent="0.2">
      <c r="A1534" s="595"/>
      <c r="B1534" s="607"/>
      <c r="C1534" s="597"/>
      <c r="D1534" s="599"/>
      <c r="E1534" s="599"/>
      <c r="F1534" s="599"/>
      <c r="G1534" s="600"/>
    </row>
    <row r="1535" spans="1:7" x14ac:dyDescent="0.2">
      <c r="A1535" s="584">
        <v>3419</v>
      </c>
      <c r="B1535" s="601">
        <v>6313</v>
      </c>
      <c r="C1535" s="586" t="s">
        <v>3653</v>
      </c>
      <c r="D1535" s="602">
        <v>0</v>
      </c>
      <c r="E1535" s="588">
        <v>200</v>
      </c>
      <c r="F1535" s="602">
        <v>200</v>
      </c>
      <c r="G1535" s="589">
        <f t="shared" si="30"/>
        <v>100</v>
      </c>
    </row>
    <row r="1536" spans="1:7" x14ac:dyDescent="0.2">
      <c r="A1536" s="584">
        <v>3419</v>
      </c>
      <c r="B1536" s="585">
        <v>6322</v>
      </c>
      <c r="C1536" s="586" t="s">
        <v>271</v>
      </c>
      <c r="D1536" s="587">
        <v>30000</v>
      </c>
      <c r="E1536" s="588">
        <v>3939.9</v>
      </c>
      <c r="F1536" s="587">
        <v>3939.9</v>
      </c>
      <c r="G1536" s="589">
        <f t="shared" si="30"/>
        <v>100</v>
      </c>
    </row>
    <row r="1537" spans="1:7" x14ac:dyDescent="0.2">
      <c r="A1537" s="584">
        <v>3419</v>
      </c>
      <c r="B1537" s="585">
        <v>6341</v>
      </c>
      <c r="C1537" s="586" t="s">
        <v>276</v>
      </c>
      <c r="D1537" s="587">
        <v>0</v>
      </c>
      <c r="E1537" s="588">
        <v>12700</v>
      </c>
      <c r="F1537" s="587">
        <v>12700</v>
      </c>
      <c r="G1537" s="589">
        <f t="shared" si="30"/>
        <v>100</v>
      </c>
    </row>
    <row r="1538" spans="1:7" x14ac:dyDescent="0.2">
      <c r="A1538" s="584">
        <v>3419</v>
      </c>
      <c r="B1538" s="585">
        <v>6901</v>
      </c>
      <c r="C1538" s="586" t="s">
        <v>3658</v>
      </c>
      <c r="D1538" s="587">
        <v>0</v>
      </c>
      <c r="E1538" s="588">
        <v>30000</v>
      </c>
      <c r="F1538" s="587">
        <v>0</v>
      </c>
      <c r="G1538" s="589">
        <f t="shared" si="30"/>
        <v>0</v>
      </c>
    </row>
    <row r="1539" spans="1:7" x14ac:dyDescent="0.2">
      <c r="A1539" s="591">
        <v>3419</v>
      </c>
      <c r="B1539" s="592"/>
      <c r="C1539" s="593" t="s">
        <v>82</v>
      </c>
      <c r="D1539" s="567">
        <v>30000</v>
      </c>
      <c r="E1539" s="574">
        <v>46839.9</v>
      </c>
      <c r="F1539" s="567">
        <v>16839.900000000001</v>
      </c>
      <c r="G1539" s="594">
        <f t="shared" si="30"/>
        <v>35.952040888217098</v>
      </c>
    </row>
    <row r="1540" spans="1:7" x14ac:dyDescent="0.2">
      <c r="A1540" s="595"/>
      <c r="B1540" s="607"/>
      <c r="C1540" s="597"/>
      <c r="D1540" s="599"/>
      <c r="E1540" s="599"/>
      <c r="F1540" s="599"/>
      <c r="G1540" s="600"/>
    </row>
    <row r="1541" spans="1:7" x14ac:dyDescent="0.2">
      <c r="A1541" s="584">
        <v>3421</v>
      </c>
      <c r="B1541" s="601">
        <v>6322</v>
      </c>
      <c r="C1541" s="586" t="s">
        <v>271</v>
      </c>
      <c r="D1541" s="602">
        <v>0</v>
      </c>
      <c r="E1541" s="588">
        <v>195</v>
      </c>
      <c r="F1541" s="602">
        <v>195</v>
      </c>
      <c r="G1541" s="589">
        <f t="shared" si="30"/>
        <v>100</v>
      </c>
    </row>
    <row r="1542" spans="1:7" x14ac:dyDescent="0.2">
      <c r="A1542" s="584">
        <v>3421</v>
      </c>
      <c r="B1542" s="585">
        <v>6323</v>
      </c>
      <c r="C1542" s="586" t="s">
        <v>282</v>
      </c>
      <c r="D1542" s="587">
        <v>0</v>
      </c>
      <c r="E1542" s="588">
        <v>150</v>
      </c>
      <c r="F1542" s="587">
        <v>150</v>
      </c>
      <c r="G1542" s="589">
        <f t="shared" si="30"/>
        <v>100</v>
      </c>
    </row>
    <row r="1543" spans="1:7" x14ac:dyDescent="0.2">
      <c r="A1543" s="591">
        <v>3421</v>
      </c>
      <c r="B1543" s="592"/>
      <c r="C1543" s="593" t="s">
        <v>83</v>
      </c>
      <c r="D1543" s="567">
        <v>0</v>
      </c>
      <c r="E1543" s="574">
        <v>345</v>
      </c>
      <c r="F1543" s="567">
        <v>345</v>
      </c>
      <c r="G1543" s="594">
        <f t="shared" si="30"/>
        <v>100</v>
      </c>
    </row>
    <row r="1544" spans="1:7" x14ac:dyDescent="0.2">
      <c r="A1544" s="595"/>
      <c r="B1544" s="607"/>
      <c r="C1544" s="597"/>
      <c r="D1544" s="599"/>
      <c r="E1544" s="599"/>
      <c r="F1544" s="599"/>
      <c r="G1544" s="600"/>
    </row>
    <row r="1545" spans="1:7" x14ac:dyDescent="0.2">
      <c r="A1545" s="584">
        <v>3522</v>
      </c>
      <c r="B1545" s="601">
        <v>6111</v>
      </c>
      <c r="C1545" s="586" t="s">
        <v>279</v>
      </c>
      <c r="D1545" s="602">
        <v>0</v>
      </c>
      <c r="E1545" s="588">
        <v>8875.99</v>
      </c>
      <c r="F1545" s="602">
        <v>385.99</v>
      </c>
      <c r="G1545" s="589">
        <f t="shared" si="30"/>
        <v>4.3486980043916237</v>
      </c>
    </row>
    <row r="1546" spans="1:7" x14ac:dyDescent="0.2">
      <c r="A1546" s="584">
        <v>3522</v>
      </c>
      <c r="B1546" s="585">
        <v>6121</v>
      </c>
      <c r="C1546" s="586" t="s">
        <v>1188</v>
      </c>
      <c r="D1546" s="587">
        <v>37099</v>
      </c>
      <c r="E1546" s="588">
        <v>73952.58</v>
      </c>
      <c r="F1546" s="587">
        <v>13113.020030000001</v>
      </c>
      <c r="G1546" s="589">
        <f t="shared" si="30"/>
        <v>17.731659977244878</v>
      </c>
    </row>
    <row r="1547" spans="1:7" x14ac:dyDescent="0.2">
      <c r="A1547" s="584">
        <v>3522</v>
      </c>
      <c r="B1547" s="585">
        <v>6122</v>
      </c>
      <c r="C1547" s="586" t="s">
        <v>273</v>
      </c>
      <c r="D1547" s="587">
        <v>0</v>
      </c>
      <c r="E1547" s="588">
        <v>1034.3</v>
      </c>
      <c r="F1547" s="587">
        <v>0</v>
      </c>
      <c r="G1547" s="589">
        <f t="shared" si="30"/>
        <v>0</v>
      </c>
    </row>
    <row r="1548" spans="1:7" x14ac:dyDescent="0.2">
      <c r="A1548" s="584">
        <v>3522</v>
      </c>
      <c r="B1548" s="585">
        <v>6351</v>
      </c>
      <c r="C1548" s="586" t="s">
        <v>272</v>
      </c>
      <c r="D1548" s="587">
        <v>609182</v>
      </c>
      <c r="E1548" s="588">
        <v>618183.46600000001</v>
      </c>
      <c r="F1548" s="587">
        <v>390795.6613199999</v>
      </c>
      <c r="G1548" s="589">
        <f t="shared" si="30"/>
        <v>63.216776703633137</v>
      </c>
    </row>
    <row r="1549" spans="1:7" x14ac:dyDescent="0.2">
      <c r="A1549" s="584">
        <v>3522</v>
      </c>
      <c r="B1549" s="585">
        <v>6356</v>
      </c>
      <c r="C1549" s="586" t="s">
        <v>278</v>
      </c>
      <c r="D1549" s="587">
        <v>0</v>
      </c>
      <c r="E1549" s="588">
        <v>310383.84999999998</v>
      </c>
      <c r="F1549" s="587">
        <v>277617.49148999999</v>
      </c>
      <c r="G1549" s="589">
        <f t="shared" si="30"/>
        <v>89.443278537204819</v>
      </c>
    </row>
    <row r="1550" spans="1:7" x14ac:dyDescent="0.2">
      <c r="A1550" s="584">
        <v>3522</v>
      </c>
      <c r="B1550" s="585">
        <v>6451</v>
      </c>
      <c r="C1550" s="586" t="s">
        <v>281</v>
      </c>
      <c r="D1550" s="587">
        <v>0</v>
      </c>
      <c r="E1550" s="588">
        <v>488.25</v>
      </c>
      <c r="F1550" s="587">
        <v>41.381999999999998</v>
      </c>
      <c r="G1550" s="589">
        <f t="shared" si="30"/>
        <v>8.4755760368663591</v>
      </c>
    </row>
    <row r="1551" spans="1:7" x14ac:dyDescent="0.2">
      <c r="A1551" s="591">
        <v>3522</v>
      </c>
      <c r="B1551" s="592"/>
      <c r="C1551" s="593" t="s">
        <v>84</v>
      </c>
      <c r="D1551" s="567">
        <v>646281</v>
      </c>
      <c r="E1551" s="574">
        <v>1012918.436</v>
      </c>
      <c r="F1551" s="567">
        <v>681953.54483999987</v>
      </c>
      <c r="G1551" s="594">
        <f t="shared" si="30"/>
        <v>67.325612863067676</v>
      </c>
    </row>
    <row r="1552" spans="1:7" x14ac:dyDescent="0.2">
      <c r="A1552" s="595"/>
      <c r="B1552" s="607"/>
      <c r="C1552" s="597"/>
      <c r="D1552" s="599"/>
      <c r="E1552" s="599"/>
      <c r="F1552" s="599"/>
      <c r="G1552" s="600"/>
    </row>
    <row r="1553" spans="1:7" x14ac:dyDescent="0.2">
      <c r="A1553" s="584">
        <v>3526</v>
      </c>
      <c r="B1553" s="601">
        <v>6201</v>
      </c>
      <c r="C1553" s="586" t="s">
        <v>280</v>
      </c>
      <c r="D1553" s="602">
        <v>0</v>
      </c>
      <c r="E1553" s="588">
        <v>35000</v>
      </c>
      <c r="F1553" s="602">
        <v>35000</v>
      </c>
      <c r="G1553" s="589">
        <f t="shared" si="30"/>
        <v>100</v>
      </c>
    </row>
    <row r="1554" spans="1:7" x14ac:dyDescent="0.2">
      <c r="A1554" s="584">
        <v>3526</v>
      </c>
      <c r="B1554" s="585">
        <v>6351</v>
      </c>
      <c r="C1554" s="586" t="s">
        <v>272</v>
      </c>
      <c r="D1554" s="587">
        <v>10000</v>
      </c>
      <c r="E1554" s="588">
        <v>15303.38</v>
      </c>
      <c r="F1554" s="587">
        <v>1936.3621400000002</v>
      </c>
      <c r="G1554" s="589">
        <f t="shared" si="30"/>
        <v>12.653166424672198</v>
      </c>
    </row>
    <row r="1555" spans="1:7" x14ac:dyDescent="0.2">
      <c r="A1555" s="591">
        <v>3526</v>
      </c>
      <c r="B1555" s="592"/>
      <c r="C1555" s="593" t="s">
        <v>85</v>
      </c>
      <c r="D1555" s="567">
        <v>10000</v>
      </c>
      <c r="E1555" s="574">
        <v>50303.38</v>
      </c>
      <c r="F1555" s="567">
        <v>36936.362139999997</v>
      </c>
      <c r="G1555" s="594">
        <f t="shared" si="30"/>
        <v>73.427197416952893</v>
      </c>
    </row>
    <row r="1556" spans="1:7" x14ac:dyDescent="0.2">
      <c r="A1556" s="595"/>
      <c r="B1556" s="607"/>
      <c r="C1556" s="597"/>
      <c r="D1556" s="599"/>
      <c r="E1556" s="599"/>
      <c r="F1556" s="599"/>
      <c r="G1556" s="600"/>
    </row>
    <row r="1557" spans="1:7" x14ac:dyDescent="0.2">
      <c r="A1557" s="584">
        <v>3533</v>
      </c>
      <c r="B1557" s="601">
        <v>6111</v>
      </c>
      <c r="C1557" s="586" t="s">
        <v>279</v>
      </c>
      <c r="D1557" s="602">
        <v>11341</v>
      </c>
      <c r="E1557" s="588">
        <v>14747.47</v>
      </c>
      <c r="F1557" s="602">
        <v>2078.9783200000002</v>
      </c>
      <c r="G1557" s="589">
        <f t="shared" si="30"/>
        <v>14.097186297039427</v>
      </c>
    </row>
    <row r="1558" spans="1:7" x14ac:dyDescent="0.2">
      <c r="A1558" s="584">
        <v>3533</v>
      </c>
      <c r="B1558" s="585">
        <v>6121</v>
      </c>
      <c r="C1558" s="586" t="s">
        <v>1188</v>
      </c>
      <c r="D1558" s="587">
        <v>200</v>
      </c>
      <c r="E1558" s="588">
        <v>601.58000000000004</v>
      </c>
      <c r="F1558" s="587">
        <v>0</v>
      </c>
      <c r="G1558" s="589">
        <f t="shared" si="30"/>
        <v>0</v>
      </c>
    </row>
    <row r="1559" spans="1:7" x14ac:dyDescent="0.2">
      <c r="A1559" s="584">
        <v>3533</v>
      </c>
      <c r="B1559" s="585">
        <v>6122</v>
      </c>
      <c r="C1559" s="586" t="s">
        <v>273</v>
      </c>
      <c r="D1559" s="587">
        <v>15000</v>
      </c>
      <c r="E1559" s="588">
        <v>11633.46</v>
      </c>
      <c r="F1559" s="587">
        <v>9979.5916899999993</v>
      </c>
      <c r="G1559" s="589">
        <f t="shared" si="30"/>
        <v>85.783521755350506</v>
      </c>
    </row>
    <row r="1560" spans="1:7" x14ac:dyDescent="0.2">
      <c r="A1560" s="584">
        <v>3533</v>
      </c>
      <c r="B1560" s="585">
        <v>6123</v>
      </c>
      <c r="C1560" s="586" t="s">
        <v>274</v>
      </c>
      <c r="D1560" s="587">
        <v>42453</v>
      </c>
      <c r="E1560" s="588">
        <v>5875</v>
      </c>
      <c r="F1560" s="587">
        <v>181.45014</v>
      </c>
      <c r="G1560" s="589">
        <f t="shared" si="30"/>
        <v>3.0885130212765959</v>
      </c>
    </row>
    <row r="1561" spans="1:7" x14ac:dyDescent="0.2">
      <c r="A1561" s="584">
        <v>3533</v>
      </c>
      <c r="B1561" s="585">
        <v>6125</v>
      </c>
      <c r="C1561" s="586" t="s">
        <v>3657</v>
      </c>
      <c r="D1561" s="587">
        <v>11904</v>
      </c>
      <c r="E1561" s="588">
        <v>7372.9</v>
      </c>
      <c r="F1561" s="587">
        <v>6926.3728499999997</v>
      </c>
      <c r="G1561" s="589">
        <f t="shared" si="30"/>
        <v>93.943670061983752</v>
      </c>
    </row>
    <row r="1562" spans="1:7" x14ac:dyDescent="0.2">
      <c r="A1562" s="584">
        <v>3533</v>
      </c>
      <c r="B1562" s="585">
        <v>6339</v>
      </c>
      <c r="C1562" s="586" t="s">
        <v>3661</v>
      </c>
      <c r="D1562" s="587">
        <v>45000</v>
      </c>
      <c r="E1562" s="588">
        <v>0</v>
      </c>
      <c r="F1562" s="587">
        <v>0</v>
      </c>
      <c r="G1562" s="548" t="s">
        <v>3125</v>
      </c>
    </row>
    <row r="1563" spans="1:7" x14ac:dyDescent="0.2">
      <c r="A1563" s="584">
        <v>3533</v>
      </c>
      <c r="B1563" s="585">
        <v>6351</v>
      </c>
      <c r="C1563" s="586" t="s">
        <v>272</v>
      </c>
      <c r="D1563" s="587">
        <v>22370</v>
      </c>
      <c r="E1563" s="588">
        <v>24335.03</v>
      </c>
      <c r="F1563" s="587">
        <v>22087.80618</v>
      </c>
      <c r="G1563" s="589">
        <f t="shared" si="30"/>
        <v>90.765477503006991</v>
      </c>
    </row>
    <row r="1564" spans="1:7" x14ac:dyDescent="0.2">
      <c r="A1564" s="584">
        <v>3533</v>
      </c>
      <c r="B1564" s="585">
        <v>6356</v>
      </c>
      <c r="C1564" s="586" t="s">
        <v>278</v>
      </c>
      <c r="D1564" s="587">
        <v>0</v>
      </c>
      <c r="E1564" s="588">
        <v>2499.9699999999998</v>
      </c>
      <c r="F1564" s="587">
        <v>2499.9688999999998</v>
      </c>
      <c r="G1564" s="589">
        <f t="shared" si="30"/>
        <v>99.999955999472007</v>
      </c>
    </row>
    <row r="1565" spans="1:7" x14ac:dyDescent="0.2">
      <c r="A1565" s="591">
        <v>3533</v>
      </c>
      <c r="B1565" s="592"/>
      <c r="C1565" s="593" t="s">
        <v>206</v>
      </c>
      <c r="D1565" s="567">
        <v>148268</v>
      </c>
      <c r="E1565" s="574">
        <v>67065.41</v>
      </c>
      <c r="F1565" s="567">
        <v>43754.168079999996</v>
      </c>
      <c r="G1565" s="594">
        <f t="shared" si="30"/>
        <v>65.241035699326972</v>
      </c>
    </row>
    <row r="1566" spans="1:7" x14ac:dyDescent="0.2">
      <c r="A1566" s="595"/>
      <c r="B1566" s="607"/>
      <c r="C1566" s="597"/>
      <c r="D1566" s="599"/>
      <c r="E1566" s="599"/>
      <c r="F1566" s="599"/>
      <c r="G1566" s="600"/>
    </row>
    <row r="1567" spans="1:7" x14ac:dyDescent="0.2">
      <c r="A1567" s="584">
        <v>3599</v>
      </c>
      <c r="B1567" s="601">
        <v>6111</v>
      </c>
      <c r="C1567" s="586" t="s">
        <v>279</v>
      </c>
      <c r="D1567" s="602">
        <v>0</v>
      </c>
      <c r="E1567" s="588">
        <v>4872</v>
      </c>
      <c r="F1567" s="602">
        <v>1623.9011</v>
      </c>
      <c r="G1567" s="589">
        <f t="shared" si="30"/>
        <v>33.331303366174062</v>
      </c>
    </row>
    <row r="1568" spans="1:7" x14ac:dyDescent="0.2">
      <c r="A1568" s="584">
        <v>3599</v>
      </c>
      <c r="B1568" s="585">
        <v>6125</v>
      </c>
      <c r="C1568" s="586" t="s">
        <v>3657</v>
      </c>
      <c r="D1568" s="587">
        <v>0</v>
      </c>
      <c r="E1568" s="588">
        <v>1691.9</v>
      </c>
      <c r="F1568" s="587">
        <v>0</v>
      </c>
      <c r="G1568" s="589">
        <f t="shared" si="30"/>
        <v>0</v>
      </c>
    </row>
    <row r="1569" spans="1:7" x14ac:dyDescent="0.2">
      <c r="A1569" s="584">
        <v>3599</v>
      </c>
      <c r="B1569" s="585">
        <v>6313</v>
      </c>
      <c r="C1569" s="586" t="s">
        <v>3653</v>
      </c>
      <c r="D1569" s="587">
        <v>0</v>
      </c>
      <c r="E1569" s="588">
        <v>2300</v>
      </c>
      <c r="F1569" s="587">
        <v>2000</v>
      </c>
      <c r="G1569" s="589">
        <f t="shared" si="30"/>
        <v>86.956521739130437</v>
      </c>
    </row>
    <row r="1570" spans="1:7" x14ac:dyDescent="0.2">
      <c r="A1570" s="584">
        <v>3599</v>
      </c>
      <c r="B1570" s="585">
        <v>6322</v>
      </c>
      <c r="C1570" s="586" t="s">
        <v>271</v>
      </c>
      <c r="D1570" s="587">
        <v>0</v>
      </c>
      <c r="E1570" s="588">
        <v>373</v>
      </c>
      <c r="F1570" s="587">
        <v>195</v>
      </c>
      <c r="G1570" s="589">
        <f t="shared" si="30"/>
        <v>52.278820375335123</v>
      </c>
    </row>
    <row r="1571" spans="1:7" x14ac:dyDescent="0.2">
      <c r="A1571" s="584">
        <v>3599</v>
      </c>
      <c r="B1571" s="585">
        <v>6341</v>
      </c>
      <c r="C1571" s="586" t="s">
        <v>276</v>
      </c>
      <c r="D1571" s="587">
        <v>8500</v>
      </c>
      <c r="E1571" s="588">
        <v>8500</v>
      </c>
      <c r="F1571" s="587">
        <v>0</v>
      </c>
      <c r="G1571" s="589">
        <f t="shared" si="30"/>
        <v>0</v>
      </c>
    </row>
    <row r="1572" spans="1:7" x14ac:dyDescent="0.2">
      <c r="A1572" s="591">
        <v>3599</v>
      </c>
      <c r="B1572" s="592"/>
      <c r="C1572" s="593" t="s">
        <v>87</v>
      </c>
      <c r="D1572" s="567">
        <v>8500</v>
      </c>
      <c r="E1572" s="574">
        <v>17736.900000000001</v>
      </c>
      <c r="F1572" s="567">
        <v>3818.9011</v>
      </c>
      <c r="G1572" s="594">
        <f t="shared" si="30"/>
        <v>21.530826130834583</v>
      </c>
    </row>
    <row r="1573" spans="1:7" x14ac:dyDescent="0.2">
      <c r="A1573" s="595"/>
      <c r="B1573" s="607"/>
      <c r="C1573" s="597"/>
      <c r="D1573" s="599"/>
      <c r="E1573" s="599"/>
      <c r="F1573" s="599"/>
      <c r="G1573" s="600"/>
    </row>
    <row r="1574" spans="1:7" x14ac:dyDescent="0.2">
      <c r="A1574" s="584">
        <v>3635</v>
      </c>
      <c r="B1574" s="601">
        <v>6111</v>
      </c>
      <c r="C1574" s="586" t="s">
        <v>279</v>
      </c>
      <c r="D1574" s="602">
        <v>0</v>
      </c>
      <c r="E1574" s="588">
        <v>6680</v>
      </c>
      <c r="F1574" s="602">
        <v>1252.3499999999999</v>
      </c>
      <c r="G1574" s="589">
        <f t="shared" si="30"/>
        <v>18.747754491017961</v>
      </c>
    </row>
    <row r="1575" spans="1:7" x14ac:dyDescent="0.2">
      <c r="A1575" s="584">
        <v>3635</v>
      </c>
      <c r="B1575" s="585">
        <v>6119</v>
      </c>
      <c r="C1575" s="586" t="s">
        <v>3656</v>
      </c>
      <c r="D1575" s="587">
        <v>45000</v>
      </c>
      <c r="E1575" s="588">
        <v>55126</v>
      </c>
      <c r="F1575" s="587">
        <v>47469.281729999995</v>
      </c>
      <c r="G1575" s="589">
        <f t="shared" si="30"/>
        <v>86.110513605195365</v>
      </c>
    </row>
    <row r="1576" spans="1:7" x14ac:dyDescent="0.2">
      <c r="A1576" s="584">
        <v>3635</v>
      </c>
      <c r="B1576" s="585">
        <v>6125</v>
      </c>
      <c r="C1576" s="586" t="s">
        <v>3657</v>
      </c>
      <c r="D1576" s="587">
        <v>10000</v>
      </c>
      <c r="E1576" s="588">
        <v>1020</v>
      </c>
      <c r="F1576" s="587">
        <v>995.83</v>
      </c>
      <c r="G1576" s="589">
        <f t="shared" si="30"/>
        <v>97.63039215686274</v>
      </c>
    </row>
    <row r="1577" spans="1:7" x14ac:dyDescent="0.2">
      <c r="A1577" s="591">
        <v>3635</v>
      </c>
      <c r="B1577" s="592"/>
      <c r="C1577" s="593" t="s">
        <v>208</v>
      </c>
      <c r="D1577" s="567">
        <v>55000</v>
      </c>
      <c r="E1577" s="574">
        <v>62826</v>
      </c>
      <c r="F1577" s="567">
        <v>49717.461729999995</v>
      </c>
      <c r="G1577" s="594">
        <f t="shared" si="30"/>
        <v>79.135169722726246</v>
      </c>
    </row>
    <row r="1578" spans="1:7" x14ac:dyDescent="0.2">
      <c r="A1578" s="595"/>
      <c r="B1578" s="607"/>
      <c r="C1578" s="597"/>
      <c r="D1578" s="599"/>
      <c r="E1578" s="599"/>
      <c r="F1578" s="599"/>
      <c r="G1578" s="600"/>
    </row>
    <row r="1579" spans="1:7" x14ac:dyDescent="0.2">
      <c r="A1579" s="584">
        <v>3636</v>
      </c>
      <c r="B1579" s="601">
        <v>6122</v>
      </c>
      <c r="C1579" s="586" t="s">
        <v>273</v>
      </c>
      <c r="D1579" s="602">
        <v>100</v>
      </c>
      <c r="E1579" s="588">
        <v>100</v>
      </c>
      <c r="F1579" s="602">
        <v>0</v>
      </c>
      <c r="G1579" s="589">
        <f t="shared" si="30"/>
        <v>0</v>
      </c>
    </row>
    <row r="1580" spans="1:7" x14ac:dyDescent="0.2">
      <c r="A1580" s="584">
        <v>3636</v>
      </c>
      <c r="B1580" s="585">
        <v>6312</v>
      </c>
      <c r="C1580" s="586" t="s">
        <v>3652</v>
      </c>
      <c r="D1580" s="587">
        <v>9</v>
      </c>
      <c r="E1580" s="588">
        <v>1206.17</v>
      </c>
      <c r="F1580" s="587">
        <v>133.161</v>
      </c>
      <c r="G1580" s="589">
        <f t="shared" si="30"/>
        <v>11.039986071615111</v>
      </c>
    </row>
    <row r="1581" spans="1:7" x14ac:dyDescent="0.2">
      <c r="A1581" s="584">
        <v>3636</v>
      </c>
      <c r="B1581" s="585">
        <v>6313</v>
      </c>
      <c r="C1581" s="586" t="s">
        <v>3653</v>
      </c>
      <c r="D1581" s="587">
        <v>260</v>
      </c>
      <c r="E1581" s="588">
        <v>3605</v>
      </c>
      <c r="F1581" s="587">
        <v>3048.8272499999998</v>
      </c>
      <c r="G1581" s="589">
        <f t="shared" si="30"/>
        <v>84.572184466019422</v>
      </c>
    </row>
    <row r="1582" spans="1:7" x14ac:dyDescent="0.2">
      <c r="A1582" s="584">
        <v>3636</v>
      </c>
      <c r="B1582" s="585">
        <v>6341</v>
      </c>
      <c r="C1582" s="586" t="s">
        <v>276</v>
      </c>
      <c r="D1582" s="587">
        <v>43820</v>
      </c>
      <c r="E1582" s="588">
        <v>78564.33</v>
      </c>
      <c r="F1582" s="587">
        <v>72091.370110000003</v>
      </c>
      <c r="G1582" s="589">
        <f t="shared" si="30"/>
        <v>91.760943051382228</v>
      </c>
    </row>
    <row r="1583" spans="1:7" x14ac:dyDescent="0.2">
      <c r="A1583" s="584">
        <v>3636</v>
      </c>
      <c r="B1583" s="585">
        <v>6349</v>
      </c>
      <c r="C1583" s="586" t="s">
        <v>3654</v>
      </c>
      <c r="D1583" s="587">
        <v>196</v>
      </c>
      <c r="E1583" s="588">
        <v>231.78</v>
      </c>
      <c r="F1583" s="587">
        <v>165.85720000000001</v>
      </c>
      <c r="G1583" s="589">
        <f t="shared" si="30"/>
        <v>71.558029165588053</v>
      </c>
    </row>
    <row r="1584" spans="1:7" x14ac:dyDescent="0.2">
      <c r="A1584" s="584">
        <v>3636</v>
      </c>
      <c r="B1584" s="585">
        <v>6351</v>
      </c>
      <c r="C1584" s="586" t="s">
        <v>272</v>
      </c>
      <c r="D1584" s="587">
        <v>10605</v>
      </c>
      <c r="E1584" s="588">
        <v>13210.72</v>
      </c>
      <c r="F1584" s="587">
        <v>5911.8129300000001</v>
      </c>
      <c r="G1584" s="589">
        <f t="shared" si="30"/>
        <v>44.750119069967425</v>
      </c>
    </row>
    <row r="1585" spans="1:7" x14ac:dyDescent="0.2">
      <c r="A1585" s="584">
        <v>3636</v>
      </c>
      <c r="B1585" s="585">
        <v>6352</v>
      </c>
      <c r="C1585" s="586" t="s">
        <v>3660</v>
      </c>
      <c r="D1585" s="587">
        <v>4200</v>
      </c>
      <c r="E1585" s="588">
        <v>34231.398000000001</v>
      </c>
      <c r="F1585" s="587">
        <v>29236.398000000001</v>
      </c>
      <c r="G1585" s="589">
        <f t="shared" si="30"/>
        <v>85.408133199818479</v>
      </c>
    </row>
    <row r="1586" spans="1:7" x14ac:dyDescent="0.2">
      <c r="A1586" s="584">
        <v>3636</v>
      </c>
      <c r="B1586" s="585">
        <v>6901</v>
      </c>
      <c r="C1586" s="586" t="s">
        <v>3658</v>
      </c>
      <c r="D1586" s="587">
        <v>0</v>
      </c>
      <c r="E1586" s="588">
        <v>1476.63</v>
      </c>
      <c r="F1586" s="587">
        <v>0</v>
      </c>
      <c r="G1586" s="589">
        <f t="shared" si="30"/>
        <v>0</v>
      </c>
    </row>
    <row r="1587" spans="1:7" x14ac:dyDescent="0.2">
      <c r="A1587" s="591">
        <v>3636</v>
      </c>
      <c r="B1587" s="592"/>
      <c r="C1587" s="593" t="s">
        <v>88</v>
      </c>
      <c r="D1587" s="567">
        <v>59190</v>
      </c>
      <c r="E1587" s="574">
        <v>132626.02799999999</v>
      </c>
      <c r="F1587" s="567">
        <v>110587.42649000001</v>
      </c>
      <c r="G1587" s="594">
        <f t="shared" si="30"/>
        <v>83.382898634346517</v>
      </c>
    </row>
    <row r="1588" spans="1:7" x14ac:dyDescent="0.2">
      <c r="A1588" s="595"/>
      <c r="B1588" s="607"/>
      <c r="C1588" s="597"/>
      <c r="D1588" s="599"/>
      <c r="E1588" s="599"/>
      <c r="F1588" s="599"/>
      <c r="G1588" s="600"/>
    </row>
    <row r="1589" spans="1:7" x14ac:dyDescent="0.2">
      <c r="A1589" s="584">
        <v>3639</v>
      </c>
      <c r="B1589" s="601">
        <v>6111</v>
      </c>
      <c r="C1589" s="586" t="s">
        <v>279</v>
      </c>
      <c r="D1589" s="602">
        <v>31500</v>
      </c>
      <c r="E1589" s="588">
        <v>30652</v>
      </c>
      <c r="F1589" s="602">
        <v>651.46400000000006</v>
      </c>
      <c r="G1589" s="589">
        <f t="shared" si="30"/>
        <v>2.1253556048544961</v>
      </c>
    </row>
    <row r="1590" spans="1:7" x14ac:dyDescent="0.2">
      <c r="A1590" s="584">
        <v>3639</v>
      </c>
      <c r="B1590" s="585">
        <v>6121</v>
      </c>
      <c r="C1590" s="586" t="s">
        <v>1188</v>
      </c>
      <c r="D1590" s="587">
        <v>64437</v>
      </c>
      <c r="E1590" s="588">
        <v>18680.23</v>
      </c>
      <c r="F1590" s="587">
        <v>15436.65351</v>
      </c>
      <c r="G1590" s="589">
        <f t="shared" si="30"/>
        <v>82.636313953307862</v>
      </c>
    </row>
    <row r="1591" spans="1:7" x14ac:dyDescent="0.2">
      <c r="A1591" s="584">
        <v>3639</v>
      </c>
      <c r="B1591" s="585">
        <v>6122</v>
      </c>
      <c r="C1591" s="586" t="s">
        <v>273</v>
      </c>
      <c r="D1591" s="587">
        <v>1299</v>
      </c>
      <c r="E1591" s="588">
        <v>1524.4</v>
      </c>
      <c r="F1591" s="587">
        <v>1298.4723900000001</v>
      </c>
      <c r="G1591" s="589">
        <f t="shared" si="30"/>
        <v>85.179243636840724</v>
      </c>
    </row>
    <row r="1592" spans="1:7" x14ac:dyDescent="0.2">
      <c r="A1592" s="584">
        <v>3639</v>
      </c>
      <c r="B1592" s="585">
        <v>6130</v>
      </c>
      <c r="C1592" s="586" t="s">
        <v>277</v>
      </c>
      <c r="D1592" s="587">
        <v>165065</v>
      </c>
      <c r="E1592" s="588">
        <v>90151.05</v>
      </c>
      <c r="F1592" s="587">
        <v>85648.212</v>
      </c>
      <c r="G1592" s="589">
        <f t="shared" si="30"/>
        <v>95.005229556394511</v>
      </c>
    </row>
    <row r="1593" spans="1:7" x14ac:dyDescent="0.2">
      <c r="A1593" s="584">
        <v>3639</v>
      </c>
      <c r="B1593" s="585">
        <v>6322</v>
      </c>
      <c r="C1593" s="586" t="s">
        <v>271</v>
      </c>
      <c r="D1593" s="587">
        <v>0</v>
      </c>
      <c r="E1593" s="588">
        <v>290</v>
      </c>
      <c r="F1593" s="587">
        <v>90</v>
      </c>
      <c r="G1593" s="589">
        <f t="shared" si="30"/>
        <v>31.03448275862069</v>
      </c>
    </row>
    <row r="1594" spans="1:7" x14ac:dyDescent="0.2">
      <c r="A1594" s="584">
        <v>3639</v>
      </c>
      <c r="B1594" s="585">
        <v>6341</v>
      </c>
      <c r="C1594" s="586" t="s">
        <v>276</v>
      </c>
      <c r="D1594" s="587">
        <v>49500</v>
      </c>
      <c r="E1594" s="588">
        <v>5479.63</v>
      </c>
      <c r="F1594" s="587">
        <v>5479.1570000000002</v>
      </c>
      <c r="G1594" s="589">
        <f t="shared" si="30"/>
        <v>99.991368030323216</v>
      </c>
    </row>
    <row r="1595" spans="1:7" x14ac:dyDescent="0.2">
      <c r="A1595" s="584">
        <v>3639</v>
      </c>
      <c r="B1595" s="585">
        <v>6441</v>
      </c>
      <c r="C1595" s="586" t="s">
        <v>284</v>
      </c>
      <c r="D1595" s="587">
        <v>102041</v>
      </c>
      <c r="E1595" s="588">
        <v>37415.141000000003</v>
      </c>
      <c r="F1595" s="587">
        <v>37415.139350000005</v>
      </c>
      <c r="G1595" s="589">
        <f t="shared" si="30"/>
        <v>99.999995590020632</v>
      </c>
    </row>
    <row r="1596" spans="1:7" x14ac:dyDescent="0.2">
      <c r="A1596" s="584">
        <v>3639</v>
      </c>
      <c r="B1596" s="585">
        <v>6449</v>
      </c>
      <c r="C1596" s="586" t="s">
        <v>3662</v>
      </c>
      <c r="D1596" s="587">
        <v>38014</v>
      </c>
      <c r="E1596" s="588">
        <v>38013.623</v>
      </c>
      <c r="F1596" s="587">
        <v>38013.623</v>
      </c>
      <c r="G1596" s="589">
        <f t="shared" si="30"/>
        <v>100</v>
      </c>
    </row>
    <row r="1597" spans="1:7" x14ac:dyDescent="0.2">
      <c r="A1597" s="584">
        <v>3639</v>
      </c>
      <c r="B1597" s="585">
        <v>6901</v>
      </c>
      <c r="C1597" s="586" t="s">
        <v>3658</v>
      </c>
      <c r="D1597" s="587">
        <v>0</v>
      </c>
      <c r="E1597" s="588">
        <v>90305</v>
      </c>
      <c r="F1597" s="587">
        <v>0</v>
      </c>
      <c r="G1597" s="589">
        <f t="shared" ref="G1597:G1672" si="31">F1597/E1597*100</f>
        <v>0</v>
      </c>
    </row>
    <row r="1598" spans="1:7" x14ac:dyDescent="0.2">
      <c r="A1598" s="591">
        <v>3639</v>
      </c>
      <c r="B1598" s="592"/>
      <c r="C1598" s="593" t="s">
        <v>89</v>
      </c>
      <c r="D1598" s="567">
        <v>451856</v>
      </c>
      <c r="E1598" s="574">
        <v>312511.07400000002</v>
      </c>
      <c r="F1598" s="567">
        <v>184032.72124999997</v>
      </c>
      <c r="G1598" s="594">
        <f t="shared" si="31"/>
        <v>58.888383984114427</v>
      </c>
    </row>
    <row r="1599" spans="1:7" x14ac:dyDescent="0.2">
      <c r="A1599" s="595"/>
      <c r="B1599" s="607"/>
      <c r="C1599" s="597"/>
      <c r="D1599" s="599"/>
      <c r="E1599" s="599"/>
      <c r="F1599" s="599"/>
      <c r="G1599" s="600"/>
    </row>
    <row r="1600" spans="1:7" x14ac:dyDescent="0.2">
      <c r="A1600" s="584">
        <v>3713</v>
      </c>
      <c r="B1600" s="601">
        <v>6371</v>
      </c>
      <c r="C1600" s="586" t="s">
        <v>285</v>
      </c>
      <c r="D1600" s="602">
        <v>53030</v>
      </c>
      <c r="E1600" s="588">
        <v>610695.38</v>
      </c>
      <c r="F1600" s="602">
        <v>236416.342</v>
      </c>
      <c r="G1600" s="589">
        <f t="shared" si="31"/>
        <v>38.712646229614514</v>
      </c>
    </row>
    <row r="1601" spans="1:7" x14ac:dyDescent="0.2">
      <c r="A1601" s="608">
        <v>3713</v>
      </c>
      <c r="B1601" s="592"/>
      <c r="C1601" s="609" t="s">
        <v>213</v>
      </c>
      <c r="D1601" s="567">
        <v>53030</v>
      </c>
      <c r="E1601" s="566">
        <v>610695.38</v>
      </c>
      <c r="F1601" s="567">
        <v>236416.342</v>
      </c>
      <c r="G1601" s="610">
        <f t="shared" si="31"/>
        <v>38.712646229614514</v>
      </c>
    </row>
    <row r="1602" spans="1:7" x14ac:dyDescent="0.2">
      <c r="A1602" s="595"/>
      <c r="B1602" s="607"/>
      <c r="C1602" s="597"/>
      <c r="D1602" s="599"/>
      <c r="E1602" s="599"/>
      <c r="F1602" s="599"/>
      <c r="G1602" s="600"/>
    </row>
    <row r="1603" spans="1:7" x14ac:dyDescent="0.2">
      <c r="A1603" s="584">
        <v>3719</v>
      </c>
      <c r="B1603" s="601">
        <v>6341</v>
      </c>
      <c r="C1603" s="586" t="s">
        <v>276</v>
      </c>
      <c r="D1603" s="602">
        <v>0</v>
      </c>
      <c r="E1603" s="588">
        <v>82.04</v>
      </c>
      <c r="F1603" s="602">
        <v>0</v>
      </c>
      <c r="G1603" s="589">
        <f t="shared" si="31"/>
        <v>0</v>
      </c>
    </row>
    <row r="1604" spans="1:7" x14ac:dyDescent="0.2">
      <c r="A1604" s="591">
        <v>3719</v>
      </c>
      <c r="B1604" s="592"/>
      <c r="C1604" s="593" t="s">
        <v>91</v>
      </c>
      <c r="D1604" s="567">
        <v>0</v>
      </c>
      <c r="E1604" s="574">
        <v>82.04</v>
      </c>
      <c r="F1604" s="567">
        <v>0</v>
      </c>
      <c r="G1604" s="594">
        <f t="shared" si="31"/>
        <v>0</v>
      </c>
    </row>
    <row r="1605" spans="1:7" x14ac:dyDescent="0.2">
      <c r="A1605" s="595"/>
      <c r="B1605" s="607"/>
      <c r="C1605" s="597"/>
      <c r="D1605" s="599"/>
      <c r="E1605" s="599"/>
      <c r="F1605" s="599"/>
      <c r="G1605" s="600"/>
    </row>
    <row r="1606" spans="1:7" x14ac:dyDescent="0.2">
      <c r="A1606" s="584">
        <v>3741</v>
      </c>
      <c r="B1606" s="601">
        <v>6121</v>
      </c>
      <c r="C1606" s="586" t="s">
        <v>1188</v>
      </c>
      <c r="D1606" s="602">
        <v>25160</v>
      </c>
      <c r="E1606" s="588">
        <v>33222.54</v>
      </c>
      <c r="F1606" s="602">
        <v>28084.22622</v>
      </c>
      <c r="G1606" s="589">
        <f t="shared" si="31"/>
        <v>84.533651611225395</v>
      </c>
    </row>
    <row r="1607" spans="1:7" x14ac:dyDescent="0.2">
      <c r="A1607" s="584">
        <v>3741</v>
      </c>
      <c r="B1607" s="585">
        <v>6312</v>
      </c>
      <c r="C1607" s="586" t="s">
        <v>3652</v>
      </c>
      <c r="D1607" s="587">
        <v>0</v>
      </c>
      <c r="E1607" s="588">
        <v>479.8</v>
      </c>
      <c r="F1607" s="587">
        <v>478.67700000000002</v>
      </c>
      <c r="G1607" s="589">
        <f t="shared" si="31"/>
        <v>99.765944143393085</v>
      </c>
    </row>
    <row r="1608" spans="1:7" x14ac:dyDescent="0.2">
      <c r="A1608" s="584">
        <v>3741</v>
      </c>
      <c r="B1608" s="585">
        <v>6313</v>
      </c>
      <c r="C1608" s="586" t="s">
        <v>3653</v>
      </c>
      <c r="D1608" s="587">
        <v>0</v>
      </c>
      <c r="E1608" s="588">
        <v>99.9</v>
      </c>
      <c r="F1608" s="587">
        <v>99.9</v>
      </c>
      <c r="G1608" s="589">
        <f t="shared" si="31"/>
        <v>100</v>
      </c>
    </row>
    <row r="1609" spans="1:7" x14ac:dyDescent="0.2">
      <c r="A1609" s="584">
        <v>3741</v>
      </c>
      <c r="B1609" s="585">
        <v>6371</v>
      </c>
      <c r="C1609" s="586" t="s">
        <v>285</v>
      </c>
      <c r="D1609" s="587">
        <v>0</v>
      </c>
      <c r="E1609" s="588">
        <v>171.6</v>
      </c>
      <c r="F1609" s="587">
        <v>145.05070000000001</v>
      </c>
      <c r="G1609" s="589">
        <f t="shared" si="31"/>
        <v>84.528379953379968</v>
      </c>
    </row>
    <row r="1610" spans="1:7" x14ac:dyDescent="0.2">
      <c r="A1610" s="591">
        <v>3741</v>
      </c>
      <c r="B1610" s="592"/>
      <c r="C1610" s="593" t="s">
        <v>217</v>
      </c>
      <c r="D1610" s="567">
        <v>25160</v>
      </c>
      <c r="E1610" s="574">
        <v>33973.839999999997</v>
      </c>
      <c r="F1610" s="567">
        <v>28807.853919999998</v>
      </c>
      <c r="G1610" s="594">
        <f t="shared" si="31"/>
        <v>84.794223791010964</v>
      </c>
    </row>
    <row r="1611" spans="1:7" x14ac:dyDescent="0.2">
      <c r="A1611" s="595"/>
      <c r="B1611" s="607"/>
      <c r="C1611" s="597"/>
      <c r="D1611" s="599"/>
      <c r="E1611" s="599"/>
      <c r="F1611" s="599"/>
      <c r="G1611" s="600"/>
    </row>
    <row r="1612" spans="1:7" x14ac:dyDescent="0.2">
      <c r="A1612" s="584">
        <v>3792</v>
      </c>
      <c r="B1612" s="601">
        <v>6322</v>
      </c>
      <c r="C1612" s="586" t="s">
        <v>271</v>
      </c>
      <c r="D1612" s="602">
        <v>0</v>
      </c>
      <c r="E1612" s="588">
        <v>203.9</v>
      </c>
      <c r="F1612" s="602">
        <v>203.9</v>
      </c>
      <c r="G1612" s="589">
        <f t="shared" si="31"/>
        <v>100</v>
      </c>
    </row>
    <row r="1613" spans="1:7" x14ac:dyDescent="0.2">
      <c r="A1613" s="584">
        <v>3792</v>
      </c>
      <c r="B1613" s="585">
        <v>6341</v>
      </c>
      <c r="C1613" s="586" t="s">
        <v>276</v>
      </c>
      <c r="D1613" s="587">
        <v>1000</v>
      </c>
      <c r="E1613" s="588">
        <v>48.7</v>
      </c>
      <c r="F1613" s="587">
        <v>48.7</v>
      </c>
      <c r="G1613" s="589">
        <f t="shared" si="31"/>
        <v>100</v>
      </c>
    </row>
    <row r="1614" spans="1:7" x14ac:dyDescent="0.2">
      <c r="A1614" s="591">
        <v>3792</v>
      </c>
      <c r="B1614" s="592"/>
      <c r="C1614" s="593" t="s">
        <v>220</v>
      </c>
      <c r="D1614" s="567">
        <v>1000</v>
      </c>
      <c r="E1614" s="574">
        <v>252.6</v>
      </c>
      <c r="F1614" s="567">
        <v>252.6</v>
      </c>
      <c r="G1614" s="594">
        <f t="shared" si="31"/>
        <v>100</v>
      </c>
    </row>
    <row r="1615" spans="1:7" x14ac:dyDescent="0.2">
      <c r="A1615" s="595"/>
      <c r="B1615" s="607"/>
      <c r="C1615" s="597"/>
      <c r="D1615" s="599"/>
      <c r="E1615" s="599"/>
      <c r="F1615" s="599"/>
      <c r="G1615" s="600"/>
    </row>
    <row r="1616" spans="1:7" x14ac:dyDescent="0.2">
      <c r="A1616" s="584">
        <v>3799</v>
      </c>
      <c r="B1616" s="601">
        <v>6313</v>
      </c>
      <c r="C1616" s="586" t="s">
        <v>3653</v>
      </c>
      <c r="D1616" s="602">
        <v>0</v>
      </c>
      <c r="E1616" s="588">
        <v>649.35</v>
      </c>
      <c r="F1616" s="602">
        <v>649.34319999999991</v>
      </c>
      <c r="G1616" s="589">
        <f t="shared" si="31"/>
        <v>99.998952798952772</v>
      </c>
    </row>
    <row r="1617" spans="1:7" x14ac:dyDescent="0.2">
      <c r="A1617" s="591">
        <v>3799</v>
      </c>
      <c r="B1617" s="592"/>
      <c r="C1617" s="593" t="s">
        <v>222</v>
      </c>
      <c r="D1617" s="567">
        <v>0</v>
      </c>
      <c r="E1617" s="574">
        <v>649.35</v>
      </c>
      <c r="F1617" s="567">
        <v>649.34319999999991</v>
      </c>
      <c r="G1617" s="594">
        <f t="shared" si="31"/>
        <v>99.998952798952772</v>
      </c>
    </row>
    <row r="1618" spans="1:7" x14ac:dyDescent="0.2">
      <c r="A1618" s="595"/>
      <c r="B1618" s="607"/>
      <c r="C1618" s="597"/>
      <c r="D1618" s="599"/>
      <c r="E1618" s="599"/>
      <c r="F1618" s="599"/>
      <c r="G1618" s="600"/>
    </row>
    <row r="1619" spans="1:7" ht="13.5" customHeight="1" x14ac:dyDescent="0.2">
      <c r="A1619" s="1160" t="s">
        <v>223</v>
      </c>
      <c r="B1619" s="1161"/>
      <c r="C1619" s="1164"/>
      <c r="D1619" s="603">
        <v>2415641</v>
      </c>
      <c r="E1619" s="604">
        <v>3423615.4539999994</v>
      </c>
      <c r="F1619" s="603">
        <v>2060003.5881399997</v>
      </c>
      <c r="G1619" s="605">
        <f t="shared" ref="G1619" si="32">F1619/E1619*100</f>
        <v>60.170413874408226</v>
      </c>
    </row>
    <row r="1620" spans="1:7" x14ac:dyDescent="0.2">
      <c r="A1620" s="606"/>
      <c r="B1620" s="607"/>
      <c r="C1620" s="607"/>
      <c r="D1620" s="599"/>
      <c r="E1620" s="599"/>
      <c r="F1620" s="599"/>
      <c r="G1620" s="600"/>
    </row>
    <row r="1621" spans="1:7" x14ac:dyDescent="0.2">
      <c r="A1621" s="584">
        <v>4319</v>
      </c>
      <c r="B1621" s="601">
        <v>6351</v>
      </c>
      <c r="C1621" s="586" t="s">
        <v>272</v>
      </c>
      <c r="D1621" s="602">
        <v>0</v>
      </c>
      <c r="E1621" s="588">
        <v>200</v>
      </c>
      <c r="F1621" s="602">
        <v>200</v>
      </c>
      <c r="G1621" s="589">
        <f t="shared" si="31"/>
        <v>100</v>
      </c>
    </row>
    <row r="1622" spans="1:7" x14ac:dyDescent="0.2">
      <c r="A1622" s="591">
        <v>4319</v>
      </c>
      <c r="B1622" s="592"/>
      <c r="C1622" s="593" t="s">
        <v>228</v>
      </c>
      <c r="D1622" s="567">
        <v>0</v>
      </c>
      <c r="E1622" s="574">
        <v>200</v>
      </c>
      <c r="F1622" s="567">
        <v>200</v>
      </c>
      <c r="G1622" s="594">
        <f t="shared" si="31"/>
        <v>100</v>
      </c>
    </row>
    <row r="1623" spans="1:7" x14ac:dyDescent="0.2">
      <c r="A1623" s="595"/>
      <c r="B1623" s="607"/>
      <c r="C1623" s="597"/>
      <c r="D1623" s="599"/>
      <c r="E1623" s="599"/>
      <c r="F1623" s="599"/>
      <c r="G1623" s="600"/>
    </row>
    <row r="1624" spans="1:7" x14ac:dyDescent="0.2">
      <c r="A1624" s="584">
        <v>4324</v>
      </c>
      <c r="B1624" s="601">
        <v>6121</v>
      </c>
      <c r="C1624" s="586" t="s">
        <v>1188</v>
      </c>
      <c r="D1624" s="602">
        <v>3000</v>
      </c>
      <c r="E1624" s="588">
        <v>3000</v>
      </c>
      <c r="F1624" s="602">
        <v>0</v>
      </c>
      <c r="G1624" s="589">
        <f t="shared" si="31"/>
        <v>0</v>
      </c>
    </row>
    <row r="1625" spans="1:7" x14ac:dyDescent="0.2">
      <c r="A1625" s="584">
        <v>4324</v>
      </c>
      <c r="B1625" s="585">
        <v>6351</v>
      </c>
      <c r="C1625" s="586" t="s">
        <v>272</v>
      </c>
      <c r="D1625" s="587">
        <v>0</v>
      </c>
      <c r="E1625" s="588">
        <v>685</v>
      </c>
      <c r="F1625" s="587">
        <v>685</v>
      </c>
      <c r="G1625" s="589">
        <f t="shared" si="31"/>
        <v>100</v>
      </c>
    </row>
    <row r="1626" spans="1:7" x14ac:dyDescent="0.2">
      <c r="A1626" s="591">
        <v>4324</v>
      </c>
      <c r="B1626" s="592"/>
      <c r="C1626" s="593" t="s">
        <v>229</v>
      </c>
      <c r="D1626" s="567">
        <v>3000</v>
      </c>
      <c r="E1626" s="574">
        <v>3685</v>
      </c>
      <c r="F1626" s="567">
        <v>685</v>
      </c>
      <c r="G1626" s="594">
        <f t="shared" si="31"/>
        <v>18.588873812754407</v>
      </c>
    </row>
    <row r="1627" spans="1:7" x14ac:dyDescent="0.2">
      <c r="A1627" s="595"/>
      <c r="B1627" s="607"/>
      <c r="C1627" s="597"/>
      <c r="D1627" s="599"/>
      <c r="E1627" s="599"/>
      <c r="F1627" s="599"/>
      <c r="G1627" s="600"/>
    </row>
    <row r="1628" spans="1:7" x14ac:dyDescent="0.2">
      <c r="A1628" s="584">
        <v>4344</v>
      </c>
      <c r="B1628" s="601">
        <v>6321</v>
      </c>
      <c r="C1628" s="586" t="s">
        <v>275</v>
      </c>
      <c r="D1628" s="602">
        <v>0</v>
      </c>
      <c r="E1628" s="588">
        <v>900</v>
      </c>
      <c r="F1628" s="602">
        <v>900</v>
      </c>
      <c r="G1628" s="589">
        <f t="shared" si="31"/>
        <v>100</v>
      </c>
    </row>
    <row r="1629" spans="1:7" x14ac:dyDescent="0.2">
      <c r="A1629" s="584">
        <v>4344</v>
      </c>
      <c r="B1629" s="585">
        <v>6322</v>
      </c>
      <c r="C1629" s="586" t="s">
        <v>271</v>
      </c>
      <c r="D1629" s="587">
        <v>0</v>
      </c>
      <c r="E1629" s="588">
        <v>300</v>
      </c>
      <c r="F1629" s="587">
        <v>300</v>
      </c>
      <c r="G1629" s="589">
        <f t="shared" si="31"/>
        <v>100</v>
      </c>
    </row>
    <row r="1630" spans="1:7" x14ac:dyDescent="0.2">
      <c r="A1630" s="584">
        <v>4344</v>
      </c>
      <c r="B1630" s="585">
        <v>6323</v>
      </c>
      <c r="C1630" s="586" t="s">
        <v>282</v>
      </c>
      <c r="D1630" s="587">
        <v>0</v>
      </c>
      <c r="E1630" s="588">
        <v>555</v>
      </c>
      <c r="F1630" s="587">
        <v>555</v>
      </c>
      <c r="G1630" s="589">
        <f t="shared" si="31"/>
        <v>100</v>
      </c>
    </row>
    <row r="1631" spans="1:7" x14ac:dyDescent="0.2">
      <c r="A1631" s="584">
        <v>4344</v>
      </c>
      <c r="B1631" s="585">
        <v>6421</v>
      </c>
      <c r="C1631" s="586" t="s">
        <v>3133</v>
      </c>
      <c r="D1631" s="587">
        <v>0</v>
      </c>
      <c r="E1631" s="588">
        <v>10000</v>
      </c>
      <c r="F1631" s="587">
        <v>10000</v>
      </c>
      <c r="G1631" s="589">
        <f t="shared" si="31"/>
        <v>100</v>
      </c>
    </row>
    <row r="1632" spans="1:7" x14ac:dyDescent="0.2">
      <c r="A1632" s="591">
        <v>4344</v>
      </c>
      <c r="B1632" s="592"/>
      <c r="C1632" s="593" t="s">
        <v>231</v>
      </c>
      <c r="D1632" s="567">
        <v>0</v>
      </c>
      <c r="E1632" s="574">
        <v>11755</v>
      </c>
      <c r="F1632" s="567">
        <v>11755</v>
      </c>
      <c r="G1632" s="594">
        <f t="shared" si="31"/>
        <v>100</v>
      </c>
    </row>
    <row r="1633" spans="1:7" x14ac:dyDescent="0.2">
      <c r="A1633" s="595"/>
      <c r="B1633" s="607"/>
      <c r="C1633" s="597"/>
      <c r="D1633" s="599"/>
      <c r="E1633" s="599"/>
      <c r="F1633" s="599"/>
      <c r="G1633" s="600"/>
    </row>
    <row r="1634" spans="1:7" x14ac:dyDescent="0.2">
      <c r="A1634" s="584">
        <v>4349</v>
      </c>
      <c r="B1634" s="601">
        <v>6322</v>
      </c>
      <c r="C1634" s="586" t="s">
        <v>271</v>
      </c>
      <c r="D1634" s="602">
        <v>0</v>
      </c>
      <c r="E1634" s="588">
        <v>200</v>
      </c>
      <c r="F1634" s="602">
        <v>200</v>
      </c>
      <c r="G1634" s="589">
        <f t="shared" si="31"/>
        <v>100</v>
      </c>
    </row>
    <row r="1635" spans="1:7" x14ac:dyDescent="0.2">
      <c r="A1635" s="584">
        <v>4349</v>
      </c>
      <c r="B1635" s="585">
        <v>6323</v>
      </c>
      <c r="C1635" s="586" t="s">
        <v>282</v>
      </c>
      <c r="D1635" s="587">
        <v>0</v>
      </c>
      <c r="E1635" s="588">
        <v>2000</v>
      </c>
      <c r="F1635" s="587">
        <v>0</v>
      </c>
      <c r="G1635" s="589">
        <f t="shared" si="31"/>
        <v>0</v>
      </c>
    </row>
    <row r="1636" spans="1:7" x14ac:dyDescent="0.2">
      <c r="A1636" s="591">
        <v>4349</v>
      </c>
      <c r="B1636" s="592"/>
      <c r="C1636" s="593" t="s">
        <v>3644</v>
      </c>
      <c r="D1636" s="567">
        <v>0</v>
      </c>
      <c r="E1636" s="574">
        <v>2200</v>
      </c>
      <c r="F1636" s="567">
        <v>200</v>
      </c>
      <c r="G1636" s="594">
        <f t="shared" si="31"/>
        <v>9.0909090909090917</v>
      </c>
    </row>
    <row r="1637" spans="1:7" x14ac:dyDescent="0.2">
      <c r="A1637" s="595"/>
      <c r="B1637" s="607"/>
      <c r="C1637" s="597"/>
      <c r="D1637" s="599"/>
      <c r="E1637" s="599"/>
      <c r="F1637" s="599"/>
      <c r="G1637" s="600"/>
    </row>
    <row r="1638" spans="1:7" x14ac:dyDescent="0.2">
      <c r="A1638" s="584">
        <v>4350</v>
      </c>
      <c r="B1638" s="601">
        <v>6121</v>
      </c>
      <c r="C1638" s="586" t="s">
        <v>1188</v>
      </c>
      <c r="D1638" s="602">
        <v>138975</v>
      </c>
      <c r="E1638" s="588">
        <v>15975.09</v>
      </c>
      <c r="F1638" s="602">
        <v>162.13999999999999</v>
      </c>
      <c r="G1638" s="589">
        <f t="shared" si="31"/>
        <v>1.014955158312097</v>
      </c>
    </row>
    <row r="1639" spans="1:7" x14ac:dyDescent="0.2">
      <c r="A1639" s="584">
        <v>4350</v>
      </c>
      <c r="B1639" s="585">
        <v>6313</v>
      </c>
      <c r="C1639" s="586" t="s">
        <v>3653</v>
      </c>
      <c r="D1639" s="587">
        <v>0</v>
      </c>
      <c r="E1639" s="588">
        <v>399.5</v>
      </c>
      <c r="F1639" s="587">
        <v>399.5</v>
      </c>
      <c r="G1639" s="589">
        <f t="shared" si="31"/>
        <v>100</v>
      </c>
    </row>
    <row r="1640" spans="1:7" x14ac:dyDescent="0.2">
      <c r="A1640" s="584">
        <v>4350</v>
      </c>
      <c r="B1640" s="585">
        <v>6321</v>
      </c>
      <c r="C1640" s="586" t="s">
        <v>275</v>
      </c>
      <c r="D1640" s="587">
        <v>0</v>
      </c>
      <c r="E1640" s="588">
        <v>1158.7</v>
      </c>
      <c r="F1640" s="587">
        <v>1158.7</v>
      </c>
      <c r="G1640" s="589">
        <f t="shared" si="31"/>
        <v>100</v>
      </c>
    </row>
    <row r="1641" spans="1:7" x14ac:dyDescent="0.2">
      <c r="A1641" s="584">
        <v>4350</v>
      </c>
      <c r="B1641" s="585">
        <v>6323</v>
      </c>
      <c r="C1641" s="586" t="s">
        <v>282</v>
      </c>
      <c r="D1641" s="587">
        <v>0</v>
      </c>
      <c r="E1641" s="588">
        <v>2591.9</v>
      </c>
      <c r="F1641" s="587">
        <v>2591.9</v>
      </c>
      <c r="G1641" s="589">
        <f t="shared" si="31"/>
        <v>100</v>
      </c>
    </row>
    <row r="1642" spans="1:7" x14ac:dyDescent="0.2">
      <c r="A1642" s="584">
        <v>4350</v>
      </c>
      <c r="B1642" s="585">
        <v>6341</v>
      </c>
      <c r="C1642" s="586" t="s">
        <v>276</v>
      </c>
      <c r="D1642" s="587">
        <v>0</v>
      </c>
      <c r="E1642" s="588">
        <v>5003.7</v>
      </c>
      <c r="F1642" s="587">
        <v>3403.7</v>
      </c>
      <c r="G1642" s="589">
        <f t="shared" si="31"/>
        <v>68.023662489757569</v>
      </c>
    </row>
    <row r="1643" spans="1:7" x14ac:dyDescent="0.2">
      <c r="A1643" s="584">
        <v>4350</v>
      </c>
      <c r="B1643" s="585">
        <v>6351</v>
      </c>
      <c r="C1643" s="586" t="s">
        <v>272</v>
      </c>
      <c r="D1643" s="587">
        <v>5600</v>
      </c>
      <c r="E1643" s="588">
        <v>27000</v>
      </c>
      <c r="F1643" s="587">
        <v>3445.605</v>
      </c>
      <c r="G1643" s="589">
        <f t="shared" si="31"/>
        <v>12.7615</v>
      </c>
    </row>
    <row r="1644" spans="1:7" x14ac:dyDescent="0.2">
      <c r="A1644" s="591">
        <v>4350</v>
      </c>
      <c r="B1644" s="592"/>
      <c r="C1644" s="593" t="s">
        <v>95</v>
      </c>
      <c r="D1644" s="567">
        <v>144575</v>
      </c>
      <c r="E1644" s="574">
        <v>52128.89</v>
      </c>
      <c r="F1644" s="567">
        <v>11161.545</v>
      </c>
      <c r="G1644" s="594">
        <f t="shared" si="31"/>
        <v>21.411438072055631</v>
      </c>
    </row>
    <row r="1645" spans="1:7" x14ac:dyDescent="0.2">
      <c r="A1645" s="595"/>
      <c r="B1645" s="607"/>
      <c r="C1645" s="597"/>
      <c r="D1645" s="599"/>
      <c r="E1645" s="599"/>
      <c r="F1645" s="599"/>
      <c r="G1645" s="600"/>
    </row>
    <row r="1646" spans="1:7" x14ac:dyDescent="0.2">
      <c r="A1646" s="584">
        <v>4351</v>
      </c>
      <c r="B1646" s="601">
        <v>6321</v>
      </c>
      <c r="C1646" s="586" t="s">
        <v>275</v>
      </c>
      <c r="D1646" s="602">
        <v>0</v>
      </c>
      <c r="E1646" s="588">
        <v>271</v>
      </c>
      <c r="F1646" s="602">
        <v>271</v>
      </c>
      <c r="G1646" s="589">
        <f t="shared" si="31"/>
        <v>100</v>
      </c>
    </row>
    <row r="1647" spans="1:7" x14ac:dyDescent="0.2">
      <c r="A1647" s="584">
        <v>4351</v>
      </c>
      <c r="B1647" s="585">
        <v>6322</v>
      </c>
      <c r="C1647" s="586" t="s">
        <v>271</v>
      </c>
      <c r="D1647" s="587">
        <v>0</v>
      </c>
      <c r="E1647" s="588">
        <v>475</v>
      </c>
      <c r="F1647" s="587">
        <v>475</v>
      </c>
      <c r="G1647" s="589">
        <f t="shared" si="31"/>
        <v>100</v>
      </c>
    </row>
    <row r="1648" spans="1:7" x14ac:dyDescent="0.2">
      <c r="A1648" s="584">
        <v>4351</v>
      </c>
      <c r="B1648" s="585">
        <v>6323</v>
      </c>
      <c r="C1648" s="586" t="s">
        <v>282</v>
      </c>
      <c r="D1648" s="587">
        <v>0</v>
      </c>
      <c r="E1648" s="588">
        <v>2061.6999999999998</v>
      </c>
      <c r="F1648" s="587">
        <v>2061.6999999999998</v>
      </c>
      <c r="G1648" s="589">
        <f t="shared" si="31"/>
        <v>100</v>
      </c>
    </row>
    <row r="1649" spans="1:7" x14ac:dyDescent="0.2">
      <c r="A1649" s="591">
        <v>4351</v>
      </c>
      <c r="B1649" s="592"/>
      <c r="C1649" s="593" t="s">
        <v>96</v>
      </c>
      <c r="D1649" s="567">
        <v>0</v>
      </c>
      <c r="E1649" s="574">
        <v>2807.7</v>
      </c>
      <c r="F1649" s="567">
        <v>2807.7</v>
      </c>
      <c r="G1649" s="594">
        <f t="shared" si="31"/>
        <v>100</v>
      </c>
    </row>
    <row r="1650" spans="1:7" x14ac:dyDescent="0.2">
      <c r="A1650" s="595"/>
      <c r="B1650" s="607"/>
      <c r="C1650" s="597"/>
      <c r="D1650" s="599"/>
      <c r="E1650" s="599"/>
      <c r="F1650" s="599"/>
      <c r="G1650" s="600"/>
    </row>
    <row r="1651" spans="1:7" x14ac:dyDescent="0.2">
      <c r="A1651" s="584">
        <v>4354</v>
      </c>
      <c r="B1651" s="601">
        <v>6121</v>
      </c>
      <c r="C1651" s="586" t="s">
        <v>1188</v>
      </c>
      <c r="D1651" s="602">
        <v>9450</v>
      </c>
      <c r="E1651" s="588">
        <v>477.78</v>
      </c>
      <c r="F1651" s="602">
        <v>114.95</v>
      </c>
      <c r="G1651" s="589">
        <f t="shared" si="31"/>
        <v>24.059190422370129</v>
      </c>
    </row>
    <row r="1652" spans="1:7" x14ac:dyDescent="0.2">
      <c r="A1652" s="584">
        <v>4354</v>
      </c>
      <c r="B1652" s="585">
        <v>6323</v>
      </c>
      <c r="C1652" s="586" t="s">
        <v>282</v>
      </c>
      <c r="D1652" s="587">
        <v>0</v>
      </c>
      <c r="E1652" s="588">
        <v>465</v>
      </c>
      <c r="F1652" s="587">
        <v>465</v>
      </c>
      <c r="G1652" s="589">
        <f t="shared" si="31"/>
        <v>100</v>
      </c>
    </row>
    <row r="1653" spans="1:7" x14ac:dyDescent="0.2">
      <c r="A1653" s="584">
        <v>4354</v>
      </c>
      <c r="B1653" s="585">
        <v>6351</v>
      </c>
      <c r="C1653" s="586" t="s">
        <v>272</v>
      </c>
      <c r="D1653" s="587">
        <v>2850</v>
      </c>
      <c r="E1653" s="588">
        <v>4100</v>
      </c>
      <c r="F1653" s="587">
        <v>527.87</v>
      </c>
      <c r="G1653" s="589">
        <f t="shared" si="31"/>
        <v>12.874878048780488</v>
      </c>
    </row>
    <row r="1654" spans="1:7" x14ac:dyDescent="0.2">
      <c r="A1654" s="591">
        <v>4354</v>
      </c>
      <c r="B1654" s="592"/>
      <c r="C1654" s="593" t="s">
        <v>233</v>
      </c>
      <c r="D1654" s="567">
        <v>12300</v>
      </c>
      <c r="E1654" s="574">
        <v>5042.78</v>
      </c>
      <c r="F1654" s="567">
        <v>1107.82</v>
      </c>
      <c r="G1654" s="594">
        <f t="shared" si="31"/>
        <v>21.968438044094725</v>
      </c>
    </row>
    <row r="1655" spans="1:7" x14ac:dyDescent="0.2">
      <c r="A1655" s="595"/>
      <c r="B1655" s="607"/>
      <c r="C1655" s="597"/>
      <c r="D1655" s="599"/>
      <c r="E1655" s="599"/>
      <c r="F1655" s="599"/>
      <c r="G1655" s="600"/>
    </row>
    <row r="1656" spans="1:7" x14ac:dyDescent="0.2">
      <c r="A1656" s="584">
        <v>4356</v>
      </c>
      <c r="B1656" s="601">
        <v>6341</v>
      </c>
      <c r="C1656" s="586" t="s">
        <v>276</v>
      </c>
      <c r="D1656" s="602">
        <v>0</v>
      </c>
      <c r="E1656" s="588">
        <v>569.6</v>
      </c>
      <c r="F1656" s="602">
        <v>569.6</v>
      </c>
      <c r="G1656" s="589">
        <f t="shared" si="31"/>
        <v>100</v>
      </c>
    </row>
    <row r="1657" spans="1:7" x14ac:dyDescent="0.2">
      <c r="A1657" s="591">
        <v>4356</v>
      </c>
      <c r="B1657" s="592"/>
      <c r="C1657" s="593" t="s">
        <v>235</v>
      </c>
      <c r="D1657" s="567">
        <v>0</v>
      </c>
      <c r="E1657" s="574">
        <v>569.6</v>
      </c>
      <c r="F1657" s="567">
        <v>569.6</v>
      </c>
      <c r="G1657" s="594">
        <f t="shared" si="31"/>
        <v>100</v>
      </c>
    </row>
    <row r="1658" spans="1:7" x14ac:dyDescent="0.2">
      <c r="A1658" s="595"/>
      <c r="B1658" s="607"/>
      <c r="C1658" s="597"/>
      <c r="D1658" s="599"/>
      <c r="E1658" s="599"/>
      <c r="F1658" s="599"/>
      <c r="G1658" s="600"/>
    </row>
    <row r="1659" spans="1:7" x14ac:dyDescent="0.2">
      <c r="A1659" s="584">
        <v>4357</v>
      </c>
      <c r="B1659" s="601">
        <v>6119</v>
      </c>
      <c r="C1659" s="586" t="s">
        <v>3656</v>
      </c>
      <c r="D1659" s="602">
        <v>0</v>
      </c>
      <c r="E1659" s="588">
        <v>62.17</v>
      </c>
      <c r="F1659" s="602">
        <v>31.078979999999998</v>
      </c>
      <c r="G1659" s="589">
        <f t="shared" si="31"/>
        <v>49.99031687308991</v>
      </c>
    </row>
    <row r="1660" spans="1:7" x14ac:dyDescent="0.2">
      <c r="A1660" s="584">
        <v>4357</v>
      </c>
      <c r="B1660" s="585">
        <v>6121</v>
      </c>
      <c r="C1660" s="586" t="s">
        <v>1188</v>
      </c>
      <c r="D1660" s="587">
        <v>397613</v>
      </c>
      <c r="E1660" s="588">
        <v>294361.57</v>
      </c>
      <c r="F1660" s="587">
        <v>164149.90135</v>
      </c>
      <c r="G1660" s="589">
        <f t="shared" si="31"/>
        <v>55.764718658756983</v>
      </c>
    </row>
    <row r="1661" spans="1:7" x14ac:dyDescent="0.2">
      <c r="A1661" s="584">
        <v>4357</v>
      </c>
      <c r="B1661" s="585">
        <v>6122</v>
      </c>
      <c r="C1661" s="586" t="s">
        <v>273</v>
      </c>
      <c r="D1661" s="587">
        <v>4310</v>
      </c>
      <c r="E1661" s="588">
        <v>6901.04</v>
      </c>
      <c r="F1661" s="587">
        <v>2335.3383499999995</v>
      </c>
      <c r="G1661" s="589">
        <f t="shared" si="31"/>
        <v>33.840382753903754</v>
      </c>
    </row>
    <row r="1662" spans="1:7" x14ac:dyDescent="0.2">
      <c r="A1662" s="584">
        <v>4357</v>
      </c>
      <c r="B1662" s="585">
        <v>6130</v>
      </c>
      <c r="C1662" s="586" t="s">
        <v>277</v>
      </c>
      <c r="D1662" s="587">
        <v>2850</v>
      </c>
      <c r="E1662" s="588">
        <v>2850</v>
      </c>
      <c r="F1662" s="587">
        <v>0</v>
      </c>
      <c r="G1662" s="589">
        <f t="shared" si="31"/>
        <v>0</v>
      </c>
    </row>
    <row r="1663" spans="1:7" x14ac:dyDescent="0.2">
      <c r="A1663" s="584">
        <v>4357</v>
      </c>
      <c r="B1663" s="585">
        <v>6321</v>
      </c>
      <c r="C1663" s="586" t="s">
        <v>275</v>
      </c>
      <c r="D1663" s="587">
        <v>0</v>
      </c>
      <c r="E1663" s="588">
        <v>1300</v>
      </c>
      <c r="F1663" s="587">
        <v>1300</v>
      </c>
      <c r="G1663" s="589">
        <f t="shared" si="31"/>
        <v>100</v>
      </c>
    </row>
    <row r="1664" spans="1:7" x14ac:dyDescent="0.2">
      <c r="A1664" s="584">
        <v>4357</v>
      </c>
      <c r="B1664" s="585">
        <v>6322</v>
      </c>
      <c r="C1664" s="586" t="s">
        <v>271</v>
      </c>
      <c r="D1664" s="587">
        <v>0</v>
      </c>
      <c r="E1664" s="588">
        <v>1116</v>
      </c>
      <c r="F1664" s="587">
        <v>1116</v>
      </c>
      <c r="G1664" s="589">
        <f t="shared" si="31"/>
        <v>100</v>
      </c>
    </row>
    <row r="1665" spans="1:7" x14ac:dyDescent="0.2">
      <c r="A1665" s="584">
        <v>4357</v>
      </c>
      <c r="B1665" s="585">
        <v>6323</v>
      </c>
      <c r="C1665" s="586" t="s">
        <v>282</v>
      </c>
      <c r="D1665" s="587">
        <v>0</v>
      </c>
      <c r="E1665" s="588">
        <v>702.4</v>
      </c>
      <c r="F1665" s="587">
        <v>702.4</v>
      </c>
      <c r="G1665" s="589">
        <f t="shared" si="31"/>
        <v>100</v>
      </c>
    </row>
    <row r="1666" spans="1:7" x14ac:dyDescent="0.2">
      <c r="A1666" s="584">
        <v>4357</v>
      </c>
      <c r="B1666" s="585">
        <v>6341</v>
      </c>
      <c r="C1666" s="586" t="s">
        <v>276</v>
      </c>
      <c r="D1666" s="587">
        <v>0</v>
      </c>
      <c r="E1666" s="588">
        <v>1293</v>
      </c>
      <c r="F1666" s="587">
        <v>1278.8565000000001</v>
      </c>
      <c r="G1666" s="589">
        <f t="shared" si="31"/>
        <v>98.90614849187935</v>
      </c>
    </row>
    <row r="1667" spans="1:7" x14ac:dyDescent="0.2">
      <c r="A1667" s="584">
        <v>4357</v>
      </c>
      <c r="B1667" s="585">
        <v>6351</v>
      </c>
      <c r="C1667" s="586" t="s">
        <v>272</v>
      </c>
      <c r="D1667" s="587">
        <v>8050</v>
      </c>
      <c r="E1667" s="588">
        <v>21954.25</v>
      </c>
      <c r="F1667" s="587">
        <v>2111.2448999999997</v>
      </c>
      <c r="G1667" s="589">
        <f t="shared" si="31"/>
        <v>9.6165658129974823</v>
      </c>
    </row>
    <row r="1668" spans="1:7" x14ac:dyDescent="0.2">
      <c r="A1668" s="584">
        <v>4357</v>
      </c>
      <c r="B1668" s="585">
        <v>6356</v>
      </c>
      <c r="C1668" s="586" t="s">
        <v>278</v>
      </c>
      <c r="D1668" s="587">
        <v>0</v>
      </c>
      <c r="E1668" s="588">
        <v>100.383</v>
      </c>
      <c r="F1668" s="587">
        <v>100.38175</v>
      </c>
      <c r="G1668" s="589">
        <f t="shared" si="31"/>
        <v>99.998754769233827</v>
      </c>
    </row>
    <row r="1669" spans="1:7" x14ac:dyDescent="0.2">
      <c r="A1669" s="591">
        <v>4357</v>
      </c>
      <c r="B1669" s="592"/>
      <c r="C1669" s="593" t="s">
        <v>97</v>
      </c>
      <c r="D1669" s="567">
        <v>412823</v>
      </c>
      <c r="E1669" s="574">
        <v>330640.81300000002</v>
      </c>
      <c r="F1669" s="567">
        <v>173125.20182999998</v>
      </c>
      <c r="G1669" s="594">
        <f t="shared" si="31"/>
        <v>52.360505728008832</v>
      </c>
    </row>
    <row r="1670" spans="1:7" x14ac:dyDescent="0.2">
      <c r="A1670" s="595"/>
      <c r="B1670" s="607"/>
      <c r="C1670" s="597"/>
      <c r="D1670" s="599"/>
      <c r="E1670" s="599"/>
      <c r="F1670" s="599"/>
      <c r="G1670" s="600"/>
    </row>
    <row r="1671" spans="1:7" x14ac:dyDescent="0.2">
      <c r="A1671" s="584">
        <v>4359</v>
      </c>
      <c r="B1671" s="601">
        <v>6323</v>
      </c>
      <c r="C1671" s="586" t="s">
        <v>282</v>
      </c>
      <c r="D1671" s="602">
        <v>0</v>
      </c>
      <c r="E1671" s="588">
        <v>455</v>
      </c>
      <c r="F1671" s="602">
        <v>455</v>
      </c>
      <c r="G1671" s="589">
        <f t="shared" si="31"/>
        <v>100</v>
      </c>
    </row>
    <row r="1672" spans="1:7" x14ac:dyDescent="0.2">
      <c r="A1672" s="584">
        <v>4359</v>
      </c>
      <c r="B1672" s="585">
        <v>6341</v>
      </c>
      <c r="C1672" s="586" t="s">
        <v>276</v>
      </c>
      <c r="D1672" s="587">
        <v>0</v>
      </c>
      <c r="E1672" s="588">
        <v>222</v>
      </c>
      <c r="F1672" s="587">
        <v>222</v>
      </c>
      <c r="G1672" s="589">
        <f t="shared" si="31"/>
        <v>100</v>
      </c>
    </row>
    <row r="1673" spans="1:7" x14ac:dyDescent="0.2">
      <c r="A1673" s="591">
        <v>4359</v>
      </c>
      <c r="B1673" s="592"/>
      <c r="C1673" s="593" t="s">
        <v>237</v>
      </c>
      <c r="D1673" s="567">
        <v>0</v>
      </c>
      <c r="E1673" s="574">
        <v>677</v>
      </c>
      <c r="F1673" s="567">
        <v>677</v>
      </c>
      <c r="G1673" s="594">
        <f t="shared" ref="G1673:G1750" si="33">F1673/E1673*100</f>
        <v>100</v>
      </c>
    </row>
    <row r="1674" spans="1:7" x14ac:dyDescent="0.2">
      <c r="A1674" s="595"/>
      <c r="B1674" s="607"/>
      <c r="C1674" s="597"/>
      <c r="D1674" s="599"/>
      <c r="E1674" s="599"/>
      <c r="F1674" s="599"/>
      <c r="G1674" s="600"/>
    </row>
    <row r="1675" spans="1:7" x14ac:dyDescent="0.2">
      <c r="A1675" s="584">
        <v>4371</v>
      </c>
      <c r="B1675" s="601">
        <v>6323</v>
      </c>
      <c r="C1675" s="586" t="s">
        <v>282</v>
      </c>
      <c r="D1675" s="602">
        <v>0</v>
      </c>
      <c r="E1675" s="588">
        <v>300</v>
      </c>
      <c r="F1675" s="602">
        <v>300</v>
      </c>
      <c r="G1675" s="589">
        <f t="shared" si="33"/>
        <v>100</v>
      </c>
    </row>
    <row r="1676" spans="1:7" x14ac:dyDescent="0.2">
      <c r="A1676" s="591">
        <v>4371</v>
      </c>
      <c r="B1676" s="592"/>
      <c r="C1676" s="593" t="s">
        <v>238</v>
      </c>
      <c r="D1676" s="567">
        <v>0</v>
      </c>
      <c r="E1676" s="574">
        <v>300</v>
      </c>
      <c r="F1676" s="567">
        <v>300</v>
      </c>
      <c r="G1676" s="594">
        <f t="shared" si="33"/>
        <v>100</v>
      </c>
    </row>
    <row r="1677" spans="1:7" x14ac:dyDescent="0.2">
      <c r="A1677" s="595"/>
      <c r="B1677" s="607"/>
      <c r="C1677" s="597"/>
      <c r="D1677" s="599"/>
      <c r="E1677" s="599"/>
      <c r="F1677" s="599"/>
      <c r="G1677" s="600"/>
    </row>
    <row r="1678" spans="1:7" x14ac:dyDescent="0.2">
      <c r="A1678" s="584">
        <v>4374</v>
      </c>
      <c r="B1678" s="601">
        <v>6322</v>
      </c>
      <c r="C1678" s="586" t="s">
        <v>271</v>
      </c>
      <c r="D1678" s="602">
        <v>0</v>
      </c>
      <c r="E1678" s="588">
        <v>1438.8</v>
      </c>
      <c r="F1678" s="602">
        <v>1438.8</v>
      </c>
      <c r="G1678" s="589">
        <f t="shared" si="33"/>
        <v>100</v>
      </c>
    </row>
    <row r="1679" spans="1:7" x14ac:dyDescent="0.2">
      <c r="A1679" s="584">
        <v>4374</v>
      </c>
      <c r="B1679" s="585">
        <v>6323</v>
      </c>
      <c r="C1679" s="586" t="s">
        <v>282</v>
      </c>
      <c r="D1679" s="587">
        <v>0</v>
      </c>
      <c r="E1679" s="588">
        <v>2000</v>
      </c>
      <c r="F1679" s="587">
        <v>2000</v>
      </c>
      <c r="G1679" s="589">
        <f t="shared" si="33"/>
        <v>100</v>
      </c>
    </row>
    <row r="1680" spans="1:7" x14ac:dyDescent="0.2">
      <c r="A1680" s="584">
        <v>4374</v>
      </c>
      <c r="B1680" s="585">
        <v>6341</v>
      </c>
      <c r="C1680" s="586" t="s">
        <v>276</v>
      </c>
      <c r="D1680" s="587">
        <v>0</v>
      </c>
      <c r="E1680" s="588">
        <v>580.5</v>
      </c>
      <c r="F1680" s="587">
        <v>580.5</v>
      </c>
      <c r="G1680" s="589">
        <f t="shared" si="33"/>
        <v>100</v>
      </c>
    </row>
    <row r="1681" spans="1:7" x14ac:dyDescent="0.2">
      <c r="A1681" s="591">
        <v>4374</v>
      </c>
      <c r="B1681" s="592"/>
      <c r="C1681" s="593" t="s">
        <v>241</v>
      </c>
      <c r="D1681" s="567">
        <v>0</v>
      </c>
      <c r="E1681" s="574">
        <v>4019.3</v>
      </c>
      <c r="F1681" s="567">
        <v>4019.3</v>
      </c>
      <c r="G1681" s="594">
        <f t="shared" si="33"/>
        <v>100</v>
      </c>
    </row>
    <row r="1682" spans="1:7" x14ac:dyDescent="0.2">
      <c r="A1682" s="595"/>
      <c r="B1682" s="607"/>
      <c r="C1682" s="597"/>
      <c r="D1682" s="599"/>
      <c r="E1682" s="599"/>
      <c r="F1682" s="599"/>
      <c r="G1682" s="600"/>
    </row>
    <row r="1683" spans="1:7" x14ac:dyDescent="0.2">
      <c r="A1683" s="584">
        <v>4375</v>
      </c>
      <c r="B1683" s="601">
        <v>6321</v>
      </c>
      <c r="C1683" s="586" t="s">
        <v>275</v>
      </c>
      <c r="D1683" s="602">
        <v>0</v>
      </c>
      <c r="E1683" s="588">
        <v>225</v>
      </c>
      <c r="F1683" s="602">
        <v>225</v>
      </c>
      <c r="G1683" s="589">
        <f t="shared" si="33"/>
        <v>100</v>
      </c>
    </row>
    <row r="1684" spans="1:7" x14ac:dyDescent="0.2">
      <c r="A1684" s="584">
        <v>4375</v>
      </c>
      <c r="B1684" s="585">
        <v>6322</v>
      </c>
      <c r="C1684" s="586" t="s">
        <v>271</v>
      </c>
      <c r="D1684" s="587">
        <v>0</v>
      </c>
      <c r="E1684" s="588">
        <v>1000</v>
      </c>
      <c r="F1684" s="587">
        <v>1000</v>
      </c>
      <c r="G1684" s="589">
        <f t="shared" si="33"/>
        <v>100</v>
      </c>
    </row>
    <row r="1685" spans="1:7" x14ac:dyDescent="0.2">
      <c r="A1685" s="591">
        <v>4375</v>
      </c>
      <c r="B1685" s="592"/>
      <c r="C1685" s="593" t="s">
        <v>242</v>
      </c>
      <c r="D1685" s="567">
        <v>0</v>
      </c>
      <c r="E1685" s="574">
        <v>1225</v>
      </c>
      <c r="F1685" s="567">
        <v>1225</v>
      </c>
      <c r="G1685" s="594">
        <f t="shared" si="33"/>
        <v>100</v>
      </c>
    </row>
    <row r="1686" spans="1:7" x14ac:dyDescent="0.2">
      <c r="A1686" s="595"/>
      <c r="B1686" s="607"/>
      <c r="C1686" s="597"/>
      <c r="D1686" s="599"/>
      <c r="E1686" s="599"/>
      <c r="F1686" s="599"/>
      <c r="G1686" s="600"/>
    </row>
    <row r="1687" spans="1:7" x14ac:dyDescent="0.2">
      <c r="A1687" s="584">
        <v>4376</v>
      </c>
      <c r="B1687" s="601">
        <v>6323</v>
      </c>
      <c r="C1687" s="586" t="s">
        <v>282</v>
      </c>
      <c r="D1687" s="602">
        <v>0</v>
      </c>
      <c r="E1687" s="588">
        <v>1000</v>
      </c>
      <c r="F1687" s="602">
        <v>1000</v>
      </c>
      <c r="G1687" s="589">
        <f t="shared" si="33"/>
        <v>100</v>
      </c>
    </row>
    <row r="1688" spans="1:7" x14ac:dyDescent="0.2">
      <c r="A1688" s="591">
        <v>4376</v>
      </c>
      <c r="B1688" s="592"/>
      <c r="C1688" s="593" t="s">
        <v>243</v>
      </c>
      <c r="D1688" s="567">
        <v>0</v>
      </c>
      <c r="E1688" s="574">
        <v>1000</v>
      </c>
      <c r="F1688" s="567">
        <v>1000</v>
      </c>
      <c r="G1688" s="594">
        <f t="shared" si="33"/>
        <v>100</v>
      </c>
    </row>
    <row r="1689" spans="1:7" x14ac:dyDescent="0.2">
      <c r="A1689" s="595"/>
      <c r="B1689" s="607"/>
      <c r="C1689" s="597"/>
      <c r="D1689" s="599"/>
      <c r="E1689" s="599"/>
      <c r="F1689" s="599"/>
      <c r="G1689" s="600"/>
    </row>
    <row r="1690" spans="1:7" x14ac:dyDescent="0.2">
      <c r="A1690" s="584">
        <v>4377</v>
      </c>
      <c r="B1690" s="601">
        <v>6121</v>
      </c>
      <c r="C1690" s="586" t="s">
        <v>1188</v>
      </c>
      <c r="D1690" s="602">
        <v>0</v>
      </c>
      <c r="E1690" s="588">
        <v>6827.95</v>
      </c>
      <c r="F1690" s="602">
        <v>6772.1796299999996</v>
      </c>
      <c r="G1690" s="589">
        <f t="shared" si="33"/>
        <v>99.183204768634809</v>
      </c>
    </row>
    <row r="1691" spans="1:7" x14ac:dyDescent="0.2">
      <c r="A1691" s="584">
        <v>4377</v>
      </c>
      <c r="B1691" s="585">
        <v>6122</v>
      </c>
      <c r="C1691" s="586" t="s">
        <v>273</v>
      </c>
      <c r="D1691" s="587">
        <v>0</v>
      </c>
      <c r="E1691" s="588">
        <v>1098.4100000000001</v>
      </c>
      <c r="F1691" s="587">
        <v>1043.50521</v>
      </c>
      <c r="G1691" s="589">
        <f t="shared" si="33"/>
        <v>95.001430249178355</v>
      </c>
    </row>
    <row r="1692" spans="1:7" x14ac:dyDescent="0.2">
      <c r="A1692" s="591">
        <v>4377</v>
      </c>
      <c r="B1692" s="592"/>
      <c r="C1692" s="593" t="s">
        <v>98</v>
      </c>
      <c r="D1692" s="567">
        <v>0</v>
      </c>
      <c r="E1692" s="574">
        <v>7926.36</v>
      </c>
      <c r="F1692" s="567">
        <v>7815.6848399999999</v>
      </c>
      <c r="G1692" s="594">
        <f t="shared" si="33"/>
        <v>98.60370762872239</v>
      </c>
    </row>
    <row r="1693" spans="1:7" x14ac:dyDescent="0.2">
      <c r="A1693" s="595"/>
      <c r="B1693" s="607"/>
      <c r="C1693" s="597"/>
      <c r="D1693" s="599"/>
      <c r="E1693" s="599"/>
      <c r="F1693" s="599"/>
      <c r="G1693" s="600"/>
    </row>
    <row r="1694" spans="1:7" x14ac:dyDescent="0.2">
      <c r="A1694" s="584">
        <v>4378</v>
      </c>
      <c r="B1694" s="601">
        <v>6321</v>
      </c>
      <c r="C1694" s="586" t="s">
        <v>275</v>
      </c>
      <c r="D1694" s="602">
        <v>0</v>
      </c>
      <c r="E1694" s="588">
        <v>365</v>
      </c>
      <c r="F1694" s="602">
        <v>365</v>
      </c>
      <c r="G1694" s="589">
        <f t="shared" si="33"/>
        <v>100</v>
      </c>
    </row>
    <row r="1695" spans="1:7" x14ac:dyDescent="0.2">
      <c r="A1695" s="584">
        <v>4378</v>
      </c>
      <c r="B1695" s="585">
        <v>6322</v>
      </c>
      <c r="C1695" s="586" t="s">
        <v>271</v>
      </c>
      <c r="D1695" s="587">
        <v>0</v>
      </c>
      <c r="E1695" s="588">
        <v>1050</v>
      </c>
      <c r="F1695" s="587">
        <v>1050</v>
      </c>
      <c r="G1695" s="589">
        <f t="shared" si="33"/>
        <v>100</v>
      </c>
    </row>
    <row r="1696" spans="1:7" x14ac:dyDescent="0.2">
      <c r="A1696" s="591">
        <v>4378</v>
      </c>
      <c r="B1696" s="592"/>
      <c r="C1696" s="593" t="s">
        <v>244</v>
      </c>
      <c r="D1696" s="567">
        <v>0</v>
      </c>
      <c r="E1696" s="574">
        <v>1415</v>
      </c>
      <c r="F1696" s="567">
        <v>1415</v>
      </c>
      <c r="G1696" s="594">
        <f t="shared" si="33"/>
        <v>100</v>
      </c>
    </row>
    <row r="1697" spans="1:7" x14ac:dyDescent="0.2">
      <c r="A1697" s="595"/>
      <c r="B1697" s="607"/>
      <c r="C1697" s="597"/>
      <c r="D1697" s="599"/>
      <c r="E1697" s="599"/>
      <c r="F1697" s="599"/>
      <c r="G1697" s="600"/>
    </row>
    <row r="1698" spans="1:7" x14ac:dyDescent="0.2">
      <c r="A1698" s="584">
        <v>4379</v>
      </c>
      <c r="B1698" s="601">
        <v>6322</v>
      </c>
      <c r="C1698" s="586" t="s">
        <v>271</v>
      </c>
      <c r="D1698" s="602">
        <v>0</v>
      </c>
      <c r="E1698" s="588">
        <v>750</v>
      </c>
      <c r="F1698" s="602">
        <v>750</v>
      </c>
      <c r="G1698" s="589">
        <f t="shared" si="33"/>
        <v>100</v>
      </c>
    </row>
    <row r="1699" spans="1:7" x14ac:dyDescent="0.2">
      <c r="A1699" s="584">
        <v>4379</v>
      </c>
      <c r="B1699" s="585">
        <v>6323</v>
      </c>
      <c r="C1699" s="586" t="s">
        <v>282</v>
      </c>
      <c r="D1699" s="587">
        <v>0</v>
      </c>
      <c r="E1699" s="588">
        <v>800</v>
      </c>
      <c r="F1699" s="587">
        <v>800</v>
      </c>
      <c r="G1699" s="589">
        <f t="shared" si="33"/>
        <v>100</v>
      </c>
    </row>
    <row r="1700" spans="1:7" x14ac:dyDescent="0.2">
      <c r="A1700" s="584">
        <v>4379</v>
      </c>
      <c r="B1700" s="585">
        <v>6341</v>
      </c>
      <c r="C1700" s="586" t="s">
        <v>276</v>
      </c>
      <c r="D1700" s="587">
        <v>0</v>
      </c>
      <c r="E1700" s="588">
        <v>1000</v>
      </c>
      <c r="F1700" s="587">
        <v>0</v>
      </c>
      <c r="G1700" s="589">
        <f t="shared" si="33"/>
        <v>0</v>
      </c>
    </row>
    <row r="1701" spans="1:7" x14ac:dyDescent="0.2">
      <c r="A1701" s="591">
        <v>4379</v>
      </c>
      <c r="B1701" s="592"/>
      <c r="C1701" s="593" t="s">
        <v>245</v>
      </c>
      <c r="D1701" s="567">
        <v>0</v>
      </c>
      <c r="E1701" s="574">
        <v>2550</v>
      </c>
      <c r="F1701" s="567">
        <v>1550</v>
      </c>
      <c r="G1701" s="594">
        <f t="shared" si="33"/>
        <v>60.784313725490193</v>
      </c>
    </row>
    <row r="1702" spans="1:7" x14ac:dyDescent="0.2">
      <c r="A1702" s="595"/>
      <c r="B1702" s="607"/>
      <c r="C1702" s="597"/>
      <c r="D1702" s="599"/>
      <c r="E1702" s="599"/>
      <c r="F1702" s="599"/>
      <c r="G1702" s="600"/>
    </row>
    <row r="1703" spans="1:7" x14ac:dyDescent="0.2">
      <c r="A1703" s="584">
        <v>4399</v>
      </c>
      <c r="B1703" s="601">
        <v>6312</v>
      </c>
      <c r="C1703" s="586" t="s">
        <v>3652</v>
      </c>
      <c r="D1703" s="602">
        <v>0</v>
      </c>
      <c r="E1703" s="588">
        <v>150</v>
      </c>
      <c r="F1703" s="602">
        <v>150</v>
      </c>
      <c r="G1703" s="589">
        <f t="shared" si="33"/>
        <v>100</v>
      </c>
    </row>
    <row r="1704" spans="1:7" x14ac:dyDescent="0.2">
      <c r="A1704" s="584">
        <v>4399</v>
      </c>
      <c r="B1704" s="585">
        <v>6313</v>
      </c>
      <c r="C1704" s="586" t="s">
        <v>3653</v>
      </c>
      <c r="D1704" s="587">
        <v>0</v>
      </c>
      <c r="E1704" s="588">
        <v>1894.1</v>
      </c>
      <c r="F1704" s="587">
        <v>1894.1</v>
      </c>
      <c r="G1704" s="589">
        <f t="shared" si="33"/>
        <v>100</v>
      </c>
    </row>
    <row r="1705" spans="1:7" x14ac:dyDescent="0.2">
      <c r="A1705" s="584">
        <v>4399</v>
      </c>
      <c r="B1705" s="585">
        <v>6321</v>
      </c>
      <c r="C1705" s="586" t="s">
        <v>275</v>
      </c>
      <c r="D1705" s="587">
        <v>10000</v>
      </c>
      <c r="E1705" s="588">
        <v>0</v>
      </c>
      <c r="F1705" s="587">
        <v>0</v>
      </c>
      <c r="G1705" s="548" t="s">
        <v>3125</v>
      </c>
    </row>
    <row r="1706" spans="1:7" x14ac:dyDescent="0.2">
      <c r="A1706" s="584">
        <v>4399</v>
      </c>
      <c r="B1706" s="585">
        <v>6322</v>
      </c>
      <c r="C1706" s="586" t="s">
        <v>271</v>
      </c>
      <c r="D1706" s="587">
        <v>0</v>
      </c>
      <c r="E1706" s="588">
        <v>790.8</v>
      </c>
      <c r="F1706" s="587">
        <v>789.25</v>
      </c>
      <c r="G1706" s="589">
        <f t="shared" si="33"/>
        <v>99.803995953464849</v>
      </c>
    </row>
    <row r="1707" spans="1:7" x14ac:dyDescent="0.2">
      <c r="A1707" s="591">
        <v>4399</v>
      </c>
      <c r="B1707" s="592"/>
      <c r="C1707" s="593" t="s">
        <v>99</v>
      </c>
      <c r="D1707" s="567">
        <v>10000</v>
      </c>
      <c r="E1707" s="574">
        <v>2834.9</v>
      </c>
      <c r="F1707" s="567">
        <v>2833.35</v>
      </c>
      <c r="G1707" s="594">
        <f t="shared" si="33"/>
        <v>99.945324350065263</v>
      </c>
    </row>
    <row r="1708" spans="1:7" x14ac:dyDescent="0.2">
      <c r="A1708" s="595"/>
      <c r="B1708" s="607"/>
      <c r="C1708" s="597"/>
      <c r="D1708" s="599"/>
      <c r="E1708" s="599"/>
      <c r="F1708" s="599"/>
      <c r="G1708" s="600"/>
    </row>
    <row r="1709" spans="1:7" ht="13.5" customHeight="1" x14ac:dyDescent="0.2">
      <c r="A1709" s="1160" t="s">
        <v>246</v>
      </c>
      <c r="B1709" s="1161"/>
      <c r="C1709" s="1161"/>
      <c r="D1709" s="603">
        <v>582698</v>
      </c>
      <c r="E1709" s="604">
        <v>430977.34299999999</v>
      </c>
      <c r="F1709" s="603">
        <v>222447.20166999998</v>
      </c>
      <c r="G1709" s="605">
        <f t="shared" ref="G1709" si="34">F1709/E1709*100</f>
        <v>51.614593036738817</v>
      </c>
    </row>
    <row r="1710" spans="1:7" x14ac:dyDescent="0.2">
      <c r="A1710" s="606"/>
      <c r="B1710" s="607"/>
      <c r="C1710" s="607"/>
      <c r="D1710" s="599"/>
      <c r="E1710" s="599"/>
      <c r="F1710" s="599"/>
      <c r="G1710" s="600"/>
    </row>
    <row r="1711" spans="1:7" x14ac:dyDescent="0.2">
      <c r="A1711" s="584">
        <v>5212</v>
      </c>
      <c r="B1711" s="601">
        <v>6122</v>
      </c>
      <c r="C1711" s="586" t="s">
        <v>273</v>
      </c>
      <c r="D1711" s="602">
        <v>8000</v>
      </c>
      <c r="E1711" s="588">
        <v>11029.07</v>
      </c>
      <c r="F1711" s="602">
        <v>1107.8009999999999</v>
      </c>
      <c r="G1711" s="589">
        <f t="shared" si="33"/>
        <v>10.044373641657909</v>
      </c>
    </row>
    <row r="1712" spans="1:7" x14ac:dyDescent="0.2">
      <c r="A1712" s="584">
        <v>5212</v>
      </c>
      <c r="B1712" s="585">
        <v>6125</v>
      </c>
      <c r="C1712" s="586" t="s">
        <v>3657</v>
      </c>
      <c r="D1712" s="587">
        <v>0</v>
      </c>
      <c r="E1712" s="588">
        <v>458.59</v>
      </c>
      <c r="F1712" s="587">
        <v>458.59</v>
      </c>
      <c r="G1712" s="589">
        <f t="shared" si="33"/>
        <v>100</v>
      </c>
    </row>
    <row r="1713" spans="1:7" x14ac:dyDescent="0.2">
      <c r="A1713" s="584">
        <v>5212</v>
      </c>
      <c r="B1713" s="585">
        <v>6341</v>
      </c>
      <c r="C1713" s="586" t="s">
        <v>276</v>
      </c>
      <c r="D1713" s="587">
        <v>0</v>
      </c>
      <c r="E1713" s="588">
        <v>3000</v>
      </c>
      <c r="F1713" s="587">
        <v>0</v>
      </c>
      <c r="G1713" s="589">
        <f t="shared" si="33"/>
        <v>0</v>
      </c>
    </row>
    <row r="1714" spans="1:7" x14ac:dyDescent="0.2">
      <c r="A1714" s="591">
        <v>5212</v>
      </c>
      <c r="B1714" s="592"/>
      <c r="C1714" s="593" t="s">
        <v>247</v>
      </c>
      <c r="D1714" s="567">
        <v>8000</v>
      </c>
      <c r="E1714" s="574">
        <v>14487.66</v>
      </c>
      <c r="F1714" s="567">
        <v>1566.3910000000001</v>
      </c>
      <c r="G1714" s="594">
        <f t="shared" si="33"/>
        <v>10.811897849618228</v>
      </c>
    </row>
    <row r="1715" spans="1:7" x14ac:dyDescent="0.2">
      <c r="A1715" s="595"/>
      <c r="B1715" s="607"/>
      <c r="C1715" s="597"/>
      <c r="D1715" s="599"/>
      <c r="E1715" s="599"/>
      <c r="F1715" s="599"/>
      <c r="G1715" s="600"/>
    </row>
    <row r="1716" spans="1:7" x14ac:dyDescent="0.2">
      <c r="A1716" s="584">
        <v>5213</v>
      </c>
      <c r="B1716" s="601">
        <v>6351</v>
      </c>
      <c r="C1716" s="586" t="s">
        <v>272</v>
      </c>
      <c r="D1716" s="602">
        <v>0</v>
      </c>
      <c r="E1716" s="588">
        <v>2907.63</v>
      </c>
      <c r="F1716" s="602">
        <v>2907.6215299999999</v>
      </c>
      <c r="G1716" s="589">
        <f t="shared" si="33"/>
        <v>99.9997086974615</v>
      </c>
    </row>
    <row r="1717" spans="1:7" x14ac:dyDescent="0.2">
      <c r="A1717" s="584">
        <v>5213</v>
      </c>
      <c r="B1717" s="585">
        <v>6359</v>
      </c>
      <c r="C1717" s="586" t="s">
        <v>3663</v>
      </c>
      <c r="D1717" s="587">
        <v>0</v>
      </c>
      <c r="E1717" s="588">
        <v>2395.67</v>
      </c>
      <c r="F1717" s="587">
        <v>2395.6644799999999</v>
      </c>
      <c r="G1717" s="589">
        <f t="shared" si="33"/>
        <v>99.999769584291656</v>
      </c>
    </row>
    <row r="1718" spans="1:7" x14ac:dyDescent="0.2">
      <c r="A1718" s="591">
        <v>5213</v>
      </c>
      <c r="B1718" s="592"/>
      <c r="C1718" s="593" t="s">
        <v>250</v>
      </c>
      <c r="D1718" s="567">
        <v>0</v>
      </c>
      <c r="E1718" s="574">
        <v>5303.3</v>
      </c>
      <c r="F1718" s="567">
        <v>5303.2860099999998</v>
      </c>
      <c r="G1718" s="594">
        <f t="shared" si="33"/>
        <v>99.999736201987432</v>
      </c>
    </row>
    <row r="1719" spans="1:7" x14ac:dyDescent="0.2">
      <c r="A1719" s="595"/>
      <c r="B1719" s="607"/>
      <c r="C1719" s="597"/>
      <c r="D1719" s="599"/>
      <c r="E1719" s="599"/>
      <c r="F1719" s="599"/>
      <c r="G1719" s="600"/>
    </row>
    <row r="1720" spans="1:7" x14ac:dyDescent="0.2">
      <c r="A1720" s="584">
        <v>5279</v>
      </c>
      <c r="B1720" s="601">
        <v>6321</v>
      </c>
      <c r="C1720" s="586" t="s">
        <v>275</v>
      </c>
      <c r="D1720" s="602">
        <v>1000</v>
      </c>
      <c r="E1720" s="588">
        <v>1000</v>
      </c>
      <c r="F1720" s="602">
        <v>1000</v>
      </c>
      <c r="G1720" s="589">
        <f t="shared" si="33"/>
        <v>100</v>
      </c>
    </row>
    <row r="1721" spans="1:7" x14ac:dyDescent="0.2">
      <c r="A1721" s="584">
        <v>5279</v>
      </c>
      <c r="B1721" s="585">
        <v>6322</v>
      </c>
      <c r="C1721" s="586" t="s">
        <v>271</v>
      </c>
      <c r="D1721" s="587">
        <v>8500</v>
      </c>
      <c r="E1721" s="588">
        <v>8661.35</v>
      </c>
      <c r="F1721" s="587">
        <v>8659.4210000000003</v>
      </c>
      <c r="G1721" s="589">
        <f t="shared" si="33"/>
        <v>99.977728645072645</v>
      </c>
    </row>
    <row r="1722" spans="1:7" x14ac:dyDescent="0.2">
      <c r="A1722" s="584">
        <v>5279</v>
      </c>
      <c r="B1722" s="585">
        <v>6341</v>
      </c>
      <c r="C1722" s="586" t="s">
        <v>276</v>
      </c>
      <c r="D1722" s="587">
        <v>0</v>
      </c>
      <c r="E1722" s="588">
        <v>1300</v>
      </c>
      <c r="F1722" s="587">
        <v>0</v>
      </c>
      <c r="G1722" s="589">
        <f t="shared" si="33"/>
        <v>0</v>
      </c>
    </row>
    <row r="1723" spans="1:7" x14ac:dyDescent="0.2">
      <c r="A1723" s="608">
        <v>5279</v>
      </c>
      <c r="B1723" s="592"/>
      <c r="C1723" s="609" t="s">
        <v>251</v>
      </c>
      <c r="D1723" s="567">
        <v>9500</v>
      </c>
      <c r="E1723" s="566">
        <v>10961.35</v>
      </c>
      <c r="F1723" s="567">
        <v>9659.4210000000003</v>
      </c>
      <c r="G1723" s="610">
        <f t="shared" si="33"/>
        <v>88.122548773645576</v>
      </c>
    </row>
    <row r="1724" spans="1:7" x14ac:dyDescent="0.2">
      <c r="A1724" s="595"/>
      <c r="B1724" s="607"/>
      <c r="C1724" s="597"/>
      <c r="D1724" s="599"/>
      <c r="E1724" s="599"/>
      <c r="F1724" s="599"/>
      <c r="G1724" s="600"/>
    </row>
    <row r="1725" spans="1:7" x14ac:dyDescent="0.2">
      <c r="A1725" s="584">
        <v>5311</v>
      </c>
      <c r="B1725" s="601">
        <v>6339</v>
      </c>
      <c r="C1725" s="586" t="s">
        <v>3661</v>
      </c>
      <c r="D1725" s="602">
        <v>6570</v>
      </c>
      <c r="E1725" s="588">
        <v>6570</v>
      </c>
      <c r="F1725" s="602">
        <v>6570</v>
      </c>
      <c r="G1725" s="589">
        <f t="shared" si="33"/>
        <v>100</v>
      </c>
    </row>
    <row r="1726" spans="1:7" x14ac:dyDescent="0.2">
      <c r="A1726" s="591">
        <v>5311</v>
      </c>
      <c r="B1726" s="592"/>
      <c r="C1726" s="593" t="s">
        <v>252</v>
      </c>
      <c r="D1726" s="567">
        <v>6570</v>
      </c>
      <c r="E1726" s="574">
        <v>6570</v>
      </c>
      <c r="F1726" s="567">
        <v>6570</v>
      </c>
      <c r="G1726" s="594">
        <f t="shared" si="33"/>
        <v>100</v>
      </c>
    </row>
    <row r="1727" spans="1:7" x14ac:dyDescent="0.2">
      <c r="A1727" s="595"/>
      <c r="B1727" s="612"/>
      <c r="C1727" s="597"/>
      <c r="D1727" s="566"/>
      <c r="E1727" s="599"/>
      <c r="F1727" s="566"/>
      <c r="G1727" s="600"/>
    </row>
    <row r="1728" spans="1:7" x14ac:dyDescent="0.2">
      <c r="A1728" s="584">
        <v>5511</v>
      </c>
      <c r="B1728" s="601">
        <v>6122</v>
      </c>
      <c r="C1728" s="586" t="s">
        <v>273</v>
      </c>
      <c r="D1728" s="602">
        <v>0</v>
      </c>
      <c r="E1728" s="588">
        <v>4923.49</v>
      </c>
      <c r="F1728" s="602">
        <v>4923.49</v>
      </c>
      <c r="G1728" s="589">
        <f t="shared" si="33"/>
        <v>100</v>
      </c>
    </row>
    <row r="1729" spans="1:7" x14ac:dyDescent="0.2">
      <c r="A1729" s="584">
        <v>5511</v>
      </c>
      <c r="B1729" s="585">
        <v>6339</v>
      </c>
      <c r="C1729" s="586" t="s">
        <v>3661</v>
      </c>
      <c r="D1729" s="587">
        <v>52450</v>
      </c>
      <c r="E1729" s="588">
        <v>80980.479999999996</v>
      </c>
      <c r="F1729" s="587">
        <v>23371.279999999999</v>
      </c>
      <c r="G1729" s="589">
        <f t="shared" si="33"/>
        <v>28.860387095754437</v>
      </c>
    </row>
    <row r="1730" spans="1:7" x14ac:dyDescent="0.2">
      <c r="A1730" s="584">
        <v>5511</v>
      </c>
      <c r="B1730" s="585">
        <v>6901</v>
      </c>
      <c r="C1730" s="586" t="s">
        <v>3658</v>
      </c>
      <c r="D1730" s="587">
        <v>0</v>
      </c>
      <c r="E1730" s="588">
        <v>119.21</v>
      </c>
      <c r="F1730" s="587">
        <v>0</v>
      </c>
      <c r="G1730" s="589">
        <f t="shared" si="33"/>
        <v>0</v>
      </c>
    </row>
    <row r="1731" spans="1:7" x14ac:dyDescent="0.2">
      <c r="A1731" s="591">
        <v>5511</v>
      </c>
      <c r="B1731" s="592"/>
      <c r="C1731" s="593" t="s">
        <v>101</v>
      </c>
      <c r="D1731" s="567">
        <v>52450</v>
      </c>
      <c r="E1731" s="574">
        <v>86023.18</v>
      </c>
      <c r="F1731" s="567">
        <v>28294.77</v>
      </c>
      <c r="G1731" s="594">
        <f t="shared" si="33"/>
        <v>32.892029799409883</v>
      </c>
    </row>
    <row r="1732" spans="1:7" x14ac:dyDescent="0.2">
      <c r="A1732" s="595"/>
      <c r="B1732" s="612"/>
      <c r="C1732" s="597"/>
      <c r="D1732" s="566"/>
      <c r="E1732" s="599"/>
      <c r="F1732" s="566"/>
      <c r="G1732" s="600"/>
    </row>
    <row r="1733" spans="1:7" x14ac:dyDescent="0.2">
      <c r="A1733" s="584">
        <v>5512</v>
      </c>
      <c r="B1733" s="601">
        <v>6322</v>
      </c>
      <c r="C1733" s="586" t="s">
        <v>271</v>
      </c>
      <c r="D1733" s="602">
        <v>0</v>
      </c>
      <c r="E1733" s="588">
        <v>400</v>
      </c>
      <c r="F1733" s="602">
        <v>400</v>
      </c>
      <c r="G1733" s="589">
        <f t="shared" si="33"/>
        <v>100</v>
      </c>
    </row>
    <row r="1734" spans="1:7" x14ac:dyDescent="0.2">
      <c r="A1734" s="584">
        <v>5512</v>
      </c>
      <c r="B1734" s="585">
        <v>6341</v>
      </c>
      <c r="C1734" s="586" t="s">
        <v>276</v>
      </c>
      <c r="D1734" s="587">
        <v>17725</v>
      </c>
      <c r="E1734" s="588">
        <v>60262.62</v>
      </c>
      <c r="F1734" s="587">
        <v>25640.488710000001</v>
      </c>
      <c r="G1734" s="589">
        <f t="shared" si="33"/>
        <v>42.547915623316747</v>
      </c>
    </row>
    <row r="1735" spans="1:7" x14ac:dyDescent="0.2">
      <c r="A1735" s="591">
        <v>5512</v>
      </c>
      <c r="B1735" s="592"/>
      <c r="C1735" s="593" t="s">
        <v>102</v>
      </c>
      <c r="D1735" s="567">
        <v>17725</v>
      </c>
      <c r="E1735" s="574">
        <v>60662.62</v>
      </c>
      <c r="F1735" s="567">
        <v>26040.488710000001</v>
      </c>
      <c r="G1735" s="594">
        <f t="shared" si="33"/>
        <v>42.926745844475562</v>
      </c>
    </row>
    <row r="1736" spans="1:7" x14ac:dyDescent="0.2">
      <c r="A1736" s="595"/>
      <c r="B1736" s="612"/>
      <c r="C1736" s="597"/>
      <c r="D1736" s="566"/>
      <c r="E1736" s="599"/>
      <c r="F1736" s="566"/>
      <c r="G1736" s="600"/>
    </row>
    <row r="1737" spans="1:7" x14ac:dyDescent="0.2">
      <c r="A1737" s="584">
        <v>5521</v>
      </c>
      <c r="B1737" s="601">
        <v>6121</v>
      </c>
      <c r="C1737" s="586" t="s">
        <v>1188</v>
      </c>
      <c r="D1737" s="602">
        <v>1724</v>
      </c>
      <c r="E1737" s="588">
        <v>456.67</v>
      </c>
      <c r="F1737" s="602">
        <v>0</v>
      </c>
      <c r="G1737" s="589">
        <f t="shared" si="33"/>
        <v>0</v>
      </c>
    </row>
    <row r="1738" spans="1:7" x14ac:dyDescent="0.2">
      <c r="A1738" s="591">
        <v>5521</v>
      </c>
      <c r="B1738" s="592"/>
      <c r="C1738" s="593" t="s">
        <v>103</v>
      </c>
      <c r="D1738" s="567">
        <v>1724</v>
      </c>
      <c r="E1738" s="574">
        <v>456.67</v>
      </c>
      <c r="F1738" s="567">
        <v>0</v>
      </c>
      <c r="G1738" s="594">
        <f t="shared" si="33"/>
        <v>0</v>
      </c>
    </row>
    <row r="1739" spans="1:7" x14ac:dyDescent="0.2">
      <c r="A1739" s="595"/>
      <c r="B1739" s="612"/>
      <c r="C1739" s="597"/>
      <c r="D1739" s="566"/>
      <c r="E1739" s="599"/>
      <c r="F1739" s="566"/>
      <c r="G1739" s="600"/>
    </row>
    <row r="1740" spans="1:7" ht="13.5" customHeight="1" x14ac:dyDescent="0.2">
      <c r="A1740" s="1160" t="s">
        <v>255</v>
      </c>
      <c r="B1740" s="1161"/>
      <c r="C1740" s="1161"/>
      <c r="D1740" s="603">
        <v>95969</v>
      </c>
      <c r="E1740" s="604">
        <v>184464.78</v>
      </c>
      <c r="F1740" s="603">
        <v>77434.356719999996</v>
      </c>
      <c r="G1740" s="605">
        <f t="shared" ref="G1740" si="35">F1740/E1740*100</f>
        <v>41.977854374152074</v>
      </c>
    </row>
    <row r="1741" spans="1:7" x14ac:dyDescent="0.2">
      <c r="A1741" s="606"/>
      <c r="B1741" s="607"/>
      <c r="C1741" s="607"/>
      <c r="D1741" s="599"/>
      <c r="E1741" s="599"/>
      <c r="F1741" s="599"/>
      <c r="G1741" s="600"/>
    </row>
    <row r="1742" spans="1:7" x14ac:dyDescent="0.2">
      <c r="A1742" s="584">
        <v>6113</v>
      </c>
      <c r="B1742" s="601">
        <v>6123</v>
      </c>
      <c r="C1742" s="586" t="s">
        <v>274</v>
      </c>
      <c r="D1742" s="602">
        <v>1250</v>
      </c>
      <c r="E1742" s="588">
        <v>3920</v>
      </c>
      <c r="F1742" s="602">
        <v>3753.68849</v>
      </c>
      <c r="G1742" s="589">
        <f t="shared" si="33"/>
        <v>95.757359438775509</v>
      </c>
    </row>
    <row r="1743" spans="1:7" x14ac:dyDescent="0.2">
      <c r="A1743" s="584">
        <v>6113</v>
      </c>
      <c r="B1743" s="585">
        <v>6125</v>
      </c>
      <c r="C1743" s="586" t="s">
        <v>3657</v>
      </c>
      <c r="D1743" s="587">
        <v>250</v>
      </c>
      <c r="E1743" s="588">
        <v>250</v>
      </c>
      <c r="F1743" s="587">
        <v>56.792999999999999</v>
      </c>
      <c r="G1743" s="589">
        <f t="shared" si="33"/>
        <v>22.717199999999998</v>
      </c>
    </row>
    <row r="1744" spans="1:7" x14ac:dyDescent="0.2">
      <c r="A1744" s="591">
        <v>6113</v>
      </c>
      <c r="B1744" s="592"/>
      <c r="C1744" s="593" t="s">
        <v>104</v>
      </c>
      <c r="D1744" s="567">
        <v>1500</v>
      </c>
      <c r="E1744" s="574">
        <v>4170</v>
      </c>
      <c r="F1744" s="567">
        <v>3810.4814900000001</v>
      </c>
      <c r="G1744" s="594">
        <f t="shared" si="33"/>
        <v>91.378452997601926</v>
      </c>
    </row>
    <row r="1745" spans="1:10" x14ac:dyDescent="0.2">
      <c r="A1745" s="595"/>
      <c r="B1745" s="612"/>
      <c r="C1745" s="597"/>
      <c r="D1745" s="566"/>
      <c r="E1745" s="599"/>
      <c r="F1745" s="566"/>
      <c r="G1745" s="600"/>
    </row>
    <row r="1746" spans="1:10" x14ac:dyDescent="0.2">
      <c r="A1746" s="584">
        <v>6172</v>
      </c>
      <c r="B1746" s="601">
        <v>6111</v>
      </c>
      <c r="C1746" s="586" t="s">
        <v>279</v>
      </c>
      <c r="D1746" s="602">
        <v>7960</v>
      </c>
      <c r="E1746" s="588">
        <v>11484.55</v>
      </c>
      <c r="F1746" s="602">
        <v>2193.04756</v>
      </c>
      <c r="G1746" s="589">
        <f t="shared" si="33"/>
        <v>19.095633350893156</v>
      </c>
    </row>
    <row r="1747" spans="1:10" x14ac:dyDescent="0.2">
      <c r="A1747" s="584">
        <v>6172</v>
      </c>
      <c r="B1747" s="585">
        <v>6119</v>
      </c>
      <c r="C1747" s="586" t="s">
        <v>3656</v>
      </c>
      <c r="D1747" s="587">
        <v>400</v>
      </c>
      <c r="E1747" s="588">
        <v>250</v>
      </c>
      <c r="F1747" s="587">
        <v>0</v>
      </c>
      <c r="G1747" s="589">
        <f t="shared" si="33"/>
        <v>0</v>
      </c>
    </row>
    <row r="1748" spans="1:10" x14ac:dyDescent="0.2">
      <c r="A1748" s="584">
        <v>6172</v>
      </c>
      <c r="B1748" s="585">
        <v>6121</v>
      </c>
      <c r="C1748" s="586" t="s">
        <v>1188</v>
      </c>
      <c r="D1748" s="587">
        <v>19600</v>
      </c>
      <c r="E1748" s="588">
        <v>22497.74</v>
      </c>
      <c r="F1748" s="587">
        <v>18224.523430000001</v>
      </c>
      <c r="G1748" s="589">
        <f t="shared" si="33"/>
        <v>81.006018515637564</v>
      </c>
    </row>
    <row r="1749" spans="1:10" x14ac:dyDescent="0.2">
      <c r="A1749" s="584">
        <v>6172</v>
      </c>
      <c r="B1749" s="585">
        <v>6122</v>
      </c>
      <c r="C1749" s="586" t="s">
        <v>273</v>
      </c>
      <c r="D1749" s="587">
        <v>1000</v>
      </c>
      <c r="E1749" s="588">
        <v>8392.7000000000007</v>
      </c>
      <c r="F1749" s="587">
        <v>5495.1542300000001</v>
      </c>
      <c r="G1749" s="589">
        <f t="shared" si="33"/>
        <v>65.475403982031992</v>
      </c>
    </row>
    <row r="1750" spans="1:10" x14ac:dyDescent="0.2">
      <c r="A1750" s="584">
        <v>6172</v>
      </c>
      <c r="B1750" s="585">
        <v>6123</v>
      </c>
      <c r="C1750" s="586" t="s">
        <v>274</v>
      </c>
      <c r="D1750" s="587">
        <v>3730</v>
      </c>
      <c r="E1750" s="588">
        <v>3730</v>
      </c>
      <c r="F1750" s="587">
        <v>0</v>
      </c>
      <c r="G1750" s="589">
        <f t="shared" si="33"/>
        <v>0</v>
      </c>
    </row>
    <row r="1751" spans="1:10" x14ac:dyDescent="0.2">
      <c r="A1751" s="584">
        <v>6172</v>
      </c>
      <c r="B1751" s="585">
        <v>6125</v>
      </c>
      <c r="C1751" s="586" t="s">
        <v>3657</v>
      </c>
      <c r="D1751" s="587">
        <v>3000</v>
      </c>
      <c r="E1751" s="588">
        <v>20437.099999999999</v>
      </c>
      <c r="F1751" s="587">
        <v>4988.8908499999998</v>
      </c>
      <c r="G1751" s="589">
        <f t="shared" ref="G1751:G1755" si="36">F1751/E1751*100</f>
        <v>24.410952874918653</v>
      </c>
    </row>
    <row r="1752" spans="1:10" x14ac:dyDescent="0.2">
      <c r="A1752" s="591">
        <v>6172</v>
      </c>
      <c r="B1752" s="592"/>
      <c r="C1752" s="593" t="s">
        <v>106</v>
      </c>
      <c r="D1752" s="567">
        <v>35690</v>
      </c>
      <c r="E1752" s="574">
        <v>66792.09</v>
      </c>
      <c r="F1752" s="567">
        <v>30901.616069999996</v>
      </c>
      <c r="G1752" s="594">
        <f t="shared" si="36"/>
        <v>46.265382727206166</v>
      </c>
    </row>
    <row r="1753" spans="1:10" x14ac:dyDescent="0.2">
      <c r="A1753" s="595"/>
      <c r="B1753" s="612"/>
      <c r="C1753" s="597"/>
      <c r="D1753" s="566"/>
      <c r="E1753" s="599"/>
      <c r="F1753" s="566"/>
      <c r="G1753" s="600"/>
    </row>
    <row r="1754" spans="1:10" x14ac:dyDescent="0.2">
      <c r="A1754" s="584">
        <v>6409</v>
      </c>
      <c r="B1754" s="601">
        <v>6901</v>
      </c>
      <c r="C1754" s="586" t="s">
        <v>3658</v>
      </c>
      <c r="D1754" s="602">
        <v>50000</v>
      </c>
      <c r="E1754" s="588">
        <v>490175.95899999997</v>
      </c>
      <c r="F1754" s="602">
        <v>0</v>
      </c>
      <c r="G1754" s="589">
        <f t="shared" si="36"/>
        <v>0</v>
      </c>
    </row>
    <row r="1755" spans="1:10" x14ac:dyDescent="0.2">
      <c r="A1755" s="591">
        <v>6409</v>
      </c>
      <c r="B1755" s="633"/>
      <c r="C1755" s="593" t="s">
        <v>109</v>
      </c>
      <c r="D1755" s="575">
        <v>50000</v>
      </c>
      <c r="E1755" s="574">
        <v>490175.95899999997</v>
      </c>
      <c r="F1755" s="575">
        <v>0</v>
      </c>
      <c r="G1755" s="594">
        <f t="shared" si="36"/>
        <v>0</v>
      </c>
    </row>
    <row r="1756" spans="1:10" x14ac:dyDescent="0.2">
      <c r="A1756" s="595"/>
      <c r="B1756" s="607"/>
      <c r="C1756" s="607"/>
      <c r="D1756" s="599"/>
      <c r="E1756" s="599"/>
      <c r="F1756" s="599"/>
      <c r="G1756" s="600"/>
    </row>
    <row r="1757" spans="1:10" ht="13.5" customHeight="1" thickBot="1" x14ac:dyDescent="0.25">
      <c r="A1757" s="1165" t="s">
        <v>267</v>
      </c>
      <c r="B1757" s="1166"/>
      <c r="C1757" s="1166"/>
      <c r="D1757" s="634">
        <v>87190</v>
      </c>
      <c r="E1757" s="635">
        <v>561138.049</v>
      </c>
      <c r="F1757" s="634">
        <v>34712.097560000009</v>
      </c>
      <c r="G1757" s="636">
        <f t="shared" ref="G1757" si="37">F1757/E1757*100</f>
        <v>6.1860174375735495</v>
      </c>
    </row>
    <row r="1758" spans="1:10" s="632" customFormat="1" ht="12.75" customHeight="1" x14ac:dyDescent="0.2">
      <c r="C1758" s="637"/>
    </row>
    <row r="1759" spans="1:10" s="632" customFormat="1" ht="12.75" customHeight="1" thickBot="1" x14ac:dyDescent="0.25">
      <c r="C1759" s="637"/>
    </row>
    <row r="1760" spans="1:10" s="112" customFormat="1" ht="15" customHeight="1" x14ac:dyDescent="0.2">
      <c r="A1760" s="638"/>
      <c r="B1760" s="638"/>
      <c r="C1760" s="111" t="s">
        <v>286</v>
      </c>
      <c r="D1760" s="639">
        <v>7846903</v>
      </c>
      <c r="E1760" s="639">
        <v>33580042.854000002</v>
      </c>
      <c r="F1760" s="640">
        <v>31551643.521830011</v>
      </c>
      <c r="G1760" s="641">
        <f t="shared" ref="G1760:G1764" si="38">F1760/E1760*100</f>
        <v>93.959509399707713</v>
      </c>
      <c r="H1760" s="97"/>
      <c r="I1760" s="97"/>
      <c r="J1760" s="97"/>
    </row>
    <row r="1761" spans="1:10" s="112" customFormat="1" ht="15" customHeight="1" x14ac:dyDescent="0.2">
      <c r="A1761" s="113"/>
      <c r="B1761" s="113"/>
      <c r="C1761" s="114" t="s">
        <v>287</v>
      </c>
      <c r="D1761" s="642">
        <v>4146254</v>
      </c>
      <c r="E1761" s="642">
        <v>5571096.0559999999</v>
      </c>
      <c r="F1761" s="643">
        <v>3132272.8209699998</v>
      </c>
      <c r="G1761" s="644">
        <f t="shared" si="38"/>
        <v>56.22363695554273</v>
      </c>
      <c r="H1761" s="97"/>
      <c r="I1761" s="97"/>
      <c r="J1761" s="97"/>
    </row>
    <row r="1762" spans="1:10" s="112" customFormat="1" ht="15" customHeight="1" x14ac:dyDescent="0.2">
      <c r="A1762" s="113"/>
      <c r="B1762" s="113"/>
      <c r="C1762" s="114" t="s">
        <v>288</v>
      </c>
      <c r="D1762" s="642">
        <v>0</v>
      </c>
      <c r="E1762" s="642">
        <v>0</v>
      </c>
      <c r="F1762" s="643">
        <v>22395457.59685</v>
      </c>
      <c r="G1762" s="645" t="s">
        <v>3125</v>
      </c>
      <c r="H1762" s="97"/>
      <c r="I1762" s="97"/>
      <c r="J1762" s="97"/>
    </row>
    <row r="1763" spans="1:10" s="112" customFormat="1" ht="15.75" customHeight="1" thickBot="1" x14ac:dyDescent="0.25">
      <c r="A1763" s="113"/>
      <c r="B1763" s="113"/>
      <c r="C1763" s="114" t="s">
        <v>289</v>
      </c>
      <c r="D1763" s="642">
        <v>11993157</v>
      </c>
      <c r="E1763" s="642">
        <v>39151138.910000004</v>
      </c>
      <c r="F1763" s="642">
        <v>57079373.939650014</v>
      </c>
      <c r="G1763" s="646">
        <f t="shared" si="38"/>
        <v>145.79237163665442</v>
      </c>
      <c r="H1763" s="97"/>
      <c r="I1763" s="97"/>
      <c r="J1763" s="97"/>
    </row>
    <row r="1764" spans="1:10" s="112" customFormat="1" ht="16.5" customHeight="1" thickBot="1" x14ac:dyDescent="0.25">
      <c r="A1764" s="115"/>
      <c r="B1764" s="115"/>
      <c r="C1764" s="116" t="s">
        <v>290</v>
      </c>
      <c r="D1764" s="647">
        <v>11993157</v>
      </c>
      <c r="E1764" s="647">
        <v>39151138.910000004</v>
      </c>
      <c r="F1764" s="647">
        <v>34683916.342800014</v>
      </c>
      <c r="G1764" s="648">
        <f t="shared" si="38"/>
        <v>88.589801748886117</v>
      </c>
      <c r="H1764" s="97"/>
      <c r="I1764" s="97"/>
      <c r="J1764" s="97"/>
    </row>
    <row r="1765" spans="1:10" x14ac:dyDescent="0.2">
      <c r="A1765" s="611"/>
      <c r="B1765" s="611"/>
      <c r="C1765" s="611"/>
      <c r="D1765" s="574"/>
      <c r="E1765" s="574"/>
      <c r="F1765" s="574"/>
      <c r="G1765" s="649"/>
    </row>
  </sheetData>
  <mergeCells count="14">
    <mergeCell ref="A1740:C1740"/>
    <mergeCell ref="A1757:C1757"/>
    <mergeCell ref="A1195:C1195"/>
    <mergeCell ref="A1360:C1360"/>
    <mergeCell ref="A1377:C1377"/>
    <mergeCell ref="A1426:C1426"/>
    <mergeCell ref="A1619:C1619"/>
    <mergeCell ref="A1709:C1709"/>
    <mergeCell ref="A1140:C1140"/>
    <mergeCell ref="A2:G2"/>
    <mergeCell ref="A4:G4"/>
    <mergeCell ref="A21:C21"/>
    <mergeCell ref="A162:C162"/>
    <mergeCell ref="A773:C773"/>
  </mergeCells>
  <pageMargins left="0.39370078740157483" right="0.39370078740157483" top="0.59055118110236227" bottom="0.39370078740157483" header="0.31496062992125984" footer="0.11811023622047245"/>
  <pageSetup paperSize="9" scale="91" firstPageNumber="125" fitToHeight="0" orientation="landscape" useFirstPageNumber="1" r:id="rId1"/>
  <headerFooter>
    <oddHeader>&amp;L&amp;"Tahoma,Kurzíva"Závěrečný účet Moravskoslezského kraje za rok 2022&amp;R&amp;"Tahoma,Kurzíva"Tabulka č. 2</oddHeader>
    <oddFooter>&amp;C&amp;"Tahoma,Obyčejné"&amp;P</oddFooter>
  </headerFooter>
  <rowBreaks count="42" manualBreakCount="42">
    <brk id="42" max="16383" man="1"/>
    <brk id="83" max="16383" man="1"/>
    <brk id="124" max="16383" man="1"/>
    <brk id="165" max="16383" man="1"/>
    <brk id="207" max="16383" man="1"/>
    <brk id="249" max="16383" man="1"/>
    <brk id="291" max="16383" man="1"/>
    <brk id="332" max="16383" man="1"/>
    <brk id="373" max="16383" man="1"/>
    <brk id="415" max="16383" man="1"/>
    <brk id="456" max="16383" man="1"/>
    <brk id="497" max="16383" man="1"/>
    <brk id="539" max="16383" man="1"/>
    <brk id="581" max="16383" man="1"/>
    <brk id="621" max="16383" man="1"/>
    <brk id="661" max="16383" man="1"/>
    <brk id="702" max="16383" man="1"/>
    <brk id="743" max="16383" man="1"/>
    <brk id="784" max="16383" man="1"/>
    <brk id="825" max="16383" man="1"/>
    <brk id="865" max="16383" man="1"/>
    <brk id="906" max="16383" man="1"/>
    <brk id="947" max="16383" man="1"/>
    <brk id="988" max="16383" man="1"/>
    <brk id="1029" max="16383" man="1"/>
    <brk id="1070" max="16383" man="1"/>
    <brk id="1110" max="16383" man="1"/>
    <brk id="1151" max="16383" man="1"/>
    <brk id="1193" max="16383" man="1"/>
    <brk id="1235" max="16383" man="1"/>
    <brk id="1276" max="16383" man="1"/>
    <brk id="1317" max="16383" man="1"/>
    <brk id="1358" max="16383" man="1"/>
    <brk id="1396" max="16383" man="1"/>
    <brk id="1438" max="16383" man="1"/>
    <brk id="1478" max="16383" man="1"/>
    <brk id="1520" max="16383" man="1"/>
    <brk id="1561" max="16383" man="1"/>
    <brk id="1601" max="16383" man="1"/>
    <brk id="1642" max="16383" man="1"/>
    <brk id="1683" max="16383" man="1"/>
    <brk id="172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AF3E-7ED8-48E1-9EED-E30D496CB345}">
  <sheetPr>
    <pageSetUpPr fitToPage="1"/>
  </sheetPr>
  <dimension ref="A2:K195"/>
  <sheetViews>
    <sheetView zoomScaleNormal="100" zoomScaleSheetLayoutView="100" workbookViewId="0">
      <selection activeCell="D1759" sqref="D1759"/>
    </sheetView>
  </sheetViews>
  <sheetFormatPr defaultRowHeight="10.5" x14ac:dyDescent="0.15"/>
  <cols>
    <col min="1" max="1" width="8.140625" style="922" customWidth="1"/>
    <col min="2" max="2" width="40.7109375" style="838" customWidth="1"/>
    <col min="3" max="3" width="12.7109375" style="838" customWidth="1"/>
    <col min="4" max="5" width="12.7109375" style="920" customWidth="1"/>
    <col min="6" max="6" width="88.7109375" style="836" customWidth="1"/>
    <col min="7" max="7" width="11.85546875" style="836" customWidth="1"/>
    <col min="8" max="8" width="52.7109375" style="836" customWidth="1"/>
    <col min="9" max="9" width="16" style="836" customWidth="1"/>
    <col min="10" max="10" width="39.7109375" style="837" customWidth="1"/>
    <col min="11" max="11" width="11.5703125" style="838" customWidth="1"/>
    <col min="12" max="16384" width="9.140625" style="838"/>
  </cols>
  <sheetData>
    <row r="2" spans="1:11" s="831" customFormat="1" ht="21" customHeight="1" x14ac:dyDescent="0.2">
      <c r="A2" s="1191" t="s">
        <v>4051</v>
      </c>
      <c r="B2" s="1191"/>
      <c r="C2" s="1191"/>
      <c r="D2" s="1191"/>
      <c r="E2" s="1191"/>
      <c r="F2" s="1191"/>
      <c r="G2" s="829"/>
      <c r="H2" s="829"/>
      <c r="I2" s="830"/>
      <c r="J2" s="830"/>
    </row>
    <row r="3" spans="1:11" s="831" customFormat="1" ht="12.75" customHeight="1" x14ac:dyDescent="0.2">
      <c r="A3" s="832"/>
      <c r="B3" s="832"/>
      <c r="C3" s="832"/>
      <c r="D3" s="832"/>
      <c r="E3" s="832"/>
      <c r="F3" s="832"/>
      <c r="G3" s="832"/>
      <c r="H3" s="832"/>
      <c r="I3" s="832"/>
      <c r="J3" s="832"/>
    </row>
    <row r="4" spans="1:11" ht="18" customHeight="1" x14ac:dyDescent="0.2">
      <c r="A4" s="1020" t="s">
        <v>5</v>
      </c>
      <c r="B4" s="831"/>
      <c r="C4" s="831"/>
      <c r="D4" s="834"/>
      <c r="E4" s="834"/>
      <c r="F4" s="835"/>
      <c r="G4" s="835"/>
      <c r="H4" s="835"/>
    </row>
    <row r="5" spans="1:11" ht="13.5" thickBot="1" x14ac:dyDescent="0.25">
      <c r="A5" s="833"/>
      <c r="B5" s="831"/>
      <c r="C5" s="831"/>
      <c r="D5" s="834"/>
      <c r="E5" s="834"/>
      <c r="F5" s="1019" t="s">
        <v>2</v>
      </c>
      <c r="G5" s="835"/>
      <c r="H5" s="835"/>
    </row>
    <row r="6" spans="1:11" ht="30" customHeight="1" thickBot="1" x14ac:dyDescent="0.2">
      <c r="A6" s="839" t="s">
        <v>59</v>
      </c>
      <c r="B6" s="840" t="s">
        <v>4052</v>
      </c>
      <c r="C6" s="841" t="s">
        <v>61</v>
      </c>
      <c r="D6" s="841" t="s">
        <v>62</v>
      </c>
      <c r="E6" s="841" t="s">
        <v>1</v>
      </c>
      <c r="F6" s="842" t="s">
        <v>4053</v>
      </c>
      <c r="G6" s="843"/>
      <c r="H6" s="843"/>
      <c r="I6" s="844"/>
      <c r="J6" s="845"/>
    </row>
    <row r="7" spans="1:11" ht="27.75" customHeight="1" thickTop="1" x14ac:dyDescent="0.15">
      <c r="A7" s="846">
        <v>1111</v>
      </c>
      <c r="B7" s="847" t="s">
        <v>3580</v>
      </c>
      <c r="C7" s="848">
        <v>1200000</v>
      </c>
      <c r="D7" s="848">
        <v>1350000</v>
      </c>
      <c r="E7" s="848">
        <v>1403333.2629200001</v>
      </c>
      <c r="F7" s="1030" t="s">
        <v>4054</v>
      </c>
      <c r="G7" s="849"/>
      <c r="H7" s="849"/>
      <c r="I7" s="850"/>
      <c r="J7" s="851"/>
    </row>
    <row r="8" spans="1:11" ht="27.75" customHeight="1" x14ac:dyDescent="0.15">
      <c r="A8" s="852">
        <v>1112</v>
      </c>
      <c r="B8" s="853" t="s">
        <v>3581</v>
      </c>
      <c r="C8" s="854">
        <v>50000</v>
      </c>
      <c r="D8" s="854">
        <v>100000</v>
      </c>
      <c r="E8" s="854">
        <v>130837.10146999999</v>
      </c>
      <c r="F8" s="1031" t="s">
        <v>4055</v>
      </c>
      <c r="G8" s="849"/>
      <c r="H8" s="849"/>
      <c r="I8" s="850"/>
      <c r="J8" s="851"/>
    </row>
    <row r="9" spans="1:11" ht="27.75" customHeight="1" x14ac:dyDescent="0.15">
      <c r="A9" s="852">
        <v>1113</v>
      </c>
      <c r="B9" s="853" t="s">
        <v>3582</v>
      </c>
      <c r="C9" s="854">
        <v>200000</v>
      </c>
      <c r="D9" s="854">
        <v>250000</v>
      </c>
      <c r="E9" s="854">
        <v>290849.22716000001</v>
      </c>
      <c r="F9" s="1031" t="s">
        <v>4056</v>
      </c>
      <c r="G9" s="849"/>
      <c r="H9" s="849"/>
      <c r="I9" s="844"/>
      <c r="J9" s="844"/>
      <c r="K9" s="844"/>
    </row>
    <row r="10" spans="1:11" ht="15" customHeight="1" x14ac:dyDescent="0.15">
      <c r="A10" s="852">
        <v>1121</v>
      </c>
      <c r="B10" s="853" t="s">
        <v>3583</v>
      </c>
      <c r="C10" s="854">
        <v>1400000</v>
      </c>
      <c r="D10" s="854">
        <v>2000000</v>
      </c>
      <c r="E10" s="854">
        <v>2198575.2137399996</v>
      </c>
      <c r="F10" s="1031" t="s">
        <v>4057</v>
      </c>
      <c r="G10" s="849"/>
      <c r="H10" s="849"/>
      <c r="I10" s="844"/>
      <c r="J10" s="844"/>
      <c r="K10" s="844"/>
    </row>
    <row r="11" spans="1:11" ht="41.25" customHeight="1" x14ac:dyDescent="0.15">
      <c r="A11" s="852">
        <v>1123</v>
      </c>
      <c r="B11" s="853" t="s">
        <v>3584</v>
      </c>
      <c r="C11" s="854">
        <v>63000</v>
      </c>
      <c r="D11" s="854">
        <v>43636.92</v>
      </c>
      <c r="E11" s="854">
        <v>43636.92</v>
      </c>
      <c r="F11" s="1031" t="s">
        <v>4058</v>
      </c>
      <c r="G11" s="849"/>
      <c r="H11" s="849"/>
      <c r="I11" s="844"/>
      <c r="J11" s="844"/>
      <c r="K11" s="844"/>
    </row>
    <row r="12" spans="1:11" ht="15" customHeight="1" x14ac:dyDescent="0.15">
      <c r="A12" s="852">
        <v>1211</v>
      </c>
      <c r="B12" s="853" t="s">
        <v>3585</v>
      </c>
      <c r="C12" s="855">
        <v>4350000</v>
      </c>
      <c r="D12" s="855">
        <v>4900000</v>
      </c>
      <c r="E12" s="855">
        <v>4997027.20847</v>
      </c>
      <c r="F12" s="1031" t="s">
        <v>4059</v>
      </c>
      <c r="G12" s="849"/>
      <c r="H12" s="849"/>
      <c r="I12" s="844"/>
      <c r="J12" s="844"/>
      <c r="K12" s="844"/>
    </row>
    <row r="13" spans="1:11" ht="41.25" customHeight="1" x14ac:dyDescent="0.15">
      <c r="A13" s="856">
        <v>1332</v>
      </c>
      <c r="B13" s="857" t="s">
        <v>3586</v>
      </c>
      <c r="C13" s="854">
        <v>4000</v>
      </c>
      <c r="D13" s="854">
        <v>4000</v>
      </c>
      <c r="E13" s="854">
        <v>7415.35</v>
      </c>
      <c r="F13" s="1032" t="s">
        <v>4060</v>
      </c>
      <c r="G13" s="849"/>
      <c r="H13" s="849"/>
      <c r="I13" s="844"/>
      <c r="J13" s="844"/>
      <c r="K13" s="844"/>
    </row>
    <row r="14" spans="1:11" ht="41.25" customHeight="1" x14ac:dyDescent="0.15">
      <c r="A14" s="856">
        <v>1357</v>
      </c>
      <c r="B14" s="853" t="s">
        <v>3587</v>
      </c>
      <c r="C14" s="854">
        <v>15000</v>
      </c>
      <c r="D14" s="854">
        <v>15000</v>
      </c>
      <c r="E14" s="854">
        <v>18247.963</v>
      </c>
      <c r="F14" s="1033" t="s">
        <v>4061</v>
      </c>
      <c r="G14" s="849"/>
      <c r="H14" s="849"/>
      <c r="I14" s="844"/>
      <c r="J14" s="844"/>
      <c r="K14" s="844"/>
    </row>
    <row r="15" spans="1:11" ht="55.5" customHeight="1" thickBot="1" x14ac:dyDescent="0.2">
      <c r="A15" s="858">
        <v>1361</v>
      </c>
      <c r="B15" s="859" t="s">
        <v>3588</v>
      </c>
      <c r="C15" s="860">
        <v>1700</v>
      </c>
      <c r="D15" s="860">
        <v>2919.9600000000005</v>
      </c>
      <c r="E15" s="860">
        <v>3083.6246800000004</v>
      </c>
      <c r="F15" s="1034" t="s">
        <v>4062</v>
      </c>
      <c r="G15" s="849"/>
      <c r="H15" s="849"/>
      <c r="I15" s="844"/>
      <c r="J15" s="844"/>
      <c r="K15" s="844"/>
    </row>
    <row r="16" spans="1:11" s="866" customFormat="1" ht="15.75" customHeight="1" thickTop="1" thickBot="1" x14ac:dyDescent="0.25">
      <c r="A16" s="861" t="s">
        <v>3121</v>
      </c>
      <c r="B16" s="862"/>
      <c r="C16" s="863">
        <f>SUM(C7:C15)</f>
        <v>7283700</v>
      </c>
      <c r="D16" s="863">
        <f>SUM(D7:D15)</f>
        <v>8665556.8800000008</v>
      </c>
      <c r="E16" s="863">
        <f>SUM(E7:E15)</f>
        <v>9093005.8714399971</v>
      </c>
      <c r="F16" s="864"/>
      <c r="G16" s="865"/>
      <c r="H16" s="865"/>
      <c r="I16" s="844"/>
      <c r="J16" s="844"/>
      <c r="K16" s="844"/>
    </row>
    <row r="17" spans="1:11" s="866" customFormat="1" ht="12.75" customHeight="1" x14ac:dyDescent="0.15">
      <c r="A17" s="867"/>
      <c r="D17" s="868"/>
      <c r="E17" s="868"/>
      <c r="F17" s="869"/>
      <c r="G17" s="869"/>
      <c r="H17" s="869"/>
      <c r="I17" s="844"/>
      <c r="J17" s="844"/>
      <c r="K17" s="844"/>
    </row>
    <row r="18" spans="1:11" s="866" customFormat="1" ht="12.75" customHeight="1" x14ac:dyDescent="0.15">
      <c r="A18" s="867"/>
      <c r="D18" s="868"/>
      <c r="E18" s="868"/>
      <c r="F18" s="869"/>
      <c r="G18" s="869"/>
      <c r="H18" s="869"/>
      <c r="I18" s="844"/>
      <c r="J18" s="844"/>
      <c r="K18" s="844"/>
    </row>
    <row r="19" spans="1:11" ht="18" customHeight="1" x14ac:dyDescent="0.2">
      <c r="A19" s="1020" t="s">
        <v>6</v>
      </c>
      <c r="B19" s="831"/>
      <c r="C19" s="831"/>
      <c r="D19" s="834"/>
      <c r="E19" s="834"/>
      <c r="F19" s="835"/>
      <c r="G19" s="835"/>
      <c r="H19" s="835"/>
    </row>
    <row r="20" spans="1:11" s="866" customFormat="1" ht="13.5" thickBot="1" x14ac:dyDescent="0.25">
      <c r="A20" s="833"/>
      <c r="B20" s="870"/>
      <c r="C20" s="870"/>
      <c r="D20" s="871"/>
      <c r="E20" s="871"/>
      <c r="F20" s="1019" t="s">
        <v>2</v>
      </c>
      <c r="G20" s="835"/>
      <c r="H20" s="835"/>
      <c r="I20" s="844"/>
      <c r="J20" s="844"/>
      <c r="K20" s="844"/>
    </row>
    <row r="21" spans="1:11" ht="30" customHeight="1" thickBot="1" x14ac:dyDescent="0.2">
      <c r="A21" s="839" t="s">
        <v>59</v>
      </c>
      <c r="B21" s="840" t="s">
        <v>4052</v>
      </c>
      <c r="C21" s="841" t="s">
        <v>61</v>
      </c>
      <c r="D21" s="872" t="s">
        <v>62</v>
      </c>
      <c r="E21" s="872" t="s">
        <v>1</v>
      </c>
      <c r="F21" s="842" t="s">
        <v>4053</v>
      </c>
      <c r="G21" s="843"/>
      <c r="H21" s="843"/>
      <c r="I21" s="844"/>
      <c r="J21" s="844"/>
      <c r="K21" s="844"/>
    </row>
    <row r="22" spans="1:11" ht="42" customHeight="1" thickTop="1" x14ac:dyDescent="0.15">
      <c r="A22" s="873">
        <v>2111</v>
      </c>
      <c r="B22" s="874" t="s">
        <v>3595</v>
      </c>
      <c r="C22" s="875">
        <v>1677</v>
      </c>
      <c r="D22" s="875">
        <v>3054.09</v>
      </c>
      <c r="E22" s="875">
        <v>2551.92767</v>
      </c>
      <c r="F22" s="1035" t="s">
        <v>4063</v>
      </c>
      <c r="G22" s="849"/>
      <c r="H22" s="849"/>
      <c r="I22" s="844"/>
      <c r="J22" s="844"/>
      <c r="K22" s="844"/>
    </row>
    <row r="23" spans="1:11" ht="15" customHeight="1" x14ac:dyDescent="0.15">
      <c r="A23" s="852">
        <v>2119</v>
      </c>
      <c r="B23" s="1021" t="s">
        <v>81</v>
      </c>
      <c r="C23" s="1022">
        <v>2500</v>
      </c>
      <c r="D23" s="1022">
        <v>3400.53</v>
      </c>
      <c r="E23" s="1022">
        <v>4131.4586900000004</v>
      </c>
      <c r="F23" s="1036" t="s">
        <v>4064</v>
      </c>
      <c r="G23" s="849"/>
      <c r="H23" s="849"/>
      <c r="I23" s="844"/>
      <c r="J23" s="844"/>
      <c r="K23" s="844"/>
    </row>
    <row r="24" spans="1:11" ht="15" customHeight="1" x14ac:dyDescent="0.15">
      <c r="A24" s="1023">
        <v>2122</v>
      </c>
      <c r="B24" s="1024" t="s">
        <v>3594</v>
      </c>
      <c r="C24" s="1022">
        <v>0</v>
      </c>
      <c r="D24" s="1022">
        <v>47806.38</v>
      </c>
      <c r="E24" s="1022">
        <v>47806.38</v>
      </c>
      <c r="F24" s="1182" t="s">
        <v>4065</v>
      </c>
      <c r="G24" s="849"/>
      <c r="H24" s="1181"/>
      <c r="I24" s="844"/>
      <c r="J24" s="844"/>
      <c r="K24" s="844"/>
    </row>
    <row r="25" spans="1:11" ht="27.75" customHeight="1" x14ac:dyDescent="0.15">
      <c r="A25" s="1023">
        <v>2123</v>
      </c>
      <c r="B25" s="1024" t="s">
        <v>3593</v>
      </c>
      <c r="C25" s="1022">
        <v>0</v>
      </c>
      <c r="D25" s="1022">
        <v>241.32</v>
      </c>
      <c r="E25" s="1022">
        <v>241.321</v>
      </c>
      <c r="F25" s="1183"/>
      <c r="G25" s="849"/>
      <c r="H25" s="1181"/>
      <c r="I25" s="844"/>
      <c r="J25" s="844"/>
      <c r="K25" s="844"/>
    </row>
    <row r="26" spans="1:11" ht="21" customHeight="1" x14ac:dyDescent="0.15">
      <c r="A26" s="1023">
        <v>2131</v>
      </c>
      <c r="B26" s="1024" t="s">
        <v>3597</v>
      </c>
      <c r="C26" s="1022">
        <v>55</v>
      </c>
      <c r="D26" s="1022">
        <v>86.69</v>
      </c>
      <c r="E26" s="1022">
        <v>95.813500000000005</v>
      </c>
      <c r="F26" s="1182" t="s">
        <v>4066</v>
      </c>
      <c r="G26" s="849"/>
      <c r="H26" s="1181"/>
      <c r="I26" s="844"/>
      <c r="J26" s="844"/>
      <c r="K26" s="844"/>
    </row>
    <row r="27" spans="1:11" ht="27.75" customHeight="1" x14ac:dyDescent="0.15">
      <c r="A27" s="852">
        <v>2132</v>
      </c>
      <c r="B27" s="1021" t="s">
        <v>3592</v>
      </c>
      <c r="C27" s="1022">
        <v>27247</v>
      </c>
      <c r="D27" s="1022">
        <v>20124.37</v>
      </c>
      <c r="E27" s="848">
        <v>20332.121419999999</v>
      </c>
      <c r="F27" s="1192"/>
      <c r="G27" s="849"/>
      <c r="H27" s="1190"/>
      <c r="I27" s="844"/>
      <c r="J27" s="844"/>
      <c r="K27" s="844"/>
    </row>
    <row r="28" spans="1:11" ht="21" customHeight="1" x14ac:dyDescent="0.15">
      <c r="A28" s="846">
        <v>2139</v>
      </c>
      <c r="B28" s="847" t="s">
        <v>3600</v>
      </c>
      <c r="C28" s="848">
        <v>2</v>
      </c>
      <c r="D28" s="848">
        <v>2</v>
      </c>
      <c r="E28" s="848">
        <v>0.96299999999999997</v>
      </c>
      <c r="F28" s="1189"/>
      <c r="G28" s="849"/>
      <c r="H28" s="1190"/>
      <c r="I28" s="844"/>
      <c r="J28" s="844"/>
      <c r="K28" s="844"/>
    </row>
    <row r="29" spans="1:11" ht="54.75" customHeight="1" x14ac:dyDescent="0.15">
      <c r="A29" s="1023">
        <v>2141</v>
      </c>
      <c r="B29" s="1024" t="s">
        <v>3601</v>
      </c>
      <c r="C29" s="1022">
        <v>25000</v>
      </c>
      <c r="D29" s="1022">
        <v>128396.33</v>
      </c>
      <c r="E29" s="1022">
        <v>241938.04832999999</v>
      </c>
      <c r="F29" s="1038" t="s">
        <v>4067</v>
      </c>
      <c r="G29" s="849"/>
      <c r="H29" s="876"/>
      <c r="I29" s="844"/>
      <c r="J29" s="844"/>
      <c r="K29" s="844"/>
    </row>
    <row r="30" spans="1:11" ht="15" customHeight="1" x14ac:dyDescent="0.15">
      <c r="A30" s="852">
        <v>2143</v>
      </c>
      <c r="B30" s="1021" t="s">
        <v>105</v>
      </c>
      <c r="C30" s="1022">
        <v>0</v>
      </c>
      <c r="D30" s="1022">
        <v>0</v>
      </c>
      <c r="E30" s="1022">
        <v>1346.1575999999998</v>
      </c>
      <c r="F30" s="1036" t="s">
        <v>4068</v>
      </c>
      <c r="G30" s="849"/>
      <c r="H30" s="849"/>
      <c r="I30" s="844"/>
      <c r="J30" s="844"/>
      <c r="K30" s="844"/>
    </row>
    <row r="31" spans="1:11" ht="27.75" customHeight="1" x14ac:dyDescent="0.15">
      <c r="A31" s="1023">
        <v>2211</v>
      </c>
      <c r="B31" s="1024" t="s">
        <v>3596</v>
      </c>
      <c r="C31" s="1022">
        <v>5</v>
      </c>
      <c r="D31" s="1022">
        <v>31.6</v>
      </c>
      <c r="E31" s="1022">
        <v>31.609000000000002</v>
      </c>
      <c r="F31" s="1188" t="s">
        <v>4069</v>
      </c>
      <c r="G31" s="849"/>
      <c r="H31" s="1190"/>
      <c r="I31" s="844"/>
      <c r="J31" s="844"/>
      <c r="K31" s="844"/>
    </row>
    <row r="32" spans="1:11" ht="27.75" customHeight="1" x14ac:dyDescent="0.15">
      <c r="A32" s="1023">
        <v>2212</v>
      </c>
      <c r="B32" s="1024" t="s">
        <v>4070</v>
      </c>
      <c r="C32" s="1022">
        <v>5030</v>
      </c>
      <c r="D32" s="1022">
        <v>18193.710000000006</v>
      </c>
      <c r="E32" s="1022">
        <v>22419.938520000007</v>
      </c>
      <c r="F32" s="1189"/>
      <c r="G32" s="849"/>
      <c r="H32" s="1190"/>
      <c r="I32" s="844"/>
      <c r="J32" s="844"/>
      <c r="K32" s="844"/>
    </row>
    <row r="33" spans="1:11" ht="27.75" customHeight="1" x14ac:dyDescent="0.15">
      <c r="A33" s="1023">
        <v>2223</v>
      </c>
      <c r="B33" s="1024" t="s">
        <v>3605</v>
      </c>
      <c r="C33" s="1022">
        <v>0</v>
      </c>
      <c r="D33" s="1022">
        <v>4786.4400000000005</v>
      </c>
      <c r="E33" s="1022">
        <v>5200.3435200000004</v>
      </c>
      <c r="F33" s="1180" t="s">
        <v>4071</v>
      </c>
      <c r="G33" s="849"/>
      <c r="H33" s="1181"/>
      <c r="I33" s="844"/>
      <c r="J33" s="844"/>
      <c r="K33" s="844"/>
    </row>
    <row r="34" spans="1:11" ht="15" customHeight="1" x14ac:dyDescent="0.15">
      <c r="A34" s="1023">
        <v>2229</v>
      </c>
      <c r="B34" s="1024" t="s">
        <v>3126</v>
      </c>
      <c r="C34" s="1022">
        <v>0</v>
      </c>
      <c r="D34" s="1022">
        <v>102609.66999999993</v>
      </c>
      <c r="E34" s="1022">
        <v>103473.73794999998</v>
      </c>
      <c r="F34" s="1180"/>
      <c r="G34" s="849"/>
      <c r="H34" s="1181"/>
      <c r="I34" s="844"/>
      <c r="J34" s="844"/>
      <c r="K34" s="844"/>
    </row>
    <row r="35" spans="1:11" ht="27.75" customHeight="1" x14ac:dyDescent="0.15">
      <c r="A35" s="1023">
        <v>2310</v>
      </c>
      <c r="B35" s="1024" t="s">
        <v>3591</v>
      </c>
      <c r="C35" s="1022">
        <v>0</v>
      </c>
      <c r="D35" s="1022">
        <v>2182.5700000000002</v>
      </c>
      <c r="E35" s="1022">
        <v>3064.0021400000001</v>
      </c>
      <c r="F35" s="1036" t="s">
        <v>4072</v>
      </c>
      <c r="G35" s="849"/>
      <c r="H35" s="849"/>
      <c r="I35" s="844"/>
      <c r="J35" s="844"/>
      <c r="K35" s="844"/>
    </row>
    <row r="36" spans="1:11" ht="15" customHeight="1" x14ac:dyDescent="0.15">
      <c r="A36" s="1023">
        <v>2321</v>
      </c>
      <c r="B36" s="1024" t="s">
        <v>3598</v>
      </c>
      <c r="C36" s="1022">
        <v>0</v>
      </c>
      <c r="D36" s="1022">
        <v>42.53</v>
      </c>
      <c r="E36" s="1022">
        <v>42.533999999999999</v>
      </c>
      <c r="F36" s="1036" t="s">
        <v>4073</v>
      </c>
      <c r="G36" s="849"/>
      <c r="H36" s="849"/>
      <c r="I36" s="844"/>
      <c r="J36" s="844"/>
      <c r="K36" s="844"/>
    </row>
    <row r="37" spans="1:11" ht="54.75" customHeight="1" x14ac:dyDescent="0.15">
      <c r="A37" s="1023">
        <v>2322</v>
      </c>
      <c r="B37" s="1024" t="s">
        <v>3602</v>
      </c>
      <c r="C37" s="1022">
        <v>0</v>
      </c>
      <c r="D37" s="1022">
        <v>6377.29</v>
      </c>
      <c r="E37" s="1022">
        <v>6394.6809999999996</v>
      </c>
      <c r="F37" s="1036" t="s">
        <v>4074</v>
      </c>
      <c r="G37" s="849"/>
      <c r="H37" s="849"/>
      <c r="I37" s="844"/>
      <c r="J37" s="844"/>
      <c r="K37" s="844"/>
    </row>
    <row r="38" spans="1:11" ht="67.5" customHeight="1" x14ac:dyDescent="0.15">
      <c r="A38" s="1023">
        <v>2324</v>
      </c>
      <c r="B38" s="1024" t="s">
        <v>3590</v>
      </c>
      <c r="C38" s="1022">
        <v>12715</v>
      </c>
      <c r="D38" s="1022">
        <v>12935.289999999999</v>
      </c>
      <c r="E38" s="1022">
        <v>15533.772440000001</v>
      </c>
      <c r="F38" s="1039" t="s">
        <v>4075</v>
      </c>
      <c r="G38" s="849"/>
      <c r="H38" s="876"/>
      <c r="I38" s="844"/>
      <c r="J38" s="844"/>
      <c r="K38" s="844"/>
    </row>
    <row r="39" spans="1:11" ht="27.75" customHeight="1" x14ac:dyDescent="0.15">
      <c r="A39" s="1023">
        <v>2329</v>
      </c>
      <c r="B39" s="1024" t="s">
        <v>66</v>
      </c>
      <c r="C39" s="1022">
        <v>4400</v>
      </c>
      <c r="D39" s="1022">
        <v>4495.05</v>
      </c>
      <c r="E39" s="1022">
        <v>4581.07</v>
      </c>
      <c r="F39" s="1036" t="s">
        <v>4076</v>
      </c>
      <c r="G39" s="849"/>
      <c r="H39" s="876"/>
      <c r="I39" s="844"/>
      <c r="J39" s="844"/>
      <c r="K39" s="844"/>
    </row>
    <row r="40" spans="1:11" ht="54.75" customHeight="1" x14ac:dyDescent="0.15">
      <c r="A40" s="1023">
        <v>2412</v>
      </c>
      <c r="B40" s="1024" t="s">
        <v>3606</v>
      </c>
      <c r="C40" s="1022">
        <v>13460</v>
      </c>
      <c r="D40" s="1022">
        <v>12840</v>
      </c>
      <c r="E40" s="1022">
        <v>13354.084500000001</v>
      </c>
      <c r="F40" s="1182" t="s">
        <v>4077</v>
      </c>
      <c r="G40" s="849"/>
      <c r="H40" s="1181"/>
      <c r="I40" s="844"/>
      <c r="J40" s="844"/>
      <c r="K40" s="844"/>
    </row>
    <row r="41" spans="1:11" ht="54.75" customHeight="1" x14ac:dyDescent="0.15">
      <c r="A41" s="1023" t="s">
        <v>4078</v>
      </c>
      <c r="B41" s="1024" t="s">
        <v>3607</v>
      </c>
      <c r="C41" s="1022">
        <v>201261</v>
      </c>
      <c r="D41" s="1022">
        <v>370946</v>
      </c>
      <c r="E41" s="1022">
        <v>380946</v>
      </c>
      <c r="F41" s="1180"/>
      <c r="G41" s="849"/>
      <c r="H41" s="1181"/>
      <c r="I41" s="844"/>
      <c r="J41" s="844"/>
      <c r="K41" s="844"/>
    </row>
    <row r="42" spans="1:11" ht="54.75" customHeight="1" x14ac:dyDescent="0.15">
      <c r="A42" s="852">
        <v>2441</v>
      </c>
      <c r="B42" s="1021" t="s">
        <v>110</v>
      </c>
      <c r="C42" s="1022">
        <v>9747</v>
      </c>
      <c r="D42" s="1022">
        <v>25006.28</v>
      </c>
      <c r="E42" s="1022">
        <v>25292.224580000002</v>
      </c>
      <c r="F42" s="1183"/>
      <c r="G42" s="849"/>
      <c r="H42" s="1181"/>
      <c r="I42" s="844"/>
      <c r="J42" s="844"/>
      <c r="K42" s="844"/>
    </row>
    <row r="43" spans="1:11" s="880" customFormat="1" ht="240" customHeight="1" thickBot="1" x14ac:dyDescent="0.25">
      <c r="A43" s="877">
        <v>2451</v>
      </c>
      <c r="B43" s="878" t="s">
        <v>111</v>
      </c>
      <c r="C43" s="879">
        <v>294900</v>
      </c>
      <c r="D43" s="879">
        <v>244857.2</v>
      </c>
      <c r="E43" s="879">
        <v>247437.74787999998</v>
      </c>
      <c r="F43" s="1040" t="s">
        <v>4079</v>
      </c>
      <c r="G43" s="849"/>
      <c r="H43" s="876"/>
      <c r="I43" s="843"/>
      <c r="J43" s="843"/>
      <c r="K43" s="843"/>
    </row>
    <row r="44" spans="1:11" ht="15.75" customHeight="1" thickTop="1" thickBot="1" x14ac:dyDescent="0.25">
      <c r="A44" s="881" t="s">
        <v>4080</v>
      </c>
      <c r="B44" s="882"/>
      <c r="C44" s="883">
        <f>SUM(C22:C43)</f>
        <v>597999</v>
      </c>
      <c r="D44" s="883">
        <f>SUM(D22:D43)</f>
        <v>1008415.3399999999</v>
      </c>
      <c r="E44" s="883">
        <f>SUM(E22:E43)</f>
        <v>1146215.93674</v>
      </c>
      <c r="F44" s="1026"/>
      <c r="G44" s="884"/>
      <c r="H44" s="884"/>
      <c r="I44" s="844"/>
      <c r="J44" s="844"/>
      <c r="K44" s="844"/>
    </row>
    <row r="45" spans="1:11" ht="12.75" customHeight="1" x14ac:dyDescent="0.15">
      <c r="A45" s="885"/>
      <c r="B45" s="886"/>
      <c r="C45" s="886"/>
      <c r="D45" s="887"/>
      <c r="E45" s="887"/>
      <c r="F45" s="888"/>
      <c r="G45" s="889"/>
      <c r="H45" s="889"/>
      <c r="I45" s="844"/>
      <c r="J45" s="844"/>
      <c r="K45" s="844"/>
    </row>
    <row r="46" spans="1:11" ht="12.75" customHeight="1" x14ac:dyDescent="0.15">
      <c r="A46" s="890"/>
      <c r="B46" s="886"/>
      <c r="C46" s="886"/>
      <c r="D46" s="891"/>
      <c r="E46" s="891"/>
      <c r="F46" s="892"/>
      <c r="G46" s="892"/>
      <c r="H46" s="892"/>
      <c r="I46" s="844"/>
      <c r="J46" s="844"/>
      <c r="K46" s="844"/>
    </row>
    <row r="47" spans="1:11" ht="18" customHeight="1" x14ac:dyDescent="0.2">
      <c r="A47" s="1020" t="s">
        <v>7</v>
      </c>
      <c r="B47" s="831"/>
      <c r="C47" s="831"/>
      <c r="D47" s="834"/>
      <c r="E47" s="834"/>
      <c r="F47" s="835"/>
      <c r="G47" s="835"/>
      <c r="H47" s="835"/>
    </row>
    <row r="48" spans="1:11" ht="13.5" thickBot="1" x14ac:dyDescent="0.25">
      <c r="A48" s="893"/>
      <c r="B48" s="894"/>
      <c r="C48" s="894"/>
      <c r="D48" s="895"/>
      <c r="E48" s="895"/>
      <c r="F48" s="1019" t="s">
        <v>2</v>
      </c>
      <c r="G48" s="835"/>
      <c r="H48" s="835"/>
      <c r="I48" s="844"/>
      <c r="J48" s="844"/>
      <c r="K48" s="844"/>
    </row>
    <row r="49" spans="1:11" s="866" customFormat="1" ht="30" customHeight="1" thickBot="1" x14ac:dyDescent="0.2">
      <c r="A49" s="839" t="s">
        <v>59</v>
      </c>
      <c r="B49" s="840" t="s">
        <v>4052</v>
      </c>
      <c r="C49" s="841" t="s">
        <v>61</v>
      </c>
      <c r="D49" s="872" t="s">
        <v>62</v>
      </c>
      <c r="E49" s="872" t="s">
        <v>1</v>
      </c>
      <c r="F49" s="842" t="s">
        <v>4053</v>
      </c>
      <c r="G49" s="843"/>
      <c r="H49" s="843"/>
      <c r="I49" s="844"/>
      <c r="J49" s="844"/>
      <c r="K49" s="844"/>
    </row>
    <row r="50" spans="1:11" s="866" customFormat="1" ht="26.25" customHeight="1" thickTop="1" x14ac:dyDescent="0.15">
      <c r="A50" s="896">
        <v>3111</v>
      </c>
      <c r="B50" s="897" t="s">
        <v>3609</v>
      </c>
      <c r="C50" s="875">
        <v>56683</v>
      </c>
      <c r="D50" s="875">
        <v>49587</v>
      </c>
      <c r="E50" s="875">
        <v>49739.075640000003</v>
      </c>
      <c r="F50" s="1184" t="s">
        <v>4081</v>
      </c>
      <c r="G50" s="849"/>
      <c r="H50" s="1181"/>
      <c r="I50" s="844"/>
      <c r="J50" s="844"/>
      <c r="K50" s="844"/>
    </row>
    <row r="51" spans="1:11" s="866" customFormat="1" ht="27.75" customHeight="1" x14ac:dyDescent="0.15">
      <c r="A51" s="852">
        <v>3112</v>
      </c>
      <c r="B51" s="1021" t="s">
        <v>3610</v>
      </c>
      <c r="C51" s="1022">
        <v>946</v>
      </c>
      <c r="D51" s="1022">
        <v>8042</v>
      </c>
      <c r="E51" s="1022">
        <v>8042.7969999999996</v>
      </c>
      <c r="F51" s="1183"/>
      <c r="G51" s="849"/>
      <c r="H51" s="1181"/>
      <c r="I51" s="844"/>
      <c r="J51" s="844"/>
      <c r="K51" s="844"/>
    </row>
    <row r="52" spans="1:11" s="866" customFormat="1" ht="27.75" customHeight="1" x14ac:dyDescent="0.15">
      <c r="A52" s="1023">
        <v>3113</v>
      </c>
      <c r="B52" s="1024" t="s">
        <v>3608</v>
      </c>
      <c r="C52" s="1025">
        <v>0</v>
      </c>
      <c r="D52" s="1025">
        <v>12</v>
      </c>
      <c r="E52" s="1025">
        <v>12</v>
      </c>
      <c r="F52" s="1036" t="s">
        <v>4082</v>
      </c>
      <c r="G52" s="849"/>
      <c r="H52" s="849"/>
      <c r="I52" s="844"/>
      <c r="J52" s="844"/>
      <c r="K52" s="844"/>
    </row>
    <row r="53" spans="1:11" s="866" customFormat="1" ht="27.75" customHeight="1" x14ac:dyDescent="0.15">
      <c r="A53" s="1023">
        <v>3119</v>
      </c>
      <c r="B53" s="1024" t="s">
        <v>2906</v>
      </c>
      <c r="C53" s="1025">
        <v>0</v>
      </c>
      <c r="D53" s="1025">
        <v>1855.41</v>
      </c>
      <c r="E53" s="1025">
        <v>1855.4085</v>
      </c>
      <c r="F53" s="1036" t="s">
        <v>4083</v>
      </c>
      <c r="G53" s="849"/>
      <c r="H53" s="849"/>
      <c r="I53" s="844"/>
      <c r="J53" s="844"/>
      <c r="K53" s="844"/>
    </row>
    <row r="54" spans="1:11" ht="42" customHeight="1" thickBot="1" x14ac:dyDescent="0.2">
      <c r="A54" s="898">
        <v>3129</v>
      </c>
      <c r="B54" s="878" t="s">
        <v>3611</v>
      </c>
      <c r="C54" s="879">
        <v>16450</v>
      </c>
      <c r="D54" s="879">
        <v>1090.48</v>
      </c>
      <c r="E54" s="879">
        <v>1090.48</v>
      </c>
      <c r="F54" s="1041" t="s">
        <v>4084</v>
      </c>
      <c r="G54" s="849"/>
      <c r="H54" s="849"/>
      <c r="I54" s="844"/>
      <c r="J54" s="844"/>
      <c r="K54" s="844"/>
    </row>
    <row r="55" spans="1:11" ht="15.75" customHeight="1" thickTop="1" thickBot="1" x14ac:dyDescent="0.25">
      <c r="A55" s="881" t="s">
        <v>3123</v>
      </c>
      <c r="B55" s="882"/>
      <c r="C55" s="883">
        <f>SUM(C50:C54)</f>
        <v>74079</v>
      </c>
      <c r="D55" s="883">
        <f>SUM(D50:D54)</f>
        <v>60586.890000000007</v>
      </c>
      <c r="E55" s="883">
        <f>SUM(E50:E54)</f>
        <v>60739.761140000002</v>
      </c>
      <c r="F55" s="899"/>
      <c r="G55" s="900"/>
      <c r="H55" s="900"/>
      <c r="I55" s="844"/>
      <c r="J55" s="844"/>
      <c r="K55" s="844"/>
    </row>
    <row r="56" spans="1:11" ht="12.75" customHeight="1" x14ac:dyDescent="0.15">
      <c r="A56" s="885"/>
      <c r="B56" s="886"/>
      <c r="C56" s="886"/>
      <c r="D56" s="891"/>
      <c r="E56" s="891"/>
      <c r="F56" s="889"/>
      <c r="G56" s="889"/>
      <c r="H56" s="889"/>
      <c r="I56" s="844"/>
      <c r="J56" s="844"/>
      <c r="K56" s="844"/>
    </row>
    <row r="57" spans="1:11" ht="12.75" customHeight="1" x14ac:dyDescent="0.15">
      <c r="A57" s="890"/>
      <c r="B57" s="886"/>
      <c r="C57" s="886"/>
      <c r="D57" s="891"/>
      <c r="E57" s="891"/>
      <c r="F57" s="892"/>
      <c r="G57" s="892"/>
      <c r="H57" s="892"/>
      <c r="I57" s="901"/>
      <c r="J57" s="902"/>
    </row>
    <row r="58" spans="1:11" ht="18" customHeight="1" x14ac:dyDescent="0.2">
      <c r="A58" s="1020" t="s">
        <v>113</v>
      </c>
      <c r="B58" s="831"/>
      <c r="C58" s="831"/>
      <c r="D58" s="834"/>
      <c r="E58" s="834"/>
      <c r="F58" s="835"/>
      <c r="G58" s="835"/>
      <c r="H58" s="835"/>
    </row>
    <row r="59" spans="1:11" ht="13.5" thickBot="1" x14ac:dyDescent="0.25">
      <c r="A59" s="833"/>
      <c r="B59" s="903"/>
      <c r="C59" s="903"/>
      <c r="D59" s="884"/>
      <c r="E59" s="884"/>
      <c r="F59" s="1019" t="s">
        <v>2</v>
      </c>
      <c r="G59" s="835"/>
      <c r="H59" s="835"/>
      <c r="I59" s="869"/>
      <c r="J59" s="902"/>
    </row>
    <row r="60" spans="1:11" ht="30" customHeight="1" thickBot="1" x14ac:dyDescent="0.2">
      <c r="A60" s="904" t="s">
        <v>59</v>
      </c>
      <c r="B60" s="905" t="s">
        <v>4052</v>
      </c>
      <c r="C60" s="841" t="s">
        <v>61</v>
      </c>
      <c r="D60" s="872" t="s">
        <v>62</v>
      </c>
      <c r="E60" s="872" t="s">
        <v>1</v>
      </c>
      <c r="F60" s="842" t="s">
        <v>4053</v>
      </c>
      <c r="G60" s="843"/>
      <c r="H60" s="843"/>
      <c r="J60" s="906"/>
    </row>
    <row r="61" spans="1:11" s="866" customFormat="1" ht="27.75" customHeight="1" thickTop="1" x14ac:dyDescent="0.25">
      <c r="A61" s="846">
        <v>4111</v>
      </c>
      <c r="B61" s="907" t="s">
        <v>114</v>
      </c>
      <c r="C61" s="1022">
        <v>0</v>
      </c>
      <c r="D61" s="1022">
        <v>307949.7</v>
      </c>
      <c r="E61" s="1022">
        <v>304151.18420999998</v>
      </c>
      <c r="F61" s="1036" t="s">
        <v>4085</v>
      </c>
      <c r="G61" s="849"/>
      <c r="H61" s="849"/>
      <c r="I61" s="908"/>
      <c r="J61" s="908"/>
      <c r="K61" s="909"/>
    </row>
    <row r="62" spans="1:11" s="866" customFormat="1" ht="27.75" customHeight="1" x14ac:dyDescent="0.25">
      <c r="A62" s="846">
        <v>4112</v>
      </c>
      <c r="B62" s="907" t="s">
        <v>115</v>
      </c>
      <c r="C62" s="1022">
        <v>171417</v>
      </c>
      <c r="D62" s="1022">
        <v>178813.9</v>
      </c>
      <c r="E62" s="1022">
        <v>178813.9</v>
      </c>
      <c r="F62" s="1036" t="s">
        <v>4086</v>
      </c>
      <c r="G62" s="849"/>
      <c r="H62" s="849"/>
      <c r="I62" s="908"/>
      <c r="J62" s="908"/>
      <c r="K62" s="909"/>
    </row>
    <row r="63" spans="1:11" s="866" customFormat="1" ht="15" customHeight="1" x14ac:dyDescent="0.25">
      <c r="A63" s="1177">
        <v>4113</v>
      </c>
      <c r="B63" s="1185" t="s">
        <v>3128</v>
      </c>
      <c r="C63" s="1022">
        <v>1000</v>
      </c>
      <c r="D63" s="1022">
        <v>0</v>
      </c>
      <c r="E63" s="1022">
        <v>0</v>
      </c>
      <c r="F63" s="1037" t="s">
        <v>3250</v>
      </c>
      <c r="G63" s="849"/>
      <c r="H63" s="849"/>
      <c r="I63" s="908"/>
      <c r="J63" s="908"/>
      <c r="K63" s="909"/>
    </row>
    <row r="64" spans="1:11" s="866" customFormat="1" ht="15" x14ac:dyDescent="0.25">
      <c r="A64" s="1178"/>
      <c r="B64" s="1186"/>
      <c r="C64" s="1022">
        <v>0</v>
      </c>
      <c r="D64" s="1022">
        <v>394.77</v>
      </c>
      <c r="E64" s="1022">
        <v>394.76249999999999</v>
      </c>
      <c r="F64" s="1037" t="s">
        <v>3323</v>
      </c>
      <c r="G64" s="1181"/>
      <c r="H64" s="849"/>
      <c r="I64" s="908"/>
      <c r="J64" s="908"/>
      <c r="K64" s="909"/>
    </row>
    <row r="65" spans="1:11" s="866" customFormat="1" ht="27.75" customHeight="1" x14ac:dyDescent="0.25">
      <c r="A65" s="1179"/>
      <c r="B65" s="1187"/>
      <c r="C65" s="1022">
        <v>0</v>
      </c>
      <c r="D65" s="1022">
        <v>215752</v>
      </c>
      <c r="E65" s="1022">
        <v>215752</v>
      </c>
      <c r="F65" s="1037" t="s">
        <v>600</v>
      </c>
      <c r="G65" s="1181"/>
      <c r="H65" s="849"/>
      <c r="I65" s="908"/>
      <c r="J65" s="908"/>
      <c r="K65" s="909"/>
    </row>
    <row r="66" spans="1:11" ht="15" x14ac:dyDescent="0.25">
      <c r="A66" s="1177">
        <v>4116</v>
      </c>
      <c r="B66" s="1174" t="s">
        <v>116</v>
      </c>
      <c r="C66" s="1022">
        <v>0</v>
      </c>
      <c r="D66" s="1022">
        <v>0</v>
      </c>
      <c r="E66" s="1022">
        <v>8909.4585800000004</v>
      </c>
      <c r="F66" s="1037" t="s">
        <v>3815</v>
      </c>
      <c r="G66" s="849"/>
      <c r="H66" s="849"/>
      <c r="I66" s="908"/>
      <c r="J66" s="908"/>
      <c r="K66" s="909"/>
    </row>
    <row r="67" spans="1:11" ht="15" customHeight="1" x14ac:dyDescent="0.25">
      <c r="A67" s="1178"/>
      <c r="B67" s="1175"/>
      <c r="C67" s="1022">
        <v>331493</v>
      </c>
      <c r="D67" s="1022">
        <v>335904.67</v>
      </c>
      <c r="E67" s="1022">
        <v>335904.674</v>
      </c>
      <c r="F67" s="1037" t="s">
        <v>722</v>
      </c>
      <c r="G67" s="849"/>
      <c r="H67" s="849"/>
      <c r="I67" s="908"/>
      <c r="J67" s="908"/>
      <c r="K67" s="909"/>
    </row>
    <row r="68" spans="1:11" ht="15" customHeight="1" x14ac:dyDescent="0.25">
      <c r="A68" s="1178"/>
      <c r="B68" s="1175"/>
      <c r="C68" s="1022">
        <v>3000</v>
      </c>
      <c r="D68" s="1022">
        <v>3000</v>
      </c>
      <c r="E68" s="1022">
        <v>3000</v>
      </c>
      <c r="F68" s="1037" t="s">
        <v>4087</v>
      </c>
      <c r="G68" s="849"/>
      <c r="H68" s="849"/>
      <c r="I68" s="908"/>
      <c r="J68" s="908"/>
      <c r="K68" s="909"/>
    </row>
    <row r="69" spans="1:11" ht="15" customHeight="1" x14ac:dyDescent="0.25">
      <c r="A69" s="1178"/>
      <c r="B69" s="1175"/>
      <c r="C69" s="1022">
        <v>0</v>
      </c>
      <c r="D69" s="1022">
        <v>2655513.2400000002</v>
      </c>
      <c r="E69" s="1022">
        <v>2655513.2409999999</v>
      </c>
      <c r="F69" s="1037" t="s">
        <v>812</v>
      </c>
      <c r="G69" s="849"/>
      <c r="H69" s="849"/>
      <c r="I69" s="908"/>
      <c r="J69" s="908"/>
      <c r="K69" s="909"/>
    </row>
    <row r="70" spans="1:11" ht="15" x14ac:dyDescent="0.25">
      <c r="A70" s="1178"/>
      <c r="B70" s="1175"/>
      <c r="C70" s="1022">
        <v>0</v>
      </c>
      <c r="D70" s="1022">
        <v>475</v>
      </c>
      <c r="E70" s="1022">
        <v>475</v>
      </c>
      <c r="F70" s="1037" t="s">
        <v>4088</v>
      </c>
      <c r="G70" s="849"/>
      <c r="H70" s="849"/>
      <c r="I70" s="908"/>
      <c r="J70" s="908"/>
      <c r="K70" s="909"/>
    </row>
    <row r="71" spans="1:11" ht="15" x14ac:dyDescent="0.25">
      <c r="A71" s="1178"/>
      <c r="B71" s="1175"/>
      <c r="C71" s="1022">
        <v>0</v>
      </c>
      <c r="D71" s="1022">
        <v>28733.120000000003</v>
      </c>
      <c r="E71" s="1022">
        <v>27635.258920000004</v>
      </c>
      <c r="F71" s="1037" t="s">
        <v>4089</v>
      </c>
      <c r="G71" s="849"/>
      <c r="H71" s="849"/>
      <c r="I71" s="908"/>
      <c r="J71" s="908"/>
      <c r="K71" s="909"/>
    </row>
    <row r="72" spans="1:11" ht="15" x14ac:dyDescent="0.25">
      <c r="A72" s="1178"/>
      <c r="B72" s="1175"/>
      <c r="C72" s="1022">
        <v>0</v>
      </c>
      <c r="D72" s="1022">
        <v>19830919.890000001</v>
      </c>
      <c r="E72" s="1022">
        <v>19830919.886070002</v>
      </c>
      <c r="F72" s="1037" t="s">
        <v>4090</v>
      </c>
      <c r="G72" s="849"/>
      <c r="H72" s="849"/>
      <c r="I72" s="908"/>
      <c r="J72" s="908"/>
      <c r="K72" s="909"/>
    </row>
    <row r="73" spans="1:11" ht="15" x14ac:dyDescent="0.25">
      <c r="A73" s="1178"/>
      <c r="B73" s="1175"/>
      <c r="C73" s="1022">
        <v>0</v>
      </c>
      <c r="D73" s="1022">
        <v>9258.89</v>
      </c>
      <c r="E73" s="1022">
        <v>9258.8870000000006</v>
      </c>
      <c r="F73" s="1037" t="s">
        <v>4091</v>
      </c>
      <c r="G73" s="849"/>
      <c r="H73" s="849"/>
      <c r="I73" s="908"/>
      <c r="J73" s="908"/>
      <c r="K73" s="909"/>
    </row>
    <row r="74" spans="1:11" ht="15" x14ac:dyDescent="0.25">
      <c r="A74" s="1178"/>
      <c r="B74" s="1175"/>
      <c r="C74" s="1022">
        <v>0</v>
      </c>
      <c r="D74" s="1022">
        <v>41030.57</v>
      </c>
      <c r="E74" s="1022">
        <v>40680.533000000003</v>
      </c>
      <c r="F74" s="1037" t="s">
        <v>4092</v>
      </c>
      <c r="G74" s="849"/>
      <c r="H74" s="849"/>
      <c r="I74" s="908"/>
      <c r="J74" s="908"/>
      <c r="K74" s="909"/>
    </row>
    <row r="75" spans="1:11" ht="15" customHeight="1" x14ac:dyDescent="0.25">
      <c r="A75" s="1178"/>
      <c r="B75" s="1175"/>
      <c r="C75" s="1022">
        <v>0</v>
      </c>
      <c r="D75" s="1022">
        <v>1205.3399999999999</v>
      </c>
      <c r="E75" s="1022">
        <v>1205.3284000000001</v>
      </c>
      <c r="F75" s="1037" t="s">
        <v>644</v>
      </c>
      <c r="G75" s="849"/>
      <c r="H75" s="849"/>
      <c r="I75" s="908"/>
      <c r="J75" s="908"/>
      <c r="K75" s="909"/>
    </row>
    <row r="76" spans="1:11" ht="15" customHeight="1" x14ac:dyDescent="0.25">
      <c r="A76" s="1178"/>
      <c r="B76" s="1175"/>
      <c r="C76" s="1022">
        <v>0</v>
      </c>
      <c r="D76" s="1022">
        <v>118.71</v>
      </c>
      <c r="E76" s="1022">
        <v>118.70099999999999</v>
      </c>
      <c r="F76" s="1037" t="s">
        <v>646</v>
      </c>
      <c r="G76" s="849"/>
      <c r="H76" s="849"/>
      <c r="I76" s="908"/>
      <c r="J76" s="908"/>
      <c r="K76" s="909"/>
    </row>
    <row r="77" spans="1:11" ht="15" customHeight="1" x14ac:dyDescent="0.25">
      <c r="A77" s="1178"/>
      <c r="B77" s="1175"/>
      <c r="C77" s="1022">
        <v>0</v>
      </c>
      <c r="D77" s="1022">
        <v>2406.6799999999998</v>
      </c>
      <c r="E77" s="1022">
        <v>2406.6649200000002</v>
      </c>
      <c r="F77" s="1037" t="s">
        <v>772</v>
      </c>
      <c r="G77" s="849"/>
      <c r="H77" s="849"/>
      <c r="I77" s="908"/>
      <c r="J77" s="908"/>
      <c r="K77" s="909"/>
    </row>
    <row r="78" spans="1:11" ht="15" customHeight="1" x14ac:dyDescent="0.25">
      <c r="A78" s="1178"/>
      <c r="B78" s="1175"/>
      <c r="C78" s="1022">
        <v>702</v>
      </c>
      <c r="D78" s="1022">
        <v>663.52</v>
      </c>
      <c r="E78" s="1022">
        <v>663.51468</v>
      </c>
      <c r="F78" s="1037" t="s">
        <v>676</v>
      </c>
      <c r="G78" s="849"/>
      <c r="H78" s="849"/>
      <c r="I78" s="908"/>
      <c r="J78" s="908"/>
      <c r="K78" s="909"/>
    </row>
    <row r="79" spans="1:11" ht="15" customHeight="1" x14ac:dyDescent="0.25">
      <c r="A79" s="1178"/>
      <c r="B79" s="1175"/>
      <c r="C79" s="1022">
        <v>0</v>
      </c>
      <c r="D79" s="1022">
        <v>8.42</v>
      </c>
      <c r="E79" s="1022">
        <v>8.4151799999999994</v>
      </c>
      <c r="F79" s="1037" t="s">
        <v>642</v>
      </c>
      <c r="G79" s="849"/>
      <c r="H79" s="849"/>
      <c r="I79" s="908"/>
      <c r="J79" s="908"/>
      <c r="K79" s="909"/>
    </row>
    <row r="80" spans="1:11" ht="15" customHeight="1" x14ac:dyDescent="0.25">
      <c r="A80" s="1178"/>
      <c r="B80" s="1175"/>
      <c r="C80" s="1022">
        <v>33</v>
      </c>
      <c r="D80" s="1022">
        <v>29.94</v>
      </c>
      <c r="E80" s="1022">
        <v>29.93357</v>
      </c>
      <c r="F80" s="1037" t="s">
        <v>643</v>
      </c>
      <c r="G80" s="849"/>
      <c r="H80" s="849"/>
      <c r="I80" s="908"/>
      <c r="J80" s="908"/>
      <c r="K80" s="909"/>
    </row>
    <row r="81" spans="1:11" ht="15" customHeight="1" x14ac:dyDescent="0.25">
      <c r="A81" s="1178"/>
      <c r="B81" s="1175"/>
      <c r="C81" s="1022">
        <v>1009</v>
      </c>
      <c r="D81" s="1022">
        <v>998.42</v>
      </c>
      <c r="E81" s="1022">
        <v>998.41332</v>
      </c>
      <c r="F81" s="1037" t="s">
        <v>677</v>
      </c>
      <c r="G81" s="849"/>
      <c r="H81" s="849"/>
      <c r="I81" s="908"/>
      <c r="J81" s="908"/>
      <c r="K81" s="909"/>
    </row>
    <row r="82" spans="1:11" ht="15" customHeight="1" x14ac:dyDescent="0.25">
      <c r="A82" s="1178"/>
      <c r="B82" s="1175"/>
      <c r="C82" s="1022">
        <v>25100</v>
      </c>
      <c r="D82" s="1022">
        <v>1915.3</v>
      </c>
      <c r="E82" s="1022">
        <v>1915.2948100000001</v>
      </c>
      <c r="F82" s="1037" t="s">
        <v>678</v>
      </c>
      <c r="G82" s="849"/>
      <c r="H82" s="849"/>
      <c r="I82" s="908"/>
      <c r="J82" s="908"/>
      <c r="K82" s="909"/>
    </row>
    <row r="83" spans="1:11" ht="15" customHeight="1" x14ac:dyDescent="0.25">
      <c r="A83" s="1178"/>
      <c r="B83" s="1175"/>
      <c r="C83" s="1022">
        <v>4000</v>
      </c>
      <c r="D83" s="1022">
        <v>1597.44</v>
      </c>
      <c r="E83" s="1022">
        <v>1597.4338600000001</v>
      </c>
      <c r="F83" s="1037" t="s">
        <v>679</v>
      </c>
      <c r="G83" s="849"/>
      <c r="H83" s="849"/>
      <c r="I83" s="908"/>
      <c r="J83" s="908"/>
      <c r="K83" s="909"/>
    </row>
    <row r="84" spans="1:11" ht="15" customHeight="1" x14ac:dyDescent="0.25">
      <c r="A84" s="1178"/>
      <c r="B84" s="1175"/>
      <c r="C84" s="1022">
        <v>0</v>
      </c>
      <c r="D84" s="1022">
        <v>466.96</v>
      </c>
      <c r="E84" s="1022">
        <v>466.95884000000001</v>
      </c>
      <c r="F84" s="1037" t="s">
        <v>2990</v>
      </c>
      <c r="G84" s="849"/>
      <c r="H84" s="849"/>
      <c r="I84" s="908"/>
      <c r="J84" s="908"/>
      <c r="K84" s="909"/>
    </row>
    <row r="85" spans="1:11" ht="15" customHeight="1" x14ac:dyDescent="0.25">
      <c r="A85" s="1178"/>
      <c r="B85" s="1175"/>
      <c r="C85" s="1022">
        <v>0</v>
      </c>
      <c r="D85" s="1022">
        <v>49.11</v>
      </c>
      <c r="E85" s="1022">
        <v>49.099030000000006</v>
      </c>
      <c r="F85" s="1037" t="s">
        <v>736</v>
      </c>
      <c r="G85" s="849"/>
      <c r="H85" s="849"/>
      <c r="I85" s="908"/>
      <c r="J85" s="908"/>
      <c r="K85" s="909"/>
    </row>
    <row r="86" spans="1:11" ht="15" customHeight="1" x14ac:dyDescent="0.25">
      <c r="A86" s="1178"/>
      <c r="B86" s="1175"/>
      <c r="C86" s="1022">
        <v>0</v>
      </c>
      <c r="D86" s="1022">
        <v>2965.29</v>
      </c>
      <c r="E86" s="1022">
        <v>2965.27864</v>
      </c>
      <c r="F86" s="1037" t="s">
        <v>661</v>
      </c>
      <c r="G86" s="849"/>
      <c r="H86" s="849"/>
      <c r="I86" s="908"/>
      <c r="J86" s="908"/>
      <c r="K86" s="909"/>
    </row>
    <row r="87" spans="1:11" ht="15" customHeight="1" x14ac:dyDescent="0.25">
      <c r="A87" s="1178"/>
      <c r="B87" s="1175"/>
      <c r="C87" s="1022">
        <v>0</v>
      </c>
      <c r="D87" s="1022">
        <v>226.60000000000002</v>
      </c>
      <c r="E87" s="1022">
        <v>226.5874</v>
      </c>
      <c r="F87" s="1037" t="s">
        <v>825</v>
      </c>
      <c r="G87" s="849"/>
      <c r="H87" s="849"/>
      <c r="I87" s="908"/>
      <c r="J87" s="908"/>
      <c r="K87" s="909"/>
    </row>
    <row r="88" spans="1:11" ht="15" customHeight="1" x14ac:dyDescent="0.25">
      <c r="A88" s="1178"/>
      <c r="B88" s="1175"/>
      <c r="C88" s="1022">
        <v>0</v>
      </c>
      <c r="D88" s="1022">
        <v>8868</v>
      </c>
      <c r="E88" s="1022">
        <v>8867.98927</v>
      </c>
      <c r="F88" s="1037" t="s">
        <v>655</v>
      </c>
      <c r="G88" s="849"/>
      <c r="H88" s="849"/>
      <c r="I88" s="908"/>
      <c r="J88" s="908"/>
      <c r="K88" s="909"/>
    </row>
    <row r="89" spans="1:11" ht="27.75" customHeight="1" x14ac:dyDescent="0.25">
      <c r="A89" s="1178"/>
      <c r="B89" s="1175"/>
      <c r="C89" s="1022">
        <v>0</v>
      </c>
      <c r="D89" s="1022">
        <v>2668.91</v>
      </c>
      <c r="E89" s="1022">
        <v>2668.9018000000001</v>
      </c>
      <c r="F89" s="1037" t="s">
        <v>656</v>
      </c>
      <c r="G89" s="849"/>
      <c r="H89" s="849"/>
      <c r="I89" s="908"/>
      <c r="J89" s="908"/>
      <c r="K89" s="909"/>
    </row>
    <row r="90" spans="1:11" ht="15" x14ac:dyDescent="0.25">
      <c r="A90" s="1178"/>
      <c r="B90" s="1175"/>
      <c r="C90" s="1022">
        <v>0</v>
      </c>
      <c r="D90" s="1022">
        <v>2.42</v>
      </c>
      <c r="E90" s="1022">
        <v>2.42</v>
      </c>
      <c r="F90" s="1037" t="s">
        <v>854</v>
      </c>
      <c r="G90" s="849"/>
      <c r="H90" s="849"/>
      <c r="I90" s="908"/>
      <c r="J90" s="908"/>
      <c r="K90" s="909"/>
    </row>
    <row r="91" spans="1:11" ht="15" customHeight="1" x14ac:dyDescent="0.25">
      <c r="A91" s="1178"/>
      <c r="B91" s="1175"/>
      <c r="C91" s="1022">
        <v>0</v>
      </c>
      <c r="D91" s="1022">
        <v>654.91</v>
      </c>
      <c r="E91" s="1022">
        <v>654.89377000000002</v>
      </c>
      <c r="F91" s="1037" t="s">
        <v>665</v>
      </c>
      <c r="G91" s="849"/>
      <c r="H91" s="849"/>
      <c r="I91" s="908"/>
      <c r="J91" s="908"/>
      <c r="K91" s="909"/>
    </row>
    <row r="92" spans="1:11" ht="15" customHeight="1" x14ac:dyDescent="0.25">
      <c r="A92" s="1178"/>
      <c r="B92" s="1175"/>
      <c r="C92" s="1022">
        <v>0</v>
      </c>
      <c r="D92" s="1022">
        <v>2428.54</v>
      </c>
      <c r="E92" s="1022">
        <v>2428.5199000000002</v>
      </c>
      <c r="F92" s="1037" t="s">
        <v>2958</v>
      </c>
      <c r="G92" s="849"/>
      <c r="H92" s="849"/>
      <c r="I92" s="908"/>
      <c r="J92" s="908"/>
      <c r="K92" s="909"/>
    </row>
    <row r="93" spans="1:11" ht="15" customHeight="1" x14ac:dyDescent="0.25">
      <c r="A93" s="1178"/>
      <c r="B93" s="1175"/>
      <c r="C93" s="1022">
        <v>0</v>
      </c>
      <c r="D93" s="1022">
        <v>2888.36</v>
      </c>
      <c r="E93" s="1022">
        <v>2888.3530199999996</v>
      </c>
      <c r="F93" s="1037" t="s">
        <v>657</v>
      </c>
      <c r="G93" s="849"/>
      <c r="H93" s="849"/>
      <c r="I93" s="908"/>
      <c r="J93" s="908"/>
      <c r="K93" s="909"/>
    </row>
    <row r="94" spans="1:11" ht="15" customHeight="1" x14ac:dyDescent="0.25">
      <c r="A94" s="1178"/>
      <c r="B94" s="1175"/>
      <c r="C94" s="1022">
        <v>0</v>
      </c>
      <c r="D94" s="1022">
        <v>1102.2</v>
      </c>
      <c r="E94" s="1022">
        <v>1102.17392</v>
      </c>
      <c r="F94" s="1037" t="s">
        <v>2933</v>
      </c>
      <c r="G94" s="849"/>
      <c r="H94" s="849"/>
      <c r="I94" s="908"/>
      <c r="J94" s="908"/>
      <c r="K94" s="909"/>
    </row>
    <row r="95" spans="1:11" ht="15" customHeight="1" x14ac:dyDescent="0.25">
      <c r="A95" s="1178"/>
      <c r="B95" s="1175"/>
      <c r="C95" s="1022">
        <v>181205</v>
      </c>
      <c r="D95" s="1022">
        <v>39810.450000000004</v>
      </c>
      <c r="E95" s="1022">
        <v>39810.43866</v>
      </c>
      <c r="F95" s="1037" t="s">
        <v>826</v>
      </c>
      <c r="G95" s="849"/>
      <c r="H95" s="849"/>
      <c r="I95" s="908"/>
      <c r="J95" s="908"/>
      <c r="K95" s="909"/>
    </row>
    <row r="96" spans="1:11" ht="15" customHeight="1" x14ac:dyDescent="0.25">
      <c r="A96" s="1178"/>
      <c r="B96" s="1175"/>
      <c r="C96" s="1022">
        <v>0</v>
      </c>
      <c r="D96" s="1022">
        <v>9635.5700000000015</v>
      </c>
      <c r="E96" s="1022">
        <v>9635.5504899999996</v>
      </c>
      <c r="F96" s="1037" t="s">
        <v>827</v>
      </c>
      <c r="G96" s="849"/>
      <c r="H96" s="849"/>
      <c r="I96" s="908"/>
      <c r="J96" s="908"/>
      <c r="K96" s="909"/>
    </row>
    <row r="97" spans="1:11" ht="15" customHeight="1" x14ac:dyDescent="0.25">
      <c r="A97" s="1178"/>
      <c r="B97" s="1175"/>
      <c r="C97" s="1022">
        <v>30000</v>
      </c>
      <c r="D97" s="1022">
        <v>93194.559999999998</v>
      </c>
      <c r="E97" s="1022">
        <v>93194.547619999998</v>
      </c>
      <c r="F97" s="1037" t="s">
        <v>3245</v>
      </c>
      <c r="G97" s="849"/>
      <c r="H97" s="849"/>
      <c r="I97" s="908"/>
      <c r="J97" s="908"/>
      <c r="K97" s="909"/>
    </row>
    <row r="98" spans="1:11" ht="15" customHeight="1" x14ac:dyDescent="0.25">
      <c r="A98" s="1178"/>
      <c r="B98" s="1175"/>
      <c r="C98" s="1022">
        <v>3385</v>
      </c>
      <c r="D98" s="1022">
        <v>3385</v>
      </c>
      <c r="E98" s="1022">
        <v>2966.4027499999997</v>
      </c>
      <c r="F98" s="1037" t="s">
        <v>2925</v>
      </c>
      <c r="G98" s="849"/>
      <c r="H98" s="849"/>
      <c r="I98" s="908"/>
      <c r="J98" s="908"/>
      <c r="K98" s="909"/>
    </row>
    <row r="99" spans="1:11" ht="15" customHeight="1" x14ac:dyDescent="0.25">
      <c r="A99" s="1178"/>
      <c r="B99" s="1175"/>
      <c r="C99" s="1022">
        <v>0</v>
      </c>
      <c r="D99" s="1022">
        <v>4878.84</v>
      </c>
      <c r="E99" s="1022">
        <v>4878.8253000000004</v>
      </c>
      <c r="F99" s="1037" t="s">
        <v>2934</v>
      </c>
      <c r="G99" s="849"/>
      <c r="H99" s="849"/>
      <c r="I99" s="908"/>
      <c r="J99" s="908"/>
      <c r="K99" s="909"/>
    </row>
    <row r="100" spans="1:11" ht="15" customHeight="1" x14ac:dyDescent="0.25">
      <c r="A100" s="1178"/>
      <c r="B100" s="1175"/>
      <c r="C100" s="1022">
        <v>0</v>
      </c>
      <c r="D100" s="1022">
        <v>24</v>
      </c>
      <c r="E100" s="1022">
        <v>22.515900000000002</v>
      </c>
      <c r="F100" s="1036" t="s">
        <v>3228</v>
      </c>
      <c r="G100" s="849"/>
      <c r="H100" s="849"/>
      <c r="I100" s="908"/>
      <c r="J100" s="908"/>
      <c r="K100" s="909"/>
    </row>
    <row r="101" spans="1:11" ht="15" customHeight="1" x14ac:dyDescent="0.25">
      <c r="A101" s="1178"/>
      <c r="B101" s="1175"/>
      <c r="C101" s="1022">
        <v>0</v>
      </c>
      <c r="D101" s="1022">
        <v>5816.2699999999995</v>
      </c>
      <c r="E101" s="1022">
        <v>5816.2626500000006</v>
      </c>
      <c r="F101" s="1037" t="s">
        <v>3243</v>
      </c>
      <c r="G101" s="849"/>
      <c r="H101" s="849"/>
      <c r="I101" s="908"/>
      <c r="J101" s="908"/>
      <c r="K101" s="909"/>
    </row>
    <row r="102" spans="1:11" ht="27.75" customHeight="1" x14ac:dyDescent="0.25">
      <c r="A102" s="1178"/>
      <c r="B102" s="1175"/>
      <c r="C102" s="1022">
        <v>5000</v>
      </c>
      <c r="D102" s="1022">
        <v>17467.34</v>
      </c>
      <c r="E102" s="1022">
        <v>17467.317220000001</v>
      </c>
      <c r="F102" s="1037" t="s">
        <v>3246</v>
      </c>
      <c r="G102" s="849"/>
      <c r="H102" s="849"/>
      <c r="I102" s="908"/>
      <c r="J102" s="908"/>
      <c r="K102" s="909"/>
    </row>
    <row r="103" spans="1:11" ht="15" x14ac:dyDescent="0.25">
      <c r="A103" s="1178"/>
      <c r="B103" s="1175"/>
      <c r="C103" s="1022">
        <v>17628</v>
      </c>
      <c r="D103" s="1022">
        <v>0</v>
      </c>
      <c r="E103" s="1022">
        <v>0</v>
      </c>
      <c r="F103" s="1037" t="s">
        <v>3248</v>
      </c>
      <c r="G103" s="849"/>
      <c r="H103" s="849"/>
      <c r="I103" s="908"/>
      <c r="J103" s="908"/>
      <c r="K103" s="909"/>
    </row>
    <row r="104" spans="1:11" ht="15" customHeight="1" x14ac:dyDescent="0.25">
      <c r="A104" s="1178"/>
      <c r="B104" s="1175"/>
      <c r="C104" s="1022">
        <v>0</v>
      </c>
      <c r="D104" s="1022">
        <v>2679</v>
      </c>
      <c r="E104" s="1022">
        <v>2678.3249999999998</v>
      </c>
      <c r="F104" s="1037" t="s">
        <v>4009</v>
      </c>
      <c r="G104" s="849"/>
      <c r="H104" s="849"/>
      <c r="I104" s="908"/>
      <c r="J104" s="908"/>
      <c r="K104" s="909"/>
    </row>
    <row r="105" spans="1:11" ht="15" customHeight="1" x14ac:dyDescent="0.25">
      <c r="A105" s="1178"/>
      <c r="B105" s="1175"/>
      <c r="C105" s="1022">
        <v>0</v>
      </c>
      <c r="D105" s="1022">
        <v>11059.35</v>
      </c>
      <c r="E105" s="1022">
        <v>11059.251050000001</v>
      </c>
      <c r="F105" s="1037" t="s">
        <v>3251</v>
      </c>
      <c r="G105" s="849"/>
      <c r="H105" s="849"/>
      <c r="I105" s="908"/>
      <c r="J105" s="908"/>
      <c r="K105" s="909"/>
    </row>
    <row r="106" spans="1:11" ht="15" customHeight="1" x14ac:dyDescent="0.25">
      <c r="A106" s="1178"/>
      <c r="B106" s="1175"/>
      <c r="C106" s="1022">
        <v>0</v>
      </c>
      <c r="D106" s="1022">
        <v>5015.84</v>
      </c>
      <c r="E106" s="1022">
        <v>5015.84</v>
      </c>
      <c r="F106" s="1037" t="s">
        <v>4093</v>
      </c>
      <c r="G106" s="849"/>
      <c r="H106" s="849"/>
      <c r="I106" s="908"/>
      <c r="J106" s="908"/>
      <c r="K106" s="909"/>
    </row>
    <row r="107" spans="1:11" ht="15" customHeight="1" x14ac:dyDescent="0.25">
      <c r="A107" s="1178"/>
      <c r="B107" s="1175"/>
      <c r="C107" s="1022">
        <v>0</v>
      </c>
      <c r="D107" s="1022">
        <v>4954.92</v>
      </c>
      <c r="E107" s="1022">
        <v>4954.91</v>
      </c>
      <c r="F107" s="1037" t="s">
        <v>4016</v>
      </c>
      <c r="G107" s="849"/>
      <c r="H107" s="849"/>
      <c r="I107" s="908"/>
      <c r="J107" s="908"/>
      <c r="K107" s="909"/>
    </row>
    <row r="108" spans="1:11" ht="15" customHeight="1" x14ac:dyDescent="0.25">
      <c r="A108" s="1178"/>
      <c r="B108" s="1175"/>
      <c r="C108" s="1022">
        <v>0</v>
      </c>
      <c r="D108" s="1022">
        <v>205265.43</v>
      </c>
      <c r="E108" s="1022">
        <v>205265.42099999997</v>
      </c>
      <c r="F108" s="1037" t="s">
        <v>4018</v>
      </c>
      <c r="G108" s="849"/>
      <c r="H108" s="849"/>
      <c r="I108" s="908"/>
      <c r="J108" s="908"/>
      <c r="K108" s="909"/>
    </row>
    <row r="109" spans="1:11" ht="15" customHeight="1" x14ac:dyDescent="0.25">
      <c r="A109" s="1178"/>
      <c r="B109" s="1175"/>
      <c r="C109" s="1022">
        <v>0</v>
      </c>
      <c r="D109" s="1022">
        <v>169.87</v>
      </c>
      <c r="E109" s="1022">
        <v>169.86222000000001</v>
      </c>
      <c r="F109" s="1037" t="s">
        <v>891</v>
      </c>
      <c r="G109" s="849"/>
      <c r="H109" s="849"/>
      <c r="I109" s="908"/>
      <c r="J109" s="908"/>
      <c r="K109" s="909"/>
    </row>
    <row r="110" spans="1:11" ht="15" customHeight="1" x14ac:dyDescent="0.25">
      <c r="A110" s="1178"/>
      <c r="B110" s="1175"/>
      <c r="C110" s="1022">
        <v>0</v>
      </c>
      <c r="D110" s="1022">
        <v>187.43</v>
      </c>
      <c r="E110" s="1022">
        <v>187.43024000000003</v>
      </c>
      <c r="F110" s="1037" t="s">
        <v>773</v>
      </c>
      <c r="G110" s="849"/>
      <c r="H110" s="849"/>
      <c r="I110" s="908"/>
      <c r="J110" s="908"/>
      <c r="K110" s="909"/>
    </row>
    <row r="111" spans="1:11" ht="15" customHeight="1" x14ac:dyDescent="0.25">
      <c r="A111" s="1178"/>
      <c r="B111" s="1175"/>
      <c r="C111" s="1022">
        <v>0</v>
      </c>
      <c r="D111" s="1022">
        <v>4247.21</v>
      </c>
      <c r="E111" s="1022">
        <v>4247.1961099999999</v>
      </c>
      <c r="F111" s="1037" t="s">
        <v>857</v>
      </c>
      <c r="G111" s="849"/>
      <c r="H111" s="849"/>
      <c r="I111" s="908"/>
      <c r="J111" s="908"/>
      <c r="K111" s="909"/>
    </row>
    <row r="112" spans="1:11" ht="15" customHeight="1" x14ac:dyDescent="0.25">
      <c r="A112" s="1178"/>
      <c r="B112" s="1175"/>
      <c r="C112" s="1022">
        <v>0</v>
      </c>
      <c r="D112" s="1022">
        <v>1035.8600000000001</v>
      </c>
      <c r="E112" s="1022">
        <v>1035.84834</v>
      </c>
      <c r="F112" s="1037" t="s">
        <v>858</v>
      </c>
      <c r="G112" s="849"/>
      <c r="H112" s="849"/>
      <c r="I112" s="908"/>
      <c r="J112" s="908"/>
      <c r="K112" s="909"/>
    </row>
    <row r="113" spans="1:11" ht="15" customHeight="1" x14ac:dyDescent="0.25">
      <c r="A113" s="1178"/>
      <c r="B113" s="1175"/>
      <c r="C113" s="1022">
        <v>0</v>
      </c>
      <c r="D113" s="1022">
        <v>4.78</v>
      </c>
      <c r="E113" s="1022">
        <v>4.7880000000000003</v>
      </c>
      <c r="F113" s="1037" t="s">
        <v>2935</v>
      </c>
      <c r="G113" s="849"/>
      <c r="H113" s="849"/>
      <c r="I113" s="908"/>
      <c r="J113" s="908"/>
      <c r="K113" s="909"/>
    </row>
    <row r="114" spans="1:11" ht="27.75" customHeight="1" x14ac:dyDescent="0.25">
      <c r="A114" s="1178"/>
      <c r="B114" s="1175"/>
      <c r="C114" s="1022">
        <v>0</v>
      </c>
      <c r="D114" s="1022">
        <v>454.49</v>
      </c>
      <c r="E114" s="1022">
        <v>454.49306000000001</v>
      </c>
      <c r="F114" s="1037" t="s">
        <v>2936</v>
      </c>
      <c r="G114" s="849"/>
      <c r="H114" s="849"/>
      <c r="I114" s="908"/>
      <c r="J114" s="908"/>
      <c r="K114" s="909"/>
    </row>
    <row r="115" spans="1:11" ht="27.75" customHeight="1" x14ac:dyDescent="0.25">
      <c r="A115" s="1178"/>
      <c r="B115" s="1175"/>
      <c r="C115" s="1022">
        <v>0</v>
      </c>
      <c r="D115" s="1022">
        <v>46.18</v>
      </c>
      <c r="E115" s="1022">
        <v>46.174750000000003</v>
      </c>
      <c r="F115" s="1037" t="s">
        <v>2937</v>
      </c>
      <c r="G115" s="849"/>
      <c r="H115" s="849"/>
      <c r="I115" s="908"/>
      <c r="J115" s="908"/>
      <c r="K115" s="909"/>
    </row>
    <row r="116" spans="1:11" ht="27.75" customHeight="1" x14ac:dyDescent="0.25">
      <c r="A116" s="1178"/>
      <c r="B116" s="1175"/>
      <c r="C116" s="1022">
        <v>0</v>
      </c>
      <c r="D116" s="1022">
        <v>69.94</v>
      </c>
      <c r="E116" s="1022">
        <v>0</v>
      </c>
      <c r="F116" s="1037" t="s">
        <v>3569</v>
      </c>
      <c r="G116" s="849"/>
      <c r="H116" s="849"/>
      <c r="I116" s="908"/>
      <c r="J116" s="908"/>
      <c r="K116" s="909"/>
    </row>
    <row r="117" spans="1:11" ht="15" customHeight="1" x14ac:dyDescent="0.25">
      <c r="A117" s="1178"/>
      <c r="B117" s="1175"/>
      <c r="C117" s="1022">
        <v>0</v>
      </c>
      <c r="D117" s="1022">
        <v>1.85</v>
      </c>
      <c r="E117" s="1022">
        <v>1.8429500000000001</v>
      </c>
      <c r="F117" s="1037" t="s">
        <v>4094</v>
      </c>
      <c r="G117" s="849"/>
      <c r="H117" s="849"/>
      <c r="I117" s="908"/>
      <c r="J117" s="908"/>
      <c r="K117" s="909"/>
    </row>
    <row r="118" spans="1:11" ht="27.75" customHeight="1" x14ac:dyDescent="0.25">
      <c r="A118" s="1178"/>
      <c r="B118" s="1175"/>
      <c r="C118" s="1022">
        <v>0</v>
      </c>
      <c r="D118" s="1022">
        <v>1058.45</v>
      </c>
      <c r="E118" s="1022">
        <v>1058.44055</v>
      </c>
      <c r="F118" s="1037" t="s">
        <v>4095</v>
      </c>
      <c r="G118" s="849"/>
      <c r="H118" s="849"/>
      <c r="I118" s="908"/>
      <c r="J118" s="908"/>
      <c r="K118" s="909"/>
    </row>
    <row r="119" spans="1:11" ht="15" customHeight="1" x14ac:dyDescent="0.25">
      <c r="A119" s="1178"/>
      <c r="B119" s="1175"/>
      <c r="C119" s="1022">
        <v>0</v>
      </c>
      <c r="D119" s="1022">
        <v>103183.10000000002</v>
      </c>
      <c r="E119" s="1022">
        <v>103183.01699999998</v>
      </c>
      <c r="F119" s="1037" t="s">
        <v>4096</v>
      </c>
      <c r="G119" s="849"/>
      <c r="H119" s="849"/>
      <c r="I119" s="908"/>
      <c r="J119" s="908"/>
      <c r="K119" s="909"/>
    </row>
    <row r="120" spans="1:11" ht="27.75" customHeight="1" x14ac:dyDescent="0.25">
      <c r="A120" s="1178"/>
      <c r="B120" s="1175"/>
      <c r="C120" s="1022">
        <v>0</v>
      </c>
      <c r="D120" s="1022">
        <v>951.3</v>
      </c>
      <c r="E120" s="1022">
        <v>951.29100000000005</v>
      </c>
      <c r="F120" s="1037" t="s">
        <v>4097</v>
      </c>
      <c r="G120" s="849"/>
      <c r="H120" s="849"/>
      <c r="I120" s="908"/>
      <c r="J120" s="908"/>
      <c r="K120" s="909"/>
    </row>
    <row r="121" spans="1:11" ht="27.75" customHeight="1" x14ac:dyDescent="0.25">
      <c r="A121" s="1178"/>
      <c r="B121" s="1175"/>
      <c r="C121" s="1022">
        <v>0</v>
      </c>
      <c r="D121" s="1022">
        <v>5020.66</v>
      </c>
      <c r="E121" s="1022">
        <v>5020.6562199999998</v>
      </c>
      <c r="F121" s="1037" t="s">
        <v>4098</v>
      </c>
      <c r="G121" s="849"/>
      <c r="H121" s="849"/>
      <c r="I121" s="908"/>
      <c r="J121" s="908"/>
      <c r="K121" s="909"/>
    </row>
    <row r="122" spans="1:11" ht="15" customHeight="1" x14ac:dyDescent="0.25">
      <c r="A122" s="1178"/>
      <c r="B122" s="1175"/>
      <c r="C122" s="1022">
        <v>0</v>
      </c>
      <c r="D122" s="1022">
        <v>591.4</v>
      </c>
      <c r="E122" s="1022">
        <v>591.4</v>
      </c>
      <c r="F122" s="1037" t="s">
        <v>4099</v>
      </c>
      <c r="G122" s="849"/>
      <c r="H122" s="849"/>
      <c r="I122" s="908"/>
      <c r="J122" s="908"/>
      <c r="K122" s="909"/>
    </row>
    <row r="123" spans="1:11" ht="15" x14ac:dyDescent="0.25">
      <c r="A123" s="1179"/>
      <c r="B123" s="1176"/>
      <c r="C123" s="1022">
        <v>0</v>
      </c>
      <c r="D123" s="1022">
        <v>218185.86</v>
      </c>
      <c r="E123" s="1022">
        <v>218185.86</v>
      </c>
      <c r="F123" s="1037" t="s">
        <v>4100</v>
      </c>
      <c r="G123" s="849"/>
      <c r="H123" s="849"/>
      <c r="I123" s="908"/>
      <c r="J123" s="908"/>
      <c r="K123" s="909"/>
    </row>
    <row r="124" spans="1:11" ht="15" x14ac:dyDescent="0.25">
      <c r="A124" s="1177">
        <v>4118</v>
      </c>
      <c r="B124" s="1174" t="s">
        <v>117</v>
      </c>
      <c r="C124" s="1022">
        <v>3090</v>
      </c>
      <c r="D124" s="1022">
        <v>0</v>
      </c>
      <c r="E124" s="1022">
        <v>0</v>
      </c>
      <c r="F124" s="1037" t="s">
        <v>4101</v>
      </c>
      <c r="G124" s="849"/>
      <c r="H124" s="849"/>
      <c r="I124" s="908"/>
      <c r="J124" s="908"/>
      <c r="K124" s="909"/>
    </row>
    <row r="125" spans="1:11" ht="15" x14ac:dyDescent="0.25">
      <c r="A125" s="1178"/>
      <c r="B125" s="1175"/>
      <c r="C125" s="1022">
        <v>432</v>
      </c>
      <c r="D125" s="1022">
        <v>408</v>
      </c>
      <c r="E125" s="1022">
        <v>383.52259000000004</v>
      </c>
      <c r="F125" s="1037" t="s">
        <v>3228</v>
      </c>
      <c r="G125" s="849"/>
      <c r="H125" s="849"/>
      <c r="I125" s="908"/>
      <c r="J125" s="908"/>
      <c r="K125" s="909"/>
    </row>
    <row r="126" spans="1:11" ht="15" customHeight="1" x14ac:dyDescent="0.25">
      <c r="A126" s="1179"/>
      <c r="B126" s="1176"/>
      <c r="C126" s="1022">
        <v>0</v>
      </c>
      <c r="D126" s="1022">
        <v>22545.86</v>
      </c>
      <c r="E126" s="1022">
        <v>22545.854199999998</v>
      </c>
      <c r="F126" s="1037" t="s">
        <v>858</v>
      </c>
      <c r="G126" s="849"/>
      <c r="H126" s="849"/>
      <c r="I126" s="908"/>
      <c r="J126" s="908"/>
      <c r="K126" s="909"/>
    </row>
    <row r="127" spans="1:11" ht="27.75" customHeight="1" x14ac:dyDescent="0.25">
      <c r="A127" s="910">
        <v>4119</v>
      </c>
      <c r="B127" s="911" t="s">
        <v>3612</v>
      </c>
      <c r="C127" s="1022">
        <v>0</v>
      </c>
      <c r="D127" s="1022">
        <v>1670.3</v>
      </c>
      <c r="E127" s="1022">
        <v>1670.29368</v>
      </c>
      <c r="F127" s="1037" t="s">
        <v>2948</v>
      </c>
      <c r="G127" s="849"/>
      <c r="H127" s="849"/>
      <c r="I127" s="908"/>
      <c r="J127" s="908"/>
      <c r="K127" s="909"/>
    </row>
    <row r="128" spans="1:11" ht="15" customHeight="1" x14ac:dyDescent="0.25">
      <c r="A128" s="1027">
        <v>4121</v>
      </c>
      <c r="B128" s="1028" t="s">
        <v>118</v>
      </c>
      <c r="C128" s="1022">
        <v>72046</v>
      </c>
      <c r="D128" s="1022">
        <v>73310.12999999999</v>
      </c>
      <c r="E128" s="1022">
        <v>73309.852499999979</v>
      </c>
      <c r="F128" s="1037" t="s">
        <v>724</v>
      </c>
      <c r="G128" s="849"/>
      <c r="H128" s="849"/>
      <c r="I128" s="908"/>
      <c r="J128" s="908"/>
      <c r="K128" s="909"/>
    </row>
    <row r="129" spans="1:11" ht="15" x14ac:dyDescent="0.25">
      <c r="A129" s="1167">
        <v>4122</v>
      </c>
      <c r="B129" s="1169" t="s">
        <v>119</v>
      </c>
      <c r="C129" s="1022">
        <v>7362</v>
      </c>
      <c r="D129" s="1022">
        <v>7111.39</v>
      </c>
      <c r="E129" s="1022">
        <v>7111.3926100000008</v>
      </c>
      <c r="F129" s="1037" t="s">
        <v>722</v>
      </c>
      <c r="G129" s="849"/>
      <c r="H129" s="849"/>
      <c r="I129" s="908"/>
      <c r="J129" s="908"/>
      <c r="K129" s="909"/>
    </row>
    <row r="130" spans="1:11" ht="15" x14ac:dyDescent="0.25">
      <c r="A130" s="1168"/>
      <c r="B130" s="1170"/>
      <c r="C130" s="1022">
        <v>18766</v>
      </c>
      <c r="D130" s="1022">
        <v>20808.370000000003</v>
      </c>
      <c r="E130" s="1022">
        <v>20808.365410000002</v>
      </c>
      <c r="F130" s="1037" t="s">
        <v>724</v>
      </c>
      <c r="G130" s="849"/>
      <c r="H130" s="849"/>
      <c r="I130" s="908"/>
      <c r="J130" s="908"/>
      <c r="K130" s="909"/>
    </row>
    <row r="131" spans="1:11" ht="15" customHeight="1" x14ac:dyDescent="0.25">
      <c r="A131" s="912">
        <v>4151</v>
      </c>
      <c r="B131" s="1029" t="s">
        <v>3613</v>
      </c>
      <c r="C131" s="1022">
        <v>554</v>
      </c>
      <c r="D131" s="1022">
        <v>826.58</v>
      </c>
      <c r="E131" s="1022">
        <v>826.57187999999996</v>
      </c>
      <c r="F131" s="1036" t="s">
        <v>643</v>
      </c>
      <c r="G131" s="849"/>
      <c r="H131" s="849"/>
      <c r="I131" s="908"/>
      <c r="J131" s="908"/>
      <c r="K131" s="909"/>
    </row>
    <row r="132" spans="1:11" ht="27.75" customHeight="1" x14ac:dyDescent="0.25">
      <c r="A132" s="1167">
        <v>4152</v>
      </c>
      <c r="B132" s="1174" t="s">
        <v>3614</v>
      </c>
      <c r="C132" s="848">
        <v>425</v>
      </c>
      <c r="D132" s="848">
        <v>0</v>
      </c>
      <c r="E132" s="848">
        <v>0</v>
      </c>
      <c r="F132" s="1037" t="s">
        <v>4102</v>
      </c>
      <c r="G132" s="849"/>
      <c r="H132" s="849"/>
      <c r="I132" s="908"/>
      <c r="J132" s="908"/>
      <c r="K132" s="909"/>
    </row>
    <row r="133" spans="1:11" ht="15" customHeight="1" x14ac:dyDescent="0.25">
      <c r="A133" s="1173"/>
      <c r="B133" s="1175"/>
      <c r="C133" s="848">
        <v>0</v>
      </c>
      <c r="D133" s="848">
        <v>137.56</v>
      </c>
      <c r="E133" s="848">
        <v>137.55498</v>
      </c>
      <c r="F133" s="1037" t="s">
        <v>642</v>
      </c>
      <c r="G133" s="849"/>
      <c r="H133" s="849"/>
      <c r="I133" s="908"/>
      <c r="J133" s="908"/>
      <c r="K133" s="909"/>
    </row>
    <row r="134" spans="1:11" ht="27.75" customHeight="1" x14ac:dyDescent="0.25">
      <c r="A134" s="1168"/>
      <c r="B134" s="1176"/>
      <c r="C134" s="848">
        <v>0</v>
      </c>
      <c r="D134" s="848">
        <v>159.11000000000001</v>
      </c>
      <c r="E134" s="848">
        <v>159.10400000000001</v>
      </c>
      <c r="F134" s="1037" t="s">
        <v>4103</v>
      </c>
      <c r="G134" s="849"/>
      <c r="H134" s="849"/>
      <c r="I134" s="908"/>
      <c r="J134" s="908"/>
      <c r="K134" s="909"/>
    </row>
    <row r="135" spans="1:11" ht="27.75" customHeight="1" x14ac:dyDescent="0.25">
      <c r="A135" s="912">
        <v>4211</v>
      </c>
      <c r="B135" s="1028" t="s">
        <v>3129</v>
      </c>
      <c r="C135" s="848">
        <v>0</v>
      </c>
      <c r="D135" s="848">
        <v>389.99</v>
      </c>
      <c r="E135" s="848">
        <v>389.99</v>
      </c>
      <c r="F135" s="1037" t="s">
        <v>4085</v>
      </c>
      <c r="G135" s="849"/>
      <c r="H135" s="849"/>
      <c r="I135" s="908"/>
      <c r="J135" s="908"/>
      <c r="K135" s="909"/>
    </row>
    <row r="136" spans="1:11" ht="15" customHeight="1" x14ac:dyDescent="0.25">
      <c r="A136" s="913">
        <v>4213</v>
      </c>
      <c r="B136" s="1028" t="s">
        <v>121</v>
      </c>
      <c r="C136" s="848">
        <v>0</v>
      </c>
      <c r="D136" s="848">
        <v>1249.58</v>
      </c>
      <c r="E136" s="848">
        <v>1249.57305</v>
      </c>
      <c r="F136" s="1037" t="s">
        <v>4034</v>
      </c>
      <c r="G136" s="849"/>
      <c r="H136" s="849"/>
      <c r="I136" s="908"/>
      <c r="J136" s="908"/>
      <c r="K136" s="909"/>
    </row>
    <row r="137" spans="1:11" ht="15" x14ac:dyDescent="0.25">
      <c r="A137" s="1167">
        <v>4216</v>
      </c>
      <c r="B137" s="1174" t="s">
        <v>122</v>
      </c>
      <c r="C137" s="1022">
        <v>0</v>
      </c>
      <c r="D137" s="1022">
        <v>3248.7</v>
      </c>
      <c r="E137" s="1022">
        <v>3248.7</v>
      </c>
      <c r="F137" s="1037" t="s">
        <v>4104</v>
      </c>
      <c r="G137" s="849"/>
      <c r="H137" s="849"/>
      <c r="I137" s="908"/>
      <c r="J137" s="908"/>
      <c r="K137" s="909"/>
    </row>
    <row r="138" spans="1:11" ht="15" x14ac:dyDescent="0.25">
      <c r="A138" s="1173"/>
      <c r="B138" s="1175"/>
      <c r="C138" s="1022">
        <v>0</v>
      </c>
      <c r="D138" s="1022">
        <v>59.99</v>
      </c>
      <c r="E138" s="1022">
        <v>59.99</v>
      </c>
      <c r="F138" s="1037" t="s">
        <v>4090</v>
      </c>
      <c r="G138" s="849"/>
      <c r="H138" s="849"/>
      <c r="I138" s="908"/>
      <c r="J138" s="908"/>
      <c r="K138" s="909"/>
    </row>
    <row r="139" spans="1:11" ht="15" x14ac:dyDescent="0.25">
      <c r="A139" s="1173"/>
      <c r="B139" s="1175"/>
      <c r="C139" s="1022">
        <v>0</v>
      </c>
      <c r="D139" s="1022">
        <v>780</v>
      </c>
      <c r="E139" s="1022">
        <v>780</v>
      </c>
      <c r="F139" s="1037" t="s">
        <v>4091</v>
      </c>
      <c r="G139" s="849"/>
      <c r="H139" s="849"/>
      <c r="I139" s="908"/>
      <c r="J139" s="908"/>
      <c r="K139" s="909"/>
    </row>
    <row r="140" spans="1:11" ht="15" x14ac:dyDescent="0.25">
      <c r="A140" s="1173"/>
      <c r="B140" s="1175"/>
      <c r="C140" s="1022">
        <v>19749</v>
      </c>
      <c r="D140" s="1022">
        <v>0</v>
      </c>
      <c r="E140" s="1022">
        <v>0</v>
      </c>
      <c r="F140" s="1037" t="s">
        <v>2953</v>
      </c>
      <c r="G140" s="849"/>
      <c r="H140" s="849"/>
      <c r="I140" s="908"/>
      <c r="J140" s="908"/>
      <c r="K140" s="909"/>
    </row>
    <row r="141" spans="1:11" ht="15" customHeight="1" x14ac:dyDescent="0.25">
      <c r="A141" s="1173"/>
      <c r="B141" s="1175"/>
      <c r="C141" s="1022">
        <v>24838</v>
      </c>
      <c r="D141" s="1022">
        <v>23632.47</v>
      </c>
      <c r="E141" s="1022">
        <v>23632.463660000001</v>
      </c>
      <c r="F141" s="1037" t="s">
        <v>644</v>
      </c>
      <c r="G141" s="849"/>
      <c r="H141" s="849"/>
      <c r="I141" s="908"/>
      <c r="J141" s="908"/>
      <c r="K141" s="909"/>
    </row>
    <row r="142" spans="1:11" ht="15" customHeight="1" x14ac:dyDescent="0.25">
      <c r="A142" s="1173"/>
      <c r="B142" s="1175"/>
      <c r="C142" s="1022">
        <v>28654</v>
      </c>
      <c r="D142" s="1022">
        <v>28669.8</v>
      </c>
      <c r="E142" s="1022">
        <v>28669.762129999999</v>
      </c>
      <c r="F142" s="1037" t="s">
        <v>645</v>
      </c>
      <c r="G142" s="849"/>
      <c r="H142" s="849"/>
      <c r="I142" s="908"/>
      <c r="J142" s="908"/>
      <c r="K142" s="909"/>
    </row>
    <row r="143" spans="1:11" ht="15" customHeight="1" x14ac:dyDescent="0.25">
      <c r="A143" s="1173"/>
      <c r="B143" s="1175"/>
      <c r="C143" s="1022">
        <v>14967</v>
      </c>
      <c r="D143" s="1022">
        <v>14848.099999999999</v>
      </c>
      <c r="E143" s="1022">
        <v>14848.088020000001</v>
      </c>
      <c r="F143" s="1037" t="s">
        <v>646</v>
      </c>
      <c r="G143" s="849"/>
      <c r="H143" s="849"/>
      <c r="I143" s="908"/>
      <c r="J143" s="908"/>
      <c r="K143" s="909"/>
    </row>
    <row r="144" spans="1:11" ht="15" customHeight="1" x14ac:dyDescent="0.25">
      <c r="A144" s="1173"/>
      <c r="B144" s="1175"/>
      <c r="C144" s="1022">
        <v>41839</v>
      </c>
      <c r="D144" s="1022">
        <v>39432.32</v>
      </c>
      <c r="E144" s="1022">
        <v>39432.22782</v>
      </c>
      <c r="F144" s="1037" t="s">
        <v>772</v>
      </c>
      <c r="G144" s="849"/>
      <c r="H144" s="849"/>
      <c r="I144" s="908"/>
      <c r="J144" s="908"/>
      <c r="K144" s="909"/>
    </row>
    <row r="145" spans="1:11" ht="15" customHeight="1" x14ac:dyDescent="0.25">
      <c r="A145" s="1173"/>
      <c r="B145" s="1175"/>
      <c r="C145" s="1022">
        <v>0</v>
      </c>
      <c r="D145" s="1022">
        <v>3.33</v>
      </c>
      <c r="E145" s="1022">
        <v>3.32986</v>
      </c>
      <c r="F145" s="1037" t="s">
        <v>642</v>
      </c>
      <c r="G145" s="849"/>
      <c r="H145" s="849"/>
      <c r="I145" s="908"/>
      <c r="J145" s="908"/>
      <c r="K145" s="909"/>
    </row>
    <row r="146" spans="1:11" ht="15" customHeight="1" x14ac:dyDescent="0.25">
      <c r="A146" s="1173"/>
      <c r="B146" s="1175"/>
      <c r="C146" s="1022">
        <v>0</v>
      </c>
      <c r="D146" s="1022">
        <v>19644.89</v>
      </c>
      <c r="E146" s="1022">
        <v>19644.889420000003</v>
      </c>
      <c r="F146" s="1037" t="s">
        <v>678</v>
      </c>
      <c r="G146" s="849"/>
      <c r="H146" s="849"/>
      <c r="I146" s="908"/>
      <c r="J146" s="908"/>
      <c r="K146" s="909"/>
    </row>
    <row r="147" spans="1:11" ht="15" customHeight="1" x14ac:dyDescent="0.25">
      <c r="A147" s="1173"/>
      <c r="B147" s="1175"/>
      <c r="C147" s="1022">
        <v>55053</v>
      </c>
      <c r="D147" s="1022">
        <v>54585.409999999996</v>
      </c>
      <c r="E147" s="1022">
        <v>54585.407970000007</v>
      </c>
      <c r="F147" s="1037" t="s">
        <v>2990</v>
      </c>
      <c r="G147" s="849"/>
      <c r="H147" s="849"/>
      <c r="I147" s="908"/>
      <c r="J147" s="908"/>
      <c r="K147" s="909"/>
    </row>
    <row r="148" spans="1:11" ht="15" customHeight="1" x14ac:dyDescent="0.25">
      <c r="A148" s="1173"/>
      <c r="B148" s="1175"/>
      <c r="C148" s="1022">
        <v>52082</v>
      </c>
      <c r="D148" s="1022">
        <v>51985.35</v>
      </c>
      <c r="E148" s="1022">
        <v>51985.344160000001</v>
      </c>
      <c r="F148" s="1037" t="s">
        <v>736</v>
      </c>
      <c r="G148" s="849"/>
      <c r="H148" s="849"/>
      <c r="I148" s="908"/>
      <c r="J148" s="908"/>
      <c r="K148" s="909"/>
    </row>
    <row r="149" spans="1:11" ht="15" customHeight="1" x14ac:dyDescent="0.25">
      <c r="A149" s="1173"/>
      <c r="B149" s="1175"/>
      <c r="C149" s="1022">
        <v>73351</v>
      </c>
      <c r="D149" s="1022">
        <v>76055.649999999994</v>
      </c>
      <c r="E149" s="1022">
        <v>76055.642030000003</v>
      </c>
      <c r="F149" s="1037" t="s">
        <v>3224</v>
      </c>
      <c r="G149" s="849"/>
      <c r="H149" s="849"/>
      <c r="I149" s="908"/>
      <c r="J149" s="908"/>
      <c r="K149" s="909"/>
    </row>
    <row r="150" spans="1:11" ht="15" customHeight="1" x14ac:dyDescent="0.25">
      <c r="A150" s="1173"/>
      <c r="B150" s="1175"/>
      <c r="C150" s="1022">
        <v>8935</v>
      </c>
      <c r="D150" s="1022">
        <v>4723.74</v>
      </c>
      <c r="E150" s="1022">
        <v>4723.7396499999995</v>
      </c>
      <c r="F150" s="1037" t="s">
        <v>661</v>
      </c>
      <c r="G150" s="849"/>
      <c r="H150" s="849"/>
      <c r="I150" s="908"/>
      <c r="J150" s="908"/>
      <c r="K150" s="909"/>
    </row>
    <row r="151" spans="1:11" ht="15" customHeight="1" x14ac:dyDescent="0.25">
      <c r="A151" s="1173"/>
      <c r="B151" s="1175"/>
      <c r="C151" s="1022">
        <v>7200</v>
      </c>
      <c r="D151" s="1022">
        <v>0</v>
      </c>
      <c r="E151" s="1022">
        <v>0</v>
      </c>
      <c r="F151" s="1037" t="s">
        <v>662</v>
      </c>
      <c r="G151" s="849"/>
      <c r="H151" s="849"/>
      <c r="I151" s="908"/>
      <c r="J151" s="908"/>
      <c r="K151" s="909"/>
    </row>
    <row r="152" spans="1:11" ht="15" customHeight="1" x14ac:dyDescent="0.25">
      <c r="A152" s="1173"/>
      <c r="B152" s="1175"/>
      <c r="C152" s="1022">
        <v>13384</v>
      </c>
      <c r="D152" s="1022">
        <v>12258</v>
      </c>
      <c r="E152" s="1022">
        <v>12257.99351</v>
      </c>
      <c r="F152" s="1037" t="s">
        <v>854</v>
      </c>
      <c r="G152" s="849"/>
      <c r="H152" s="849"/>
      <c r="I152" s="908"/>
      <c r="J152" s="908"/>
      <c r="K152" s="909"/>
    </row>
    <row r="153" spans="1:11" ht="15" customHeight="1" x14ac:dyDescent="0.25">
      <c r="A153" s="1173"/>
      <c r="B153" s="1175"/>
      <c r="C153" s="1022">
        <v>0</v>
      </c>
      <c r="D153" s="1022">
        <v>38558.160000000003</v>
      </c>
      <c r="E153" s="1022">
        <v>38558.151989999998</v>
      </c>
      <c r="F153" s="1037" t="s">
        <v>2912</v>
      </c>
      <c r="G153" s="849"/>
      <c r="H153" s="849"/>
      <c r="I153" s="908"/>
      <c r="J153" s="908"/>
      <c r="K153" s="909"/>
    </row>
    <row r="154" spans="1:11" ht="15" customHeight="1" x14ac:dyDescent="0.25">
      <c r="A154" s="1173"/>
      <c r="B154" s="1175"/>
      <c r="C154" s="1022">
        <v>2191</v>
      </c>
      <c r="D154" s="1022">
        <v>1534.37</v>
      </c>
      <c r="E154" s="1022">
        <v>1534.3595299999999</v>
      </c>
      <c r="F154" s="1037" t="s">
        <v>665</v>
      </c>
      <c r="G154" s="849"/>
      <c r="H154" s="849"/>
      <c r="I154" s="908"/>
      <c r="J154" s="908"/>
      <c r="K154" s="909"/>
    </row>
    <row r="155" spans="1:11" ht="15" customHeight="1" x14ac:dyDescent="0.25">
      <c r="A155" s="1173"/>
      <c r="B155" s="1175"/>
      <c r="C155" s="1022">
        <v>0</v>
      </c>
      <c r="D155" s="1022">
        <v>1689.17</v>
      </c>
      <c r="E155" s="1022">
        <v>1689.1687400000001</v>
      </c>
      <c r="F155" s="1037" t="s">
        <v>670</v>
      </c>
      <c r="G155" s="849"/>
      <c r="H155" s="849"/>
      <c r="I155" s="908"/>
      <c r="J155" s="908"/>
      <c r="K155" s="909"/>
    </row>
    <row r="156" spans="1:11" ht="15" customHeight="1" x14ac:dyDescent="0.25">
      <c r="A156" s="1173"/>
      <c r="B156" s="1175"/>
      <c r="C156" s="1022">
        <v>1866</v>
      </c>
      <c r="D156" s="1022">
        <v>0</v>
      </c>
      <c r="E156" s="1022">
        <v>0</v>
      </c>
      <c r="F156" s="1037" t="s">
        <v>2913</v>
      </c>
      <c r="G156" s="849"/>
      <c r="H156" s="849"/>
      <c r="I156" s="908"/>
      <c r="J156" s="908"/>
      <c r="K156" s="909"/>
    </row>
    <row r="157" spans="1:11" ht="15" customHeight="1" x14ac:dyDescent="0.25">
      <c r="A157" s="1173"/>
      <c r="B157" s="1175"/>
      <c r="C157" s="1022">
        <v>3473</v>
      </c>
      <c r="D157" s="1022">
        <v>3127.83</v>
      </c>
      <c r="E157" s="1022">
        <v>3127.8291800000002</v>
      </c>
      <c r="F157" s="1037" t="s">
        <v>2914</v>
      </c>
      <c r="G157" s="849"/>
      <c r="H157" s="849"/>
      <c r="I157" s="908"/>
      <c r="J157" s="908"/>
      <c r="K157" s="909"/>
    </row>
    <row r="158" spans="1:11" ht="15" customHeight="1" x14ac:dyDescent="0.25">
      <c r="A158" s="1173"/>
      <c r="B158" s="1175"/>
      <c r="C158" s="1022">
        <v>0</v>
      </c>
      <c r="D158" s="1022">
        <v>414.63</v>
      </c>
      <c r="E158" s="1022">
        <v>414.62464</v>
      </c>
      <c r="F158" s="1037" t="s">
        <v>2958</v>
      </c>
      <c r="G158" s="849"/>
      <c r="H158" s="849"/>
      <c r="I158" s="908"/>
      <c r="J158" s="908"/>
      <c r="K158" s="909"/>
    </row>
    <row r="159" spans="1:11" ht="15" customHeight="1" x14ac:dyDescent="0.25">
      <c r="A159" s="1173"/>
      <c r="B159" s="1175"/>
      <c r="C159" s="1022">
        <v>0</v>
      </c>
      <c r="D159" s="1022">
        <v>19380.559999999998</v>
      </c>
      <c r="E159" s="1022">
        <v>19380.452380000002</v>
      </c>
      <c r="F159" s="1037" t="s">
        <v>3245</v>
      </c>
      <c r="G159" s="849"/>
      <c r="H159" s="849"/>
      <c r="I159" s="908"/>
      <c r="J159" s="908"/>
      <c r="K159" s="909"/>
    </row>
    <row r="160" spans="1:11" ht="15" customHeight="1" x14ac:dyDescent="0.25">
      <c r="A160" s="1173"/>
      <c r="B160" s="1175"/>
      <c r="C160" s="1022">
        <v>674</v>
      </c>
      <c r="D160" s="1022">
        <v>674.08</v>
      </c>
      <c r="E160" s="1022">
        <v>674.07659000000001</v>
      </c>
      <c r="F160" s="1037" t="s">
        <v>924</v>
      </c>
      <c r="G160" s="849"/>
      <c r="H160" s="849"/>
      <c r="I160" s="908"/>
      <c r="J160" s="908"/>
      <c r="K160" s="909"/>
    </row>
    <row r="161" spans="1:11" ht="15" customHeight="1" x14ac:dyDescent="0.25">
      <c r="A161" s="1173"/>
      <c r="B161" s="1175"/>
      <c r="C161" s="1022">
        <v>0</v>
      </c>
      <c r="D161" s="1022">
        <v>147457</v>
      </c>
      <c r="E161" s="1022">
        <v>147456.68077000001</v>
      </c>
      <c r="F161" s="1037" t="s">
        <v>3251</v>
      </c>
      <c r="G161" s="849"/>
      <c r="H161" s="849"/>
      <c r="I161" s="908"/>
      <c r="J161" s="908"/>
      <c r="K161" s="909"/>
    </row>
    <row r="162" spans="1:11" ht="15" customHeight="1" x14ac:dyDescent="0.25">
      <c r="A162" s="1173"/>
      <c r="B162" s="1175"/>
      <c r="C162" s="1022">
        <v>65000</v>
      </c>
      <c r="D162" s="1022">
        <v>26052.55</v>
      </c>
      <c r="E162" s="1022">
        <v>26052.546480000001</v>
      </c>
      <c r="F162" s="1037" t="s">
        <v>615</v>
      </c>
      <c r="G162" s="849"/>
      <c r="H162" s="849"/>
      <c r="I162" s="908"/>
      <c r="J162" s="908"/>
      <c r="K162" s="909"/>
    </row>
    <row r="163" spans="1:11" ht="15" customHeight="1" x14ac:dyDescent="0.25">
      <c r="A163" s="1173"/>
      <c r="B163" s="1175"/>
      <c r="C163" s="1022">
        <v>37794</v>
      </c>
      <c r="D163" s="1022">
        <v>0</v>
      </c>
      <c r="E163" s="1022">
        <v>0</v>
      </c>
      <c r="F163" s="1037" t="s">
        <v>616</v>
      </c>
      <c r="G163" s="849"/>
      <c r="H163" s="849"/>
      <c r="I163" s="908"/>
      <c r="J163" s="908"/>
      <c r="K163" s="909"/>
    </row>
    <row r="164" spans="1:11" ht="15" customHeight="1" x14ac:dyDescent="0.25">
      <c r="A164" s="1173"/>
      <c r="B164" s="1175"/>
      <c r="C164" s="1022">
        <v>0</v>
      </c>
      <c r="D164" s="1022">
        <v>2499.9699999999998</v>
      </c>
      <c r="E164" s="1022">
        <v>2499.9688999999998</v>
      </c>
      <c r="F164" s="1037" t="s">
        <v>1950</v>
      </c>
      <c r="G164" s="849"/>
      <c r="H164" s="849"/>
      <c r="I164" s="908"/>
      <c r="J164" s="908"/>
      <c r="K164" s="909"/>
    </row>
    <row r="165" spans="1:11" ht="15" customHeight="1" x14ac:dyDescent="0.25">
      <c r="A165" s="1173"/>
      <c r="B165" s="1175"/>
      <c r="C165" s="1022">
        <v>0</v>
      </c>
      <c r="D165" s="1022">
        <v>46099.15</v>
      </c>
      <c r="E165" s="1022">
        <v>46099.137779999997</v>
      </c>
      <c r="F165" s="1037" t="s">
        <v>891</v>
      </c>
      <c r="G165" s="849"/>
      <c r="H165" s="849"/>
      <c r="I165" s="908"/>
      <c r="J165" s="908"/>
      <c r="K165" s="909"/>
    </row>
    <row r="166" spans="1:11" ht="15" customHeight="1" x14ac:dyDescent="0.25">
      <c r="A166" s="1173"/>
      <c r="B166" s="1175"/>
      <c r="C166" s="1022">
        <v>0</v>
      </c>
      <c r="D166" s="1022">
        <v>626.54999999999995</v>
      </c>
      <c r="E166" s="1022">
        <v>626.54036000000008</v>
      </c>
      <c r="F166" s="1037" t="s">
        <v>773</v>
      </c>
      <c r="G166" s="849"/>
      <c r="H166" s="849"/>
      <c r="I166" s="908"/>
      <c r="J166" s="908"/>
      <c r="K166" s="909"/>
    </row>
    <row r="167" spans="1:11" ht="15" customHeight="1" x14ac:dyDescent="0.25">
      <c r="A167" s="1173"/>
      <c r="B167" s="1175"/>
      <c r="C167" s="1022">
        <v>0</v>
      </c>
      <c r="D167" s="1022">
        <v>2920.18</v>
      </c>
      <c r="E167" s="1022">
        <v>2920.1794599999998</v>
      </c>
      <c r="F167" s="1037" t="s">
        <v>857</v>
      </c>
      <c r="G167" s="849"/>
      <c r="H167" s="849"/>
      <c r="I167" s="908"/>
      <c r="J167" s="908"/>
      <c r="K167" s="909"/>
    </row>
    <row r="168" spans="1:11" ht="15" customHeight="1" x14ac:dyDescent="0.25">
      <c r="A168" s="1173"/>
      <c r="B168" s="1175"/>
      <c r="C168" s="1022">
        <v>0</v>
      </c>
      <c r="D168" s="1022">
        <v>194.76999999999998</v>
      </c>
      <c r="E168" s="1022">
        <v>194.76120000000003</v>
      </c>
      <c r="F168" s="1037" t="s">
        <v>858</v>
      </c>
      <c r="G168" s="849"/>
      <c r="H168" s="849"/>
      <c r="I168" s="908"/>
      <c r="J168" s="908"/>
      <c r="K168" s="909"/>
    </row>
    <row r="169" spans="1:11" ht="27.75" customHeight="1" x14ac:dyDescent="0.25">
      <c r="A169" s="1173"/>
      <c r="B169" s="1175"/>
      <c r="C169" s="1022">
        <v>0</v>
      </c>
      <c r="D169" s="1022">
        <v>100.38999999999999</v>
      </c>
      <c r="E169" s="1022">
        <v>100.38175000000001</v>
      </c>
      <c r="F169" s="1036" t="s">
        <v>2936</v>
      </c>
      <c r="G169" s="849"/>
      <c r="H169" s="849"/>
      <c r="I169" s="908"/>
      <c r="J169" s="908"/>
      <c r="K169" s="909"/>
    </row>
    <row r="170" spans="1:11" ht="27.75" customHeight="1" x14ac:dyDescent="0.25">
      <c r="A170" s="1173"/>
      <c r="B170" s="1175"/>
      <c r="C170" s="1022">
        <v>0</v>
      </c>
      <c r="D170" s="1022">
        <v>32766.33</v>
      </c>
      <c r="E170" s="1022">
        <v>0</v>
      </c>
      <c r="F170" s="1037" t="s">
        <v>3569</v>
      </c>
      <c r="G170" s="849"/>
      <c r="H170" s="849"/>
      <c r="I170" s="908"/>
      <c r="J170" s="908"/>
      <c r="K170" s="909"/>
    </row>
    <row r="171" spans="1:11" ht="15" customHeight="1" x14ac:dyDescent="0.25">
      <c r="A171" s="1173"/>
      <c r="B171" s="1175"/>
      <c r="C171" s="1022">
        <v>0</v>
      </c>
      <c r="D171" s="1022">
        <v>496.83</v>
      </c>
      <c r="E171" s="1022">
        <v>496.827</v>
      </c>
      <c r="F171" s="1037" t="s">
        <v>4094</v>
      </c>
      <c r="G171" s="849"/>
      <c r="H171" s="849"/>
      <c r="I171" s="908"/>
      <c r="J171" s="908"/>
      <c r="K171" s="909"/>
    </row>
    <row r="172" spans="1:11" ht="27.75" customHeight="1" x14ac:dyDescent="0.25">
      <c r="A172" s="1173"/>
      <c r="B172" s="1175"/>
      <c r="C172" s="1022">
        <v>0</v>
      </c>
      <c r="D172" s="1022">
        <v>97908.33</v>
      </c>
      <c r="E172" s="1022">
        <v>97908.327560000005</v>
      </c>
      <c r="F172" s="1037" t="s">
        <v>4095</v>
      </c>
      <c r="G172" s="849"/>
      <c r="H172" s="849"/>
      <c r="I172" s="908"/>
      <c r="J172" s="908"/>
      <c r="K172" s="909"/>
    </row>
    <row r="173" spans="1:11" ht="27.75" customHeight="1" x14ac:dyDescent="0.25">
      <c r="A173" s="1173"/>
      <c r="B173" s="1175"/>
      <c r="C173" s="1022">
        <v>0</v>
      </c>
      <c r="D173" s="1022">
        <v>62123.55</v>
      </c>
      <c r="E173" s="1022">
        <v>62123.548179999998</v>
      </c>
      <c r="F173" s="1037" t="s">
        <v>4097</v>
      </c>
      <c r="G173" s="849"/>
      <c r="H173" s="849"/>
      <c r="I173" s="908"/>
      <c r="J173" s="908"/>
      <c r="K173" s="909"/>
    </row>
    <row r="174" spans="1:11" ht="27.75" customHeight="1" x14ac:dyDescent="0.25">
      <c r="A174" s="1173"/>
      <c r="B174" s="1175"/>
      <c r="C174" s="1022">
        <v>0</v>
      </c>
      <c r="D174" s="1022">
        <v>47073.75</v>
      </c>
      <c r="E174" s="1022">
        <v>47073.749340000002</v>
      </c>
      <c r="F174" s="1037" t="s">
        <v>4098</v>
      </c>
      <c r="G174" s="849"/>
      <c r="H174" s="849"/>
      <c r="I174" s="908"/>
      <c r="J174" s="908"/>
      <c r="K174" s="909"/>
    </row>
    <row r="175" spans="1:11" ht="15" customHeight="1" x14ac:dyDescent="0.25">
      <c r="A175" s="1168"/>
      <c r="B175" s="1176"/>
      <c r="C175" s="1022">
        <v>0</v>
      </c>
      <c r="D175" s="1022">
        <v>23915.91</v>
      </c>
      <c r="E175" s="1022">
        <v>23915.90163</v>
      </c>
      <c r="F175" s="1037" t="s">
        <v>4105</v>
      </c>
      <c r="G175" s="849"/>
      <c r="H175" s="849"/>
      <c r="I175" s="908"/>
      <c r="J175" s="908"/>
      <c r="K175" s="909"/>
    </row>
    <row r="176" spans="1:11" ht="15" customHeight="1" x14ac:dyDescent="0.25">
      <c r="A176" s="1167">
        <v>4221</v>
      </c>
      <c r="B176" s="1169" t="s">
        <v>123</v>
      </c>
      <c r="C176" s="1022">
        <v>10000</v>
      </c>
      <c r="D176" s="1022">
        <v>4025.4999999999995</v>
      </c>
      <c r="E176" s="1022">
        <v>3970.4229999999998</v>
      </c>
      <c r="F176" s="1037" t="s">
        <v>2953</v>
      </c>
      <c r="G176" s="849"/>
      <c r="H176" s="849"/>
      <c r="I176" s="908"/>
      <c r="J176" s="908"/>
      <c r="K176" s="909"/>
    </row>
    <row r="177" spans="1:11" ht="15" customHeight="1" x14ac:dyDescent="0.25">
      <c r="A177" s="1168"/>
      <c r="B177" s="1170"/>
      <c r="C177" s="1022">
        <v>4288</v>
      </c>
      <c r="D177" s="1022">
        <v>4300.8999999999996</v>
      </c>
      <c r="E177" s="1022">
        <v>4300.8719999999994</v>
      </c>
      <c r="F177" s="1036" t="s">
        <v>681</v>
      </c>
      <c r="G177" s="849"/>
      <c r="H177" s="849"/>
      <c r="I177" s="908"/>
      <c r="J177" s="908"/>
      <c r="K177" s="909"/>
    </row>
    <row r="178" spans="1:11" ht="15" customHeight="1" x14ac:dyDescent="0.25">
      <c r="A178" s="912">
        <v>4231</v>
      </c>
      <c r="B178" s="1028" t="s">
        <v>3615</v>
      </c>
      <c r="C178" s="848">
        <v>0</v>
      </c>
      <c r="D178" s="848">
        <v>3473.84</v>
      </c>
      <c r="E178" s="848">
        <v>3473.8237799999997</v>
      </c>
      <c r="F178" s="1037" t="s">
        <v>738</v>
      </c>
      <c r="G178" s="849"/>
      <c r="H178" s="849"/>
      <c r="I178" s="908"/>
      <c r="J178" s="908"/>
      <c r="K178" s="909"/>
    </row>
    <row r="179" spans="1:11" ht="28.5" customHeight="1" thickBot="1" x14ac:dyDescent="0.3">
      <c r="A179" s="877">
        <v>4232</v>
      </c>
      <c r="B179" s="914" t="s">
        <v>3616</v>
      </c>
      <c r="C179" s="879">
        <v>0</v>
      </c>
      <c r="D179" s="879">
        <v>54.43</v>
      </c>
      <c r="E179" s="879">
        <v>54.42998</v>
      </c>
      <c r="F179" s="1041" t="s">
        <v>642</v>
      </c>
      <c r="G179" s="849"/>
      <c r="H179" s="849"/>
      <c r="I179" s="908"/>
      <c r="J179" s="908"/>
      <c r="K179" s="909"/>
    </row>
    <row r="180" spans="1:11" ht="18" customHeight="1" thickTop="1" thickBot="1" x14ac:dyDescent="0.25">
      <c r="A180" s="915" t="s">
        <v>3124</v>
      </c>
      <c r="B180" s="883"/>
      <c r="C180" s="883">
        <f>SUM(C61:C179)</f>
        <v>1342985</v>
      </c>
      <c r="D180" s="883">
        <f>SUM(D61:D179)</f>
        <v>25403419.11999999</v>
      </c>
      <c r="E180" s="883">
        <f>SUM(E61:E179)</f>
        <v>25373743.984040011</v>
      </c>
      <c r="F180" s="916"/>
      <c r="G180" s="903"/>
      <c r="H180" s="903"/>
      <c r="I180" s="838"/>
      <c r="J180" s="148"/>
    </row>
    <row r="181" spans="1:11" ht="13.5" thickBot="1" x14ac:dyDescent="0.25">
      <c r="A181" s="885"/>
      <c r="B181" s="917"/>
      <c r="C181" s="918"/>
      <c r="D181" s="918"/>
      <c r="E181" s="918"/>
      <c r="F181" s="889"/>
      <c r="G181" s="889"/>
      <c r="H181" s="889"/>
      <c r="I181" s="838"/>
      <c r="J181" s="148"/>
    </row>
    <row r="182" spans="1:11" ht="16.5" customHeight="1" thickBot="1" x14ac:dyDescent="0.25">
      <c r="A182" s="1171" t="s">
        <v>4106</v>
      </c>
      <c r="B182" s="1172"/>
      <c r="C182" s="1146">
        <f>SUM(C180,C55,C44,C16)</f>
        <v>9298763</v>
      </c>
      <c r="D182" s="1146">
        <f>SUM(D180,D55,D44,D16)</f>
        <v>35137978.229999989</v>
      </c>
      <c r="E182" s="1146">
        <f>SUM(E180,E55,E44,E16)</f>
        <v>35673705.553360008</v>
      </c>
      <c r="F182" s="919"/>
      <c r="G182" s="900"/>
      <c r="H182" s="900"/>
      <c r="I182" s="838"/>
      <c r="J182" s="148"/>
    </row>
    <row r="183" spans="1:11" x14ac:dyDescent="0.15">
      <c r="A183" s="866"/>
      <c r="B183" s="866"/>
      <c r="C183" s="866"/>
      <c r="I183" s="921"/>
      <c r="J183" s="148"/>
    </row>
    <row r="184" spans="1:11" x14ac:dyDescent="0.15">
      <c r="I184" s="921"/>
      <c r="J184" s="148"/>
    </row>
    <row r="185" spans="1:11" ht="24" customHeight="1" x14ac:dyDescent="0.15">
      <c r="I185" s="921"/>
      <c r="J185" s="148"/>
    </row>
    <row r="186" spans="1:11" x14ac:dyDescent="0.15">
      <c r="I186" s="921"/>
      <c r="J186" s="148"/>
    </row>
    <row r="187" spans="1:11" x14ac:dyDescent="0.15">
      <c r="I187" s="901"/>
      <c r="J187" s="148"/>
    </row>
    <row r="188" spans="1:11" x14ac:dyDescent="0.15">
      <c r="I188" s="901"/>
      <c r="J188" s="902"/>
    </row>
    <row r="189" spans="1:11" ht="24" customHeight="1" x14ac:dyDescent="0.15">
      <c r="I189" s="901"/>
      <c r="J189" s="902"/>
    </row>
    <row r="190" spans="1:11" x14ac:dyDescent="0.15">
      <c r="I190" s="869"/>
      <c r="J190" s="902"/>
    </row>
    <row r="191" spans="1:11" x14ac:dyDescent="0.15">
      <c r="I191" s="869"/>
      <c r="J191" s="906"/>
    </row>
    <row r="192" spans="1:11" ht="15.75" customHeight="1" x14ac:dyDescent="0.15">
      <c r="I192" s="869"/>
      <c r="J192" s="906"/>
    </row>
    <row r="193" spans="1:10" ht="15.75" customHeight="1" x14ac:dyDescent="0.15">
      <c r="J193" s="906"/>
    </row>
    <row r="194" spans="1:10" s="866" customFormat="1" ht="16.5" customHeight="1" x14ac:dyDescent="0.15">
      <c r="A194" s="922"/>
      <c r="B194" s="838"/>
      <c r="C194" s="838"/>
      <c r="D194" s="920"/>
      <c r="E194" s="920"/>
      <c r="F194" s="836"/>
      <c r="G194" s="836"/>
      <c r="H194" s="836"/>
      <c r="I194" s="836"/>
      <c r="J194" s="837"/>
    </row>
    <row r="195" spans="1:10" s="866" customFormat="1" ht="15.75" customHeight="1" x14ac:dyDescent="0.15">
      <c r="A195" s="922"/>
      <c r="B195" s="838"/>
      <c r="C195" s="838"/>
      <c r="D195" s="920"/>
      <c r="E195" s="920"/>
      <c r="F195" s="836"/>
      <c r="G195" s="836"/>
      <c r="H195" s="836"/>
      <c r="I195" s="836"/>
      <c r="J195" s="837"/>
    </row>
  </sheetData>
  <mergeCells count="29">
    <mergeCell ref="F31:F32"/>
    <mergeCell ref="H31:H32"/>
    <mergeCell ref="A2:F2"/>
    <mergeCell ref="F24:F25"/>
    <mergeCell ref="H24:H25"/>
    <mergeCell ref="F26:F28"/>
    <mergeCell ref="H26:H28"/>
    <mergeCell ref="A124:A126"/>
    <mergeCell ref="B124:B126"/>
    <mergeCell ref="F33:F34"/>
    <mergeCell ref="H33:H34"/>
    <mergeCell ref="F40:F42"/>
    <mergeCell ref="H40:H42"/>
    <mergeCell ref="F50:F51"/>
    <mergeCell ref="H50:H51"/>
    <mergeCell ref="A63:A65"/>
    <mergeCell ref="B63:B65"/>
    <mergeCell ref="G64:G65"/>
    <mergeCell ref="A66:A123"/>
    <mergeCell ref="B66:B123"/>
    <mergeCell ref="A176:A177"/>
    <mergeCell ref="B176:B177"/>
    <mergeCell ref="A182:B182"/>
    <mergeCell ref="A129:A130"/>
    <mergeCell ref="B129:B130"/>
    <mergeCell ref="A132:A134"/>
    <mergeCell ref="B132:B134"/>
    <mergeCell ref="A137:A175"/>
    <mergeCell ref="B137:B175"/>
  </mergeCells>
  <pageMargins left="0.39370078740157483" right="0.39370078740157483" top="0.59055118110236227" bottom="0.39370078740157483" header="0.31496062992125984" footer="0.11811023622047245"/>
  <pageSetup paperSize="9" scale="80" firstPageNumber="168" fitToHeight="0" orientation="landscape" useFirstPageNumber="1" r:id="rId1"/>
  <headerFooter>
    <oddHeader>&amp;L&amp;"Tahoma,Kurzíva"Závěrečný účet Moravskoslezského kraje za rok 2022&amp;R&amp;"Tahoma,Kurzíva"Tabulka č. 3</oddHeader>
    <oddFooter>&amp;C&amp;"Tahoma,Obyčejné"&amp;P</oddFooter>
  </headerFooter>
  <rowBreaks count="1" manualBreakCount="1">
    <brk id="13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B09B-DAFD-42FA-9E6E-BD8BB109F4CC}">
  <sheetPr>
    <pageSetUpPr fitToPage="1"/>
  </sheetPr>
  <dimension ref="A1:V224"/>
  <sheetViews>
    <sheetView zoomScaleNormal="100" zoomScaleSheetLayoutView="100" workbookViewId="0">
      <pane xSplit="1" ySplit="6" topLeftCell="B7" activePane="bottomRight" state="frozen"/>
      <selection activeCell="D1759" sqref="D1759"/>
      <selection pane="topRight" activeCell="D1759" sqref="D1759"/>
      <selection pane="bottomLeft" activeCell="D1759" sqref="D1759"/>
      <selection pane="bottomRight" activeCell="C8" sqref="C8"/>
    </sheetView>
  </sheetViews>
  <sheetFormatPr defaultRowHeight="11.25" x14ac:dyDescent="0.2"/>
  <cols>
    <col min="1" max="1" width="0.140625" style="355" customWidth="1"/>
    <col min="2" max="2" width="4" style="355" customWidth="1"/>
    <col min="3" max="3" width="37.85546875" style="356" customWidth="1"/>
    <col min="4" max="4" width="10.140625" style="356" customWidth="1"/>
    <col min="5" max="5" width="8.140625" style="356" customWidth="1"/>
    <col min="6" max="6" width="10.85546875" style="356" customWidth="1"/>
    <col min="7" max="7" width="9.85546875" style="356" customWidth="1"/>
    <col min="8" max="8" width="10.140625" style="356" customWidth="1"/>
    <col min="9" max="9" width="9.85546875" style="356" customWidth="1"/>
    <col min="10" max="11" width="8.140625" style="356" customWidth="1"/>
    <col min="12" max="12" width="10.140625" style="356" customWidth="1"/>
    <col min="13" max="13" width="9.85546875" style="356" customWidth="1"/>
    <col min="14" max="15" width="8.140625" style="356" customWidth="1"/>
    <col min="16" max="18" width="7.7109375" style="356" customWidth="1"/>
    <col min="19" max="19" width="9" style="356" bestFit="1" customWidth="1"/>
    <col min="20" max="20" width="32.7109375" style="390" customWidth="1"/>
    <col min="21" max="21" width="9.140625" style="356"/>
    <col min="22" max="22" width="42" style="356" customWidth="1"/>
    <col min="23" max="16384" width="9.140625" style="356"/>
  </cols>
  <sheetData>
    <row r="1" spans="1:22" x14ac:dyDescent="0.2">
      <c r="T1" s="357"/>
    </row>
    <row r="2" spans="1:22" ht="27.75" customHeight="1" x14ac:dyDescent="0.2">
      <c r="A2" s="358"/>
      <c r="B2" s="358"/>
      <c r="C2" s="1195" t="s">
        <v>3664</v>
      </c>
      <c r="D2" s="1196"/>
      <c r="E2" s="1196"/>
      <c r="F2" s="1196"/>
      <c r="G2" s="1196"/>
      <c r="H2" s="1196"/>
      <c r="I2" s="1196"/>
      <c r="J2" s="1196"/>
      <c r="K2" s="1196"/>
      <c r="L2" s="1196"/>
      <c r="M2" s="1196"/>
      <c r="N2" s="1196"/>
      <c r="O2" s="1196"/>
      <c r="P2" s="1196"/>
      <c r="Q2" s="1196"/>
      <c r="R2" s="1196"/>
      <c r="S2" s="1196"/>
      <c r="T2" s="1196"/>
    </row>
    <row r="3" spans="1:22" ht="12" thickBot="1" x14ac:dyDescent="0.25">
      <c r="A3" s="120"/>
      <c r="B3" s="120"/>
      <c r="C3" s="121"/>
      <c r="D3" s="121"/>
      <c r="E3" s="121"/>
      <c r="F3" s="121"/>
      <c r="G3" s="121"/>
      <c r="H3" s="121"/>
      <c r="I3" s="121"/>
      <c r="J3" s="121"/>
      <c r="K3" s="121"/>
      <c r="L3" s="121"/>
      <c r="M3" s="121"/>
      <c r="N3" s="121"/>
      <c r="O3" s="121"/>
      <c r="P3" s="121"/>
      <c r="Q3" s="121"/>
      <c r="R3" s="121"/>
      <c r="S3" s="121"/>
      <c r="T3" s="122" t="s">
        <v>584</v>
      </c>
    </row>
    <row r="4" spans="1:22" ht="24" customHeight="1" x14ac:dyDescent="0.2">
      <c r="A4" s="1197" t="s">
        <v>585</v>
      </c>
      <c r="B4" s="1200"/>
      <c r="C4" s="1197" t="s">
        <v>586</v>
      </c>
      <c r="D4" s="1203" t="s">
        <v>587</v>
      </c>
      <c r="E4" s="1206" t="s">
        <v>3254</v>
      </c>
      <c r="F4" s="1209" t="s">
        <v>588</v>
      </c>
      <c r="G4" s="1210"/>
      <c r="H4" s="1213" t="s">
        <v>3665</v>
      </c>
      <c r="I4" s="1214"/>
      <c r="J4" s="1214"/>
      <c r="K4" s="1210"/>
      <c r="L4" s="1213" t="s">
        <v>3666</v>
      </c>
      <c r="M4" s="1217"/>
      <c r="N4" s="1217"/>
      <c r="O4" s="1217"/>
      <c r="P4" s="1220" t="s">
        <v>589</v>
      </c>
      <c r="Q4" s="1221"/>
      <c r="R4" s="1221"/>
      <c r="S4" s="1222"/>
      <c r="T4" s="1223" t="s">
        <v>590</v>
      </c>
    </row>
    <row r="5" spans="1:22" ht="24" customHeight="1" x14ac:dyDescent="0.2">
      <c r="A5" s="1198"/>
      <c r="B5" s="1201"/>
      <c r="C5" s="1198"/>
      <c r="D5" s="1204"/>
      <c r="E5" s="1207"/>
      <c r="F5" s="1211"/>
      <c r="G5" s="1212"/>
      <c r="H5" s="1215"/>
      <c r="I5" s="1216"/>
      <c r="J5" s="1216"/>
      <c r="K5" s="1212"/>
      <c r="L5" s="1218"/>
      <c r="M5" s="1219"/>
      <c r="N5" s="1219"/>
      <c r="O5" s="1219"/>
      <c r="P5" s="650">
        <v>2024</v>
      </c>
      <c r="Q5" s="651" t="s">
        <v>3255</v>
      </c>
      <c r="R5" s="652" t="s">
        <v>3667</v>
      </c>
      <c r="S5" s="653" t="s">
        <v>3668</v>
      </c>
      <c r="T5" s="1224"/>
    </row>
    <row r="6" spans="1:22" ht="24" customHeight="1" thickBot="1" x14ac:dyDescent="0.25">
      <c r="A6" s="1199"/>
      <c r="B6" s="1202"/>
      <c r="C6" s="1199"/>
      <c r="D6" s="1205"/>
      <c r="E6" s="1208"/>
      <c r="F6" s="359" t="s">
        <v>3669</v>
      </c>
      <c r="G6" s="360" t="s">
        <v>3223</v>
      </c>
      <c r="H6" s="351" t="s">
        <v>339</v>
      </c>
      <c r="I6" s="346" t="s">
        <v>591</v>
      </c>
      <c r="J6" s="346" t="s">
        <v>592</v>
      </c>
      <c r="K6" s="347" t="s">
        <v>8</v>
      </c>
      <c r="L6" s="348" t="s">
        <v>339</v>
      </c>
      <c r="M6" s="346" t="s">
        <v>591</v>
      </c>
      <c r="N6" s="346" t="s">
        <v>592</v>
      </c>
      <c r="O6" s="349" t="s">
        <v>8</v>
      </c>
      <c r="P6" s="654" t="s">
        <v>339</v>
      </c>
      <c r="Q6" s="655" t="s">
        <v>339</v>
      </c>
      <c r="R6" s="655" t="s">
        <v>339</v>
      </c>
      <c r="S6" s="350" t="s">
        <v>339</v>
      </c>
      <c r="T6" s="1225"/>
    </row>
    <row r="7" spans="1:22" s="427" customFormat="1" ht="18" customHeight="1" thickBot="1" x14ac:dyDescent="0.2">
      <c r="A7" s="426"/>
      <c r="B7" s="1226" t="s">
        <v>638</v>
      </c>
      <c r="C7" s="1227"/>
      <c r="D7" s="1227"/>
      <c r="E7" s="1227"/>
      <c r="F7" s="1227"/>
      <c r="G7" s="1227"/>
      <c r="H7" s="1227"/>
      <c r="I7" s="1227"/>
      <c r="J7" s="1227"/>
      <c r="K7" s="1227"/>
      <c r="L7" s="1227"/>
      <c r="M7" s="1227"/>
      <c r="N7" s="1227"/>
      <c r="O7" s="1227"/>
      <c r="P7" s="1227"/>
      <c r="Q7" s="1227"/>
      <c r="R7" s="1227"/>
      <c r="S7" s="1227"/>
      <c r="T7" s="1228"/>
    </row>
    <row r="8" spans="1:22" s="121" customFormat="1" ht="34.5" customHeight="1" x14ac:dyDescent="0.2">
      <c r="A8" s="656">
        <v>4077</v>
      </c>
      <c r="B8" s="1229" t="s">
        <v>593</v>
      </c>
      <c r="C8" s="437" t="s">
        <v>594</v>
      </c>
      <c r="D8" s="361">
        <v>246149.27983000001</v>
      </c>
      <c r="E8" s="361">
        <v>0</v>
      </c>
      <c r="F8" s="657">
        <v>214362.76</v>
      </c>
      <c r="G8" s="435">
        <v>1628.05818</v>
      </c>
      <c r="H8" s="658">
        <f>SUM(I8:K8)</f>
        <v>22178.461650000001</v>
      </c>
      <c r="I8" s="659">
        <v>22178.461650000001</v>
      </c>
      <c r="J8" s="659">
        <v>0</v>
      </c>
      <c r="K8" s="660">
        <v>0</v>
      </c>
      <c r="L8" s="448">
        <v>7980</v>
      </c>
      <c r="M8" s="369">
        <v>7980</v>
      </c>
      <c r="N8" s="659">
        <v>0</v>
      </c>
      <c r="O8" s="660">
        <v>0</v>
      </c>
      <c r="P8" s="364">
        <v>0</v>
      </c>
      <c r="Q8" s="365">
        <v>0</v>
      </c>
      <c r="R8" s="432">
        <v>0</v>
      </c>
      <c r="S8" s="729">
        <v>0</v>
      </c>
      <c r="T8" s="732" t="s">
        <v>3670</v>
      </c>
      <c r="V8" s="662"/>
    </row>
    <row r="9" spans="1:22" s="121" customFormat="1" ht="120" customHeight="1" x14ac:dyDescent="0.2">
      <c r="A9" s="663">
        <v>5337</v>
      </c>
      <c r="B9" s="1230"/>
      <c r="C9" s="437" t="s">
        <v>595</v>
      </c>
      <c r="D9" s="664">
        <v>86218.08116999999</v>
      </c>
      <c r="E9" s="664">
        <v>0</v>
      </c>
      <c r="F9" s="665">
        <v>40495.034119999997</v>
      </c>
      <c r="G9" s="666">
        <v>12586.444080000001</v>
      </c>
      <c r="H9" s="658">
        <f t="shared" ref="H9:H11" si="0">SUM(I9:K9)</f>
        <v>4955.7029700000003</v>
      </c>
      <c r="I9" s="659">
        <v>4955.7029700000003</v>
      </c>
      <c r="J9" s="369">
        <v>0</v>
      </c>
      <c r="K9" s="370">
        <v>0</v>
      </c>
      <c r="L9" s="448">
        <v>28180.9</v>
      </c>
      <c r="M9" s="369">
        <v>28180.9</v>
      </c>
      <c r="N9" s="369">
        <v>0</v>
      </c>
      <c r="O9" s="370">
        <v>0</v>
      </c>
      <c r="P9" s="667">
        <v>0</v>
      </c>
      <c r="Q9" s="668">
        <v>0</v>
      </c>
      <c r="R9" s="669">
        <v>0</v>
      </c>
      <c r="S9" s="730">
        <v>0</v>
      </c>
      <c r="T9" s="733" t="s">
        <v>3671</v>
      </c>
      <c r="V9" s="662"/>
    </row>
    <row r="10" spans="1:22" s="121" customFormat="1" ht="89.25" customHeight="1" x14ac:dyDescent="0.2">
      <c r="A10" s="663">
        <v>5338</v>
      </c>
      <c r="B10" s="1230"/>
      <c r="C10" s="437" t="s">
        <v>596</v>
      </c>
      <c r="D10" s="664">
        <v>47652.627760000003</v>
      </c>
      <c r="E10" s="664">
        <v>0</v>
      </c>
      <c r="F10" s="665">
        <v>28974.426449999999</v>
      </c>
      <c r="G10" s="666">
        <v>2704.6685000000002</v>
      </c>
      <c r="H10" s="658">
        <f t="shared" si="0"/>
        <v>3494.8328099999999</v>
      </c>
      <c r="I10" s="659">
        <v>3494.8328099999999</v>
      </c>
      <c r="J10" s="369">
        <v>0</v>
      </c>
      <c r="K10" s="370">
        <v>0</v>
      </c>
      <c r="L10" s="448">
        <v>12478.7</v>
      </c>
      <c r="M10" s="369">
        <v>12478.7</v>
      </c>
      <c r="N10" s="369">
        <v>0</v>
      </c>
      <c r="O10" s="370">
        <v>0</v>
      </c>
      <c r="P10" s="667">
        <v>0</v>
      </c>
      <c r="Q10" s="668">
        <v>0</v>
      </c>
      <c r="R10" s="669">
        <v>0</v>
      </c>
      <c r="S10" s="730">
        <v>0</v>
      </c>
      <c r="T10" s="733" t="s">
        <v>3672</v>
      </c>
      <c r="V10" s="662"/>
    </row>
    <row r="11" spans="1:22" s="121" customFormat="1" ht="47.25" customHeight="1" thickBot="1" x14ac:dyDescent="0.25">
      <c r="A11" s="126">
        <v>5339</v>
      </c>
      <c r="B11" s="670" t="s">
        <v>3119</v>
      </c>
      <c r="C11" s="437" t="s">
        <v>923</v>
      </c>
      <c r="D11" s="671">
        <v>9918.6596500000014</v>
      </c>
      <c r="E11" s="671">
        <v>0</v>
      </c>
      <c r="F11" s="672">
        <v>5490.7898000000005</v>
      </c>
      <c r="G11" s="673">
        <v>567.38835999999992</v>
      </c>
      <c r="H11" s="658">
        <f t="shared" si="0"/>
        <v>3810.4814900000001</v>
      </c>
      <c r="I11" s="659">
        <v>3810.4814900000001</v>
      </c>
      <c r="J11" s="674">
        <v>0</v>
      </c>
      <c r="K11" s="675">
        <v>0</v>
      </c>
      <c r="L11" s="448">
        <v>50</v>
      </c>
      <c r="M11" s="369">
        <v>50</v>
      </c>
      <c r="N11" s="674">
        <v>0</v>
      </c>
      <c r="O11" s="675">
        <v>0</v>
      </c>
      <c r="P11" s="446">
        <v>0</v>
      </c>
      <c r="Q11" s="447">
        <v>0</v>
      </c>
      <c r="R11" s="676">
        <v>0</v>
      </c>
      <c r="S11" s="731">
        <v>0</v>
      </c>
      <c r="T11" s="734" t="s">
        <v>3673</v>
      </c>
      <c r="V11" s="662"/>
    </row>
    <row r="12" spans="1:22" s="121" customFormat="1" ht="27.75" customHeight="1" thickBot="1" x14ac:dyDescent="0.25">
      <c r="A12" s="385"/>
      <c r="B12" s="1231" t="s">
        <v>3256</v>
      </c>
      <c r="C12" s="1232"/>
      <c r="D12" s="139">
        <f>SUM(D8:D11)</f>
        <v>389938.64841000002</v>
      </c>
      <c r="E12" s="139">
        <f t="shared" ref="E12:S12" si="1">SUM(E8:E11)</f>
        <v>0</v>
      </c>
      <c r="F12" s="139">
        <f t="shared" si="1"/>
        <v>289323.01037000003</v>
      </c>
      <c r="G12" s="140">
        <f t="shared" si="1"/>
        <v>17486.559120000002</v>
      </c>
      <c r="H12" s="139">
        <f t="shared" si="1"/>
        <v>34439.478920000001</v>
      </c>
      <c r="I12" s="141">
        <f t="shared" si="1"/>
        <v>34439.478920000001</v>
      </c>
      <c r="J12" s="141">
        <f t="shared" si="1"/>
        <v>0</v>
      </c>
      <c r="K12" s="140">
        <f t="shared" si="1"/>
        <v>0</v>
      </c>
      <c r="L12" s="139">
        <f t="shared" si="1"/>
        <v>48689.600000000006</v>
      </c>
      <c r="M12" s="141">
        <f t="shared" si="1"/>
        <v>48689.600000000006</v>
      </c>
      <c r="N12" s="141">
        <f t="shared" si="1"/>
        <v>0</v>
      </c>
      <c r="O12" s="140">
        <f t="shared" si="1"/>
        <v>0</v>
      </c>
      <c r="P12" s="139">
        <f t="shared" si="1"/>
        <v>0</v>
      </c>
      <c r="Q12" s="141">
        <f t="shared" si="1"/>
        <v>0</v>
      </c>
      <c r="R12" s="141">
        <f t="shared" si="1"/>
        <v>0</v>
      </c>
      <c r="S12" s="140">
        <f t="shared" si="1"/>
        <v>0</v>
      </c>
      <c r="T12" s="735"/>
    </row>
    <row r="13" spans="1:22" s="427" customFormat="1" ht="18" customHeight="1" thickBot="1" x14ac:dyDescent="0.2">
      <c r="A13" s="426"/>
      <c r="B13" s="1226" t="s">
        <v>710</v>
      </c>
      <c r="C13" s="1227"/>
      <c r="D13" s="1227"/>
      <c r="E13" s="1227"/>
      <c r="F13" s="1227"/>
      <c r="G13" s="1227"/>
      <c r="H13" s="1227"/>
      <c r="I13" s="1227"/>
      <c r="J13" s="1227"/>
      <c r="K13" s="1227"/>
      <c r="L13" s="1227"/>
      <c r="M13" s="1227"/>
      <c r="N13" s="1227"/>
      <c r="O13" s="1227"/>
      <c r="P13" s="1227"/>
      <c r="Q13" s="1227"/>
      <c r="R13" s="1227"/>
      <c r="S13" s="1227"/>
      <c r="T13" s="1228"/>
    </row>
    <row r="14" spans="1:22" s="427" customFormat="1" ht="34.5" customHeight="1" x14ac:dyDescent="0.15">
      <c r="A14" s="656">
        <v>5057</v>
      </c>
      <c r="B14" s="1193"/>
      <c r="C14" s="367" t="s">
        <v>597</v>
      </c>
      <c r="D14" s="362">
        <v>202036.28142000001</v>
      </c>
      <c r="E14" s="362">
        <v>0</v>
      </c>
      <c r="F14" s="665">
        <v>157282.73152</v>
      </c>
      <c r="G14" s="737">
        <v>19887.510000000002</v>
      </c>
      <c r="H14" s="740">
        <f t="shared" ref="H14:H15" si="2">SUM(I14:K14)</f>
        <v>19240.369899999998</v>
      </c>
      <c r="I14" s="363">
        <v>19240.369899999998</v>
      </c>
      <c r="J14" s="363">
        <v>0</v>
      </c>
      <c r="K14" s="741">
        <v>0</v>
      </c>
      <c r="L14" s="738">
        <v>5625.67</v>
      </c>
      <c r="M14" s="363">
        <v>5625.67</v>
      </c>
      <c r="N14" s="363">
        <v>0</v>
      </c>
      <c r="O14" s="435">
        <v>0</v>
      </c>
      <c r="P14" s="380">
        <v>0</v>
      </c>
      <c r="Q14" s="138">
        <v>0</v>
      </c>
      <c r="R14" s="138">
        <v>0</v>
      </c>
      <c r="S14" s="366">
        <v>0</v>
      </c>
      <c r="T14" s="125" t="s">
        <v>3120</v>
      </c>
    </row>
    <row r="15" spans="1:22" s="427" customFormat="1" ht="18" customHeight="1" thickBot="1" x14ac:dyDescent="0.2">
      <c r="A15" s="656">
        <v>5313</v>
      </c>
      <c r="B15" s="1194"/>
      <c r="C15" s="367" t="s">
        <v>598</v>
      </c>
      <c r="D15" s="368">
        <v>5575.9620000000004</v>
      </c>
      <c r="E15" s="368">
        <v>0</v>
      </c>
      <c r="F15" s="672">
        <v>3699.9380000000001</v>
      </c>
      <c r="G15" s="736">
        <v>370.56</v>
      </c>
      <c r="H15" s="742">
        <f t="shared" si="2"/>
        <v>651.46400000000006</v>
      </c>
      <c r="I15" s="659">
        <v>651.46400000000006</v>
      </c>
      <c r="J15" s="369">
        <v>0</v>
      </c>
      <c r="K15" s="743">
        <v>0</v>
      </c>
      <c r="L15" s="739">
        <v>854</v>
      </c>
      <c r="M15" s="369">
        <v>854</v>
      </c>
      <c r="N15" s="674">
        <v>0</v>
      </c>
      <c r="O15" s="673">
        <v>0</v>
      </c>
      <c r="P15" s="679">
        <v>0</v>
      </c>
      <c r="Q15" s="680">
        <v>0</v>
      </c>
      <c r="R15" s="680">
        <v>0</v>
      </c>
      <c r="S15" s="677">
        <v>0</v>
      </c>
      <c r="T15" s="125" t="s">
        <v>64</v>
      </c>
    </row>
    <row r="16" spans="1:22" s="121" customFormat="1" ht="15.75" customHeight="1" thickBot="1" x14ac:dyDescent="0.25">
      <c r="A16" s="385"/>
      <c r="B16" s="1231" t="s">
        <v>599</v>
      </c>
      <c r="C16" s="1232"/>
      <c r="D16" s="124">
        <f>SUM(D14:D15)</f>
        <v>207612.24342000001</v>
      </c>
      <c r="E16" s="124">
        <f t="shared" ref="E16:S16" si="3">SUM(E14:E15)</f>
        <v>0</v>
      </c>
      <c r="F16" s="139">
        <f t="shared" si="3"/>
        <v>160982.66952</v>
      </c>
      <c r="G16" s="141">
        <f t="shared" si="3"/>
        <v>20258.070000000003</v>
      </c>
      <c r="H16" s="139">
        <f t="shared" si="3"/>
        <v>19891.833899999998</v>
      </c>
      <c r="I16" s="141">
        <f t="shared" si="3"/>
        <v>19891.833899999998</v>
      </c>
      <c r="J16" s="433">
        <f t="shared" si="3"/>
        <v>0</v>
      </c>
      <c r="K16" s="140">
        <f t="shared" si="3"/>
        <v>0</v>
      </c>
      <c r="L16" s="434">
        <f t="shared" si="3"/>
        <v>6479.67</v>
      </c>
      <c r="M16" s="141">
        <f t="shared" si="3"/>
        <v>6479.67</v>
      </c>
      <c r="N16" s="141">
        <f t="shared" si="3"/>
        <v>0</v>
      </c>
      <c r="O16" s="140">
        <f t="shared" si="3"/>
        <v>0</v>
      </c>
      <c r="P16" s="139">
        <f t="shared" si="3"/>
        <v>0</v>
      </c>
      <c r="Q16" s="141">
        <f t="shared" si="3"/>
        <v>0</v>
      </c>
      <c r="R16" s="141">
        <f t="shared" si="3"/>
        <v>0</v>
      </c>
      <c r="S16" s="140">
        <f t="shared" si="3"/>
        <v>0</v>
      </c>
      <c r="T16" s="678"/>
    </row>
    <row r="17" spans="1:20" s="428" customFormat="1" ht="18" customHeight="1" thickBot="1" x14ac:dyDescent="0.2">
      <c r="A17" s="426"/>
      <c r="B17" s="1226" t="s">
        <v>3257</v>
      </c>
      <c r="C17" s="1227" t="s">
        <v>3257</v>
      </c>
      <c r="D17" s="1227"/>
      <c r="E17" s="1227"/>
      <c r="F17" s="1227"/>
      <c r="G17" s="1227"/>
      <c r="H17" s="1227"/>
      <c r="I17" s="1227"/>
      <c r="J17" s="1227"/>
      <c r="K17" s="1227"/>
      <c r="L17" s="1227"/>
      <c r="M17" s="1227"/>
      <c r="N17" s="1227"/>
      <c r="O17" s="1227"/>
      <c r="P17" s="1227"/>
      <c r="Q17" s="1227"/>
      <c r="R17" s="1227"/>
      <c r="S17" s="1227"/>
      <c r="T17" s="1228"/>
    </row>
    <row r="18" spans="1:20" ht="24" customHeight="1" x14ac:dyDescent="0.2">
      <c r="A18" s="681">
        <v>4081</v>
      </c>
      <c r="B18" s="1239"/>
      <c r="C18" s="682" t="s">
        <v>2910</v>
      </c>
      <c r="D18" s="664">
        <v>310909</v>
      </c>
      <c r="E18" s="375">
        <v>0</v>
      </c>
      <c r="F18" s="683">
        <v>1009.14</v>
      </c>
      <c r="G18" s="137">
        <v>0</v>
      </c>
      <c r="H18" s="658">
        <f t="shared" ref="H18:H34" si="4">SUM(I18:K18)</f>
        <v>421.08</v>
      </c>
      <c r="I18" s="684">
        <v>421.08</v>
      </c>
      <c r="J18" s="369">
        <v>0</v>
      </c>
      <c r="K18" s="370">
        <v>0</v>
      </c>
      <c r="L18" s="448">
        <v>309478.78000000003</v>
      </c>
      <c r="M18" s="369">
        <v>309478.78000000003</v>
      </c>
      <c r="N18" s="369">
        <v>0</v>
      </c>
      <c r="O18" s="374">
        <v>0</v>
      </c>
      <c r="P18" s="667">
        <v>0</v>
      </c>
      <c r="Q18" s="668">
        <v>0</v>
      </c>
      <c r="R18" s="668">
        <v>0</v>
      </c>
      <c r="S18" s="685">
        <v>0</v>
      </c>
      <c r="T18" s="142" t="s">
        <v>64</v>
      </c>
    </row>
    <row r="19" spans="1:20" ht="34.5" customHeight="1" x14ac:dyDescent="0.2">
      <c r="A19" s="686">
        <v>4119</v>
      </c>
      <c r="B19" s="1240"/>
      <c r="C19" s="682" t="s">
        <v>3258</v>
      </c>
      <c r="D19" s="664">
        <v>5522.11</v>
      </c>
      <c r="E19" s="375">
        <v>22.11</v>
      </c>
      <c r="F19" s="683">
        <v>0</v>
      </c>
      <c r="G19" s="137">
        <v>1100</v>
      </c>
      <c r="H19" s="658">
        <f t="shared" si="4"/>
        <v>4400</v>
      </c>
      <c r="I19" s="684">
        <v>4400</v>
      </c>
      <c r="J19" s="369">
        <v>0</v>
      </c>
      <c r="K19" s="370">
        <v>0</v>
      </c>
      <c r="L19" s="448">
        <v>0</v>
      </c>
      <c r="M19" s="369">
        <v>0</v>
      </c>
      <c r="N19" s="369">
        <v>0</v>
      </c>
      <c r="O19" s="374">
        <v>0</v>
      </c>
      <c r="P19" s="667">
        <v>0</v>
      </c>
      <c r="Q19" s="668">
        <v>0</v>
      </c>
      <c r="R19" s="668">
        <v>0</v>
      </c>
      <c r="S19" s="685">
        <v>0</v>
      </c>
      <c r="T19" s="142" t="s">
        <v>64</v>
      </c>
    </row>
    <row r="20" spans="1:20" ht="52.5" x14ac:dyDescent="0.2">
      <c r="A20" s="686">
        <v>4123</v>
      </c>
      <c r="B20" s="1240"/>
      <c r="C20" s="682" t="s">
        <v>3259</v>
      </c>
      <c r="D20" s="664">
        <v>5650.3739999999998</v>
      </c>
      <c r="E20" s="375">
        <v>0</v>
      </c>
      <c r="F20" s="683">
        <v>0</v>
      </c>
      <c r="G20" s="137">
        <v>1067.374</v>
      </c>
      <c r="H20" s="658">
        <f t="shared" si="4"/>
        <v>833</v>
      </c>
      <c r="I20" s="684">
        <v>833</v>
      </c>
      <c r="J20" s="369">
        <v>0</v>
      </c>
      <c r="K20" s="370">
        <v>0</v>
      </c>
      <c r="L20" s="448">
        <v>1650</v>
      </c>
      <c r="M20" s="369">
        <v>1650</v>
      </c>
      <c r="N20" s="369">
        <v>0</v>
      </c>
      <c r="O20" s="374">
        <v>0</v>
      </c>
      <c r="P20" s="667">
        <v>900</v>
      </c>
      <c r="Q20" s="668">
        <v>750</v>
      </c>
      <c r="R20" s="668">
        <v>450</v>
      </c>
      <c r="S20" s="685">
        <v>0</v>
      </c>
      <c r="T20" s="142" t="s">
        <v>64</v>
      </c>
    </row>
    <row r="21" spans="1:20" ht="34.5" customHeight="1" x14ac:dyDescent="0.2">
      <c r="A21" s="686">
        <v>4188</v>
      </c>
      <c r="B21" s="1240"/>
      <c r="C21" s="682" t="s">
        <v>3674</v>
      </c>
      <c r="D21" s="664">
        <v>4514</v>
      </c>
      <c r="E21" s="375">
        <v>0</v>
      </c>
      <c r="F21" s="683">
        <v>0</v>
      </c>
      <c r="G21" s="137">
        <v>0</v>
      </c>
      <c r="H21" s="658">
        <f t="shared" si="4"/>
        <v>4514</v>
      </c>
      <c r="I21" s="684">
        <v>4514</v>
      </c>
      <c r="J21" s="369">
        <v>0</v>
      </c>
      <c r="K21" s="370">
        <v>0</v>
      </c>
      <c r="L21" s="448">
        <v>0</v>
      </c>
      <c r="M21" s="369">
        <v>0</v>
      </c>
      <c r="N21" s="369">
        <v>0</v>
      </c>
      <c r="O21" s="374">
        <v>0</v>
      </c>
      <c r="P21" s="667">
        <v>0</v>
      </c>
      <c r="Q21" s="668">
        <v>0</v>
      </c>
      <c r="R21" s="668">
        <v>0</v>
      </c>
      <c r="S21" s="685">
        <v>0</v>
      </c>
      <c r="T21" s="142" t="s">
        <v>64</v>
      </c>
    </row>
    <row r="22" spans="1:20" ht="45" customHeight="1" x14ac:dyDescent="0.2">
      <c r="A22" s="686">
        <v>4189</v>
      </c>
      <c r="B22" s="1240"/>
      <c r="C22" s="682" t="s">
        <v>3675</v>
      </c>
      <c r="D22" s="664">
        <v>7000</v>
      </c>
      <c r="E22" s="375">
        <v>0</v>
      </c>
      <c r="F22" s="683">
        <v>0</v>
      </c>
      <c r="G22" s="137">
        <v>0</v>
      </c>
      <c r="H22" s="658">
        <f t="shared" si="4"/>
        <v>7000</v>
      </c>
      <c r="I22" s="684">
        <v>7000</v>
      </c>
      <c r="J22" s="369">
        <v>0</v>
      </c>
      <c r="K22" s="370">
        <v>0</v>
      </c>
      <c r="L22" s="448">
        <v>0</v>
      </c>
      <c r="M22" s="369">
        <v>0</v>
      </c>
      <c r="N22" s="369">
        <v>0</v>
      </c>
      <c r="O22" s="374">
        <v>0</v>
      </c>
      <c r="P22" s="667">
        <v>0</v>
      </c>
      <c r="Q22" s="668">
        <v>0</v>
      </c>
      <c r="R22" s="668">
        <v>0</v>
      </c>
      <c r="S22" s="685">
        <v>0</v>
      </c>
      <c r="T22" s="142" t="s">
        <v>64</v>
      </c>
    </row>
    <row r="23" spans="1:20" ht="34.5" customHeight="1" x14ac:dyDescent="0.2">
      <c r="A23" s="686">
        <v>4190</v>
      </c>
      <c r="B23" s="1240"/>
      <c r="C23" s="682" t="s">
        <v>3676</v>
      </c>
      <c r="D23" s="664">
        <v>100000</v>
      </c>
      <c r="E23" s="375">
        <v>0</v>
      </c>
      <c r="F23" s="683">
        <v>0</v>
      </c>
      <c r="G23" s="137">
        <v>0</v>
      </c>
      <c r="H23" s="658">
        <f t="shared" si="4"/>
        <v>26500</v>
      </c>
      <c r="I23" s="684">
        <v>26500</v>
      </c>
      <c r="J23" s="369">
        <v>0</v>
      </c>
      <c r="K23" s="370">
        <v>0</v>
      </c>
      <c r="L23" s="448">
        <v>73500</v>
      </c>
      <c r="M23" s="369">
        <v>73500</v>
      </c>
      <c r="N23" s="369">
        <v>0</v>
      </c>
      <c r="O23" s="374">
        <v>0</v>
      </c>
      <c r="P23" s="667">
        <v>0</v>
      </c>
      <c r="Q23" s="668">
        <v>0</v>
      </c>
      <c r="R23" s="668">
        <v>0</v>
      </c>
      <c r="S23" s="685">
        <v>0</v>
      </c>
      <c r="T23" s="142" t="s">
        <v>64</v>
      </c>
    </row>
    <row r="24" spans="1:20" ht="34.5" customHeight="1" x14ac:dyDescent="0.2">
      <c r="A24" s="686">
        <v>4192</v>
      </c>
      <c r="B24" s="1240"/>
      <c r="C24" s="682" t="s">
        <v>3677</v>
      </c>
      <c r="D24" s="692">
        <v>62500</v>
      </c>
      <c r="E24" s="375">
        <v>0</v>
      </c>
      <c r="F24" s="683">
        <v>0</v>
      </c>
      <c r="G24" s="137">
        <v>0</v>
      </c>
      <c r="H24" s="658">
        <f t="shared" si="4"/>
        <v>62500</v>
      </c>
      <c r="I24" s="659">
        <v>62500</v>
      </c>
      <c r="J24" s="369">
        <v>0</v>
      </c>
      <c r="K24" s="370">
        <v>0</v>
      </c>
      <c r="L24" s="442">
        <v>0</v>
      </c>
      <c r="M24" s="369">
        <v>0</v>
      </c>
      <c r="N24" s="369">
        <v>0</v>
      </c>
      <c r="O24" s="374">
        <v>0</v>
      </c>
      <c r="P24" s="443">
        <v>0</v>
      </c>
      <c r="Q24" s="444">
        <v>0</v>
      </c>
      <c r="R24" s="444">
        <v>0</v>
      </c>
      <c r="S24" s="445">
        <v>0</v>
      </c>
      <c r="T24" s="142" t="s">
        <v>64</v>
      </c>
    </row>
    <row r="25" spans="1:20" ht="34.5" customHeight="1" x14ac:dyDescent="0.2">
      <c r="A25" s="686">
        <v>4193</v>
      </c>
      <c r="B25" s="1240"/>
      <c r="C25" s="682" t="s">
        <v>3678</v>
      </c>
      <c r="D25" s="749">
        <v>3450</v>
      </c>
      <c r="E25" s="375">
        <v>0</v>
      </c>
      <c r="F25" s="683">
        <v>0</v>
      </c>
      <c r="G25" s="750">
        <v>0</v>
      </c>
      <c r="H25" s="658">
        <f t="shared" si="4"/>
        <v>3450</v>
      </c>
      <c r="I25" s="684">
        <v>3450</v>
      </c>
      <c r="J25" s="659">
        <v>0</v>
      </c>
      <c r="K25" s="660">
        <v>0</v>
      </c>
      <c r="L25" s="697">
        <v>0</v>
      </c>
      <c r="M25" s="659">
        <v>0</v>
      </c>
      <c r="N25" s="659">
        <v>0</v>
      </c>
      <c r="O25" s="751">
        <v>0</v>
      </c>
      <c r="P25" s="752">
        <v>0</v>
      </c>
      <c r="Q25" s="753">
        <v>0</v>
      </c>
      <c r="R25" s="753">
        <v>0</v>
      </c>
      <c r="S25" s="754">
        <v>0</v>
      </c>
      <c r="T25" s="661" t="s">
        <v>64</v>
      </c>
    </row>
    <row r="26" spans="1:20" ht="34.5" customHeight="1" x14ac:dyDescent="0.2">
      <c r="A26" s="686">
        <v>4194</v>
      </c>
      <c r="B26" s="1240"/>
      <c r="C26" s="682" t="s">
        <v>3679</v>
      </c>
      <c r="D26" s="664">
        <v>19500</v>
      </c>
      <c r="E26" s="375">
        <v>0</v>
      </c>
      <c r="F26" s="683">
        <v>0</v>
      </c>
      <c r="G26" s="137">
        <v>0</v>
      </c>
      <c r="H26" s="658">
        <f t="shared" si="4"/>
        <v>19500</v>
      </c>
      <c r="I26" s="684">
        <v>19500</v>
      </c>
      <c r="J26" s="369">
        <v>0</v>
      </c>
      <c r="K26" s="370">
        <v>0</v>
      </c>
      <c r="L26" s="448">
        <v>0</v>
      </c>
      <c r="M26" s="369">
        <v>0</v>
      </c>
      <c r="N26" s="369">
        <v>0</v>
      </c>
      <c r="O26" s="374">
        <v>0</v>
      </c>
      <c r="P26" s="667">
        <v>0</v>
      </c>
      <c r="Q26" s="668">
        <v>0</v>
      </c>
      <c r="R26" s="668">
        <v>0</v>
      </c>
      <c r="S26" s="685">
        <v>0</v>
      </c>
      <c r="T26" s="142" t="s">
        <v>64</v>
      </c>
    </row>
    <row r="27" spans="1:20" ht="34.5" customHeight="1" x14ac:dyDescent="0.2">
      <c r="A27" s="686">
        <v>4196</v>
      </c>
      <c r="B27" s="1240"/>
      <c r="C27" s="682" t="s">
        <v>3680</v>
      </c>
      <c r="D27" s="664">
        <v>58700</v>
      </c>
      <c r="E27" s="375">
        <v>0</v>
      </c>
      <c r="F27" s="683">
        <v>0</v>
      </c>
      <c r="G27" s="137">
        <v>0</v>
      </c>
      <c r="H27" s="658">
        <f t="shared" si="4"/>
        <v>58700</v>
      </c>
      <c r="I27" s="684">
        <v>58700</v>
      </c>
      <c r="J27" s="369">
        <v>0</v>
      </c>
      <c r="K27" s="370">
        <v>0</v>
      </c>
      <c r="L27" s="448">
        <v>0</v>
      </c>
      <c r="M27" s="369">
        <v>0</v>
      </c>
      <c r="N27" s="369">
        <v>0</v>
      </c>
      <c r="O27" s="374">
        <v>0</v>
      </c>
      <c r="P27" s="667">
        <v>0</v>
      </c>
      <c r="Q27" s="668">
        <v>0</v>
      </c>
      <c r="R27" s="668">
        <v>0</v>
      </c>
      <c r="S27" s="685">
        <v>0</v>
      </c>
      <c r="T27" s="142" t="s">
        <v>64</v>
      </c>
    </row>
    <row r="28" spans="1:20" ht="34.5" customHeight="1" x14ac:dyDescent="0.2">
      <c r="A28" s="681">
        <v>4278</v>
      </c>
      <c r="B28" s="1240"/>
      <c r="C28" s="682" t="s">
        <v>3794</v>
      </c>
      <c r="D28" s="664">
        <v>31860</v>
      </c>
      <c r="E28" s="375">
        <v>0</v>
      </c>
      <c r="F28" s="683">
        <v>0</v>
      </c>
      <c r="G28" s="137">
        <v>0</v>
      </c>
      <c r="H28" s="658">
        <f t="shared" si="4"/>
        <v>26260</v>
      </c>
      <c r="I28" s="684">
        <v>26260</v>
      </c>
      <c r="J28" s="369">
        <v>0</v>
      </c>
      <c r="K28" s="370">
        <v>0</v>
      </c>
      <c r="L28" s="448">
        <v>5600</v>
      </c>
      <c r="M28" s="369">
        <v>5600</v>
      </c>
      <c r="N28" s="369">
        <v>0</v>
      </c>
      <c r="O28" s="374">
        <v>0</v>
      </c>
      <c r="P28" s="667">
        <v>0</v>
      </c>
      <c r="Q28" s="668">
        <v>0</v>
      </c>
      <c r="R28" s="668">
        <v>0</v>
      </c>
      <c r="S28" s="685">
        <v>0</v>
      </c>
      <c r="T28" s="142" t="s">
        <v>64</v>
      </c>
    </row>
    <row r="29" spans="1:20" ht="45" customHeight="1" x14ac:dyDescent="0.2">
      <c r="A29" s="686">
        <v>4285</v>
      </c>
      <c r="B29" s="1240"/>
      <c r="C29" s="682" t="s">
        <v>3795</v>
      </c>
      <c r="D29" s="664">
        <v>17500</v>
      </c>
      <c r="E29" s="375">
        <v>0</v>
      </c>
      <c r="F29" s="683">
        <v>0</v>
      </c>
      <c r="G29" s="137">
        <v>0</v>
      </c>
      <c r="H29" s="658">
        <f t="shared" si="4"/>
        <v>14780</v>
      </c>
      <c r="I29" s="684">
        <v>14780</v>
      </c>
      <c r="J29" s="369">
        <v>0</v>
      </c>
      <c r="K29" s="370">
        <v>0</v>
      </c>
      <c r="L29" s="448">
        <v>2720</v>
      </c>
      <c r="M29" s="369">
        <v>2720</v>
      </c>
      <c r="N29" s="369">
        <v>0</v>
      </c>
      <c r="O29" s="374">
        <v>0</v>
      </c>
      <c r="P29" s="667">
        <v>0</v>
      </c>
      <c r="Q29" s="668">
        <v>0</v>
      </c>
      <c r="R29" s="668">
        <v>0</v>
      </c>
      <c r="S29" s="685">
        <v>0</v>
      </c>
      <c r="T29" s="142" t="s">
        <v>64</v>
      </c>
    </row>
    <row r="30" spans="1:20" ht="34.5" customHeight="1" x14ac:dyDescent="0.2">
      <c r="A30" s="376">
        <v>4355</v>
      </c>
      <c r="B30" s="1240"/>
      <c r="C30" s="682" t="s">
        <v>600</v>
      </c>
      <c r="D30" s="664">
        <v>2582033.963</v>
      </c>
      <c r="E30" s="375">
        <v>9376.98</v>
      </c>
      <c r="F30" s="683">
        <v>1877837.983</v>
      </c>
      <c r="G30" s="137">
        <v>330227</v>
      </c>
      <c r="H30" s="658">
        <f t="shared" si="4"/>
        <v>256592</v>
      </c>
      <c r="I30" s="684">
        <v>40840</v>
      </c>
      <c r="J30" s="369">
        <v>215752</v>
      </c>
      <c r="K30" s="370">
        <v>0</v>
      </c>
      <c r="L30" s="448">
        <v>108000</v>
      </c>
      <c r="M30" s="369">
        <v>108000</v>
      </c>
      <c r="N30" s="369">
        <v>0</v>
      </c>
      <c r="O30" s="374">
        <v>0</v>
      </c>
      <c r="P30" s="667">
        <v>0</v>
      </c>
      <c r="Q30" s="668">
        <v>0</v>
      </c>
      <c r="R30" s="668">
        <v>0</v>
      </c>
      <c r="S30" s="685">
        <v>0</v>
      </c>
      <c r="T30" s="687" t="s">
        <v>64</v>
      </c>
    </row>
    <row r="31" spans="1:20" ht="34.5" customHeight="1" x14ac:dyDescent="0.2">
      <c r="A31" s="376">
        <v>4450</v>
      </c>
      <c r="B31" s="1240"/>
      <c r="C31" s="682" t="s">
        <v>3681</v>
      </c>
      <c r="D31" s="664">
        <v>8000</v>
      </c>
      <c r="E31" s="375">
        <v>0</v>
      </c>
      <c r="F31" s="683">
        <v>0</v>
      </c>
      <c r="G31" s="137">
        <v>0</v>
      </c>
      <c r="H31" s="658">
        <f t="shared" si="4"/>
        <v>4000</v>
      </c>
      <c r="I31" s="684">
        <v>4000</v>
      </c>
      <c r="J31" s="369">
        <v>0</v>
      </c>
      <c r="K31" s="370">
        <v>0</v>
      </c>
      <c r="L31" s="448">
        <v>4000</v>
      </c>
      <c r="M31" s="369">
        <v>4000</v>
      </c>
      <c r="N31" s="369">
        <v>0</v>
      </c>
      <c r="O31" s="374">
        <v>0</v>
      </c>
      <c r="P31" s="667">
        <v>0</v>
      </c>
      <c r="Q31" s="668">
        <v>0</v>
      </c>
      <c r="R31" s="668">
        <v>0</v>
      </c>
      <c r="S31" s="685">
        <v>0</v>
      </c>
      <c r="T31" s="687" t="s">
        <v>64</v>
      </c>
    </row>
    <row r="32" spans="1:20" ht="15" customHeight="1" x14ac:dyDescent="0.2">
      <c r="A32" s="376">
        <v>4788</v>
      </c>
      <c r="B32" s="1240"/>
      <c r="C32" s="682" t="s">
        <v>3682</v>
      </c>
      <c r="D32" s="664">
        <v>79077.185729999997</v>
      </c>
      <c r="E32" s="375">
        <v>0</v>
      </c>
      <c r="F32" s="683">
        <v>70344.004730000001</v>
      </c>
      <c r="G32" s="137">
        <v>1233.0920000000001</v>
      </c>
      <c r="H32" s="658">
        <f t="shared" si="4"/>
        <v>2500.0889999999999</v>
      </c>
      <c r="I32" s="684">
        <v>2500.0889999999999</v>
      </c>
      <c r="J32" s="369">
        <v>0</v>
      </c>
      <c r="K32" s="370">
        <v>0</v>
      </c>
      <c r="L32" s="448">
        <v>5000</v>
      </c>
      <c r="M32" s="369">
        <v>5000</v>
      </c>
      <c r="N32" s="369">
        <v>0</v>
      </c>
      <c r="O32" s="374">
        <v>0</v>
      </c>
      <c r="P32" s="667">
        <v>0</v>
      </c>
      <c r="Q32" s="668">
        <v>0</v>
      </c>
      <c r="R32" s="668">
        <v>0</v>
      </c>
      <c r="S32" s="685">
        <v>0</v>
      </c>
      <c r="T32" s="142" t="s">
        <v>64</v>
      </c>
    </row>
    <row r="33" spans="1:20" ht="24" customHeight="1" x14ac:dyDescent="0.2">
      <c r="A33" s="688">
        <v>5180</v>
      </c>
      <c r="B33" s="1240"/>
      <c r="C33" s="682" t="s">
        <v>3316</v>
      </c>
      <c r="D33" s="664">
        <v>8042.4827699999996</v>
      </c>
      <c r="E33" s="375">
        <v>0</v>
      </c>
      <c r="F33" s="683">
        <v>1012.10777</v>
      </c>
      <c r="G33" s="137">
        <v>3476.8739999999998</v>
      </c>
      <c r="H33" s="658">
        <f t="shared" si="4"/>
        <v>3553.5010000000002</v>
      </c>
      <c r="I33" s="684">
        <v>3553.5010000000002</v>
      </c>
      <c r="J33" s="369">
        <v>0</v>
      </c>
      <c r="K33" s="370">
        <v>0</v>
      </c>
      <c r="L33" s="448">
        <v>0</v>
      </c>
      <c r="M33" s="369">
        <v>0</v>
      </c>
      <c r="N33" s="369">
        <v>0</v>
      </c>
      <c r="O33" s="374">
        <v>0</v>
      </c>
      <c r="P33" s="667">
        <v>0</v>
      </c>
      <c r="Q33" s="668">
        <v>0</v>
      </c>
      <c r="R33" s="668">
        <v>0</v>
      </c>
      <c r="S33" s="685">
        <v>0</v>
      </c>
      <c r="T33" s="689" t="s">
        <v>64</v>
      </c>
    </row>
    <row r="34" spans="1:20" ht="35.25" customHeight="1" thickBot="1" x14ac:dyDescent="0.25">
      <c r="A34" s="656">
        <v>5954</v>
      </c>
      <c r="B34" s="1241"/>
      <c r="C34" s="682" t="s">
        <v>3683</v>
      </c>
      <c r="D34" s="664">
        <v>73093.75073</v>
      </c>
      <c r="E34" s="375">
        <v>0</v>
      </c>
      <c r="F34" s="683">
        <v>31.250070000000001</v>
      </c>
      <c r="G34" s="137">
        <v>0</v>
      </c>
      <c r="H34" s="658">
        <f t="shared" si="4"/>
        <v>33086.900659999999</v>
      </c>
      <c r="I34" s="684">
        <v>33086.900659999999</v>
      </c>
      <c r="J34" s="369">
        <v>0</v>
      </c>
      <c r="K34" s="370">
        <v>0</v>
      </c>
      <c r="L34" s="448">
        <v>37273.599999999999</v>
      </c>
      <c r="M34" s="369">
        <v>37273.599999999999</v>
      </c>
      <c r="N34" s="369">
        <v>0</v>
      </c>
      <c r="O34" s="374">
        <v>0</v>
      </c>
      <c r="P34" s="667">
        <v>2702</v>
      </c>
      <c r="Q34" s="668">
        <v>0</v>
      </c>
      <c r="R34" s="668">
        <v>0</v>
      </c>
      <c r="S34" s="690">
        <v>0</v>
      </c>
      <c r="T34" s="691" t="s">
        <v>3684</v>
      </c>
    </row>
    <row r="35" spans="1:20" s="121" customFormat="1" ht="15.75" customHeight="1" thickBot="1" x14ac:dyDescent="0.25">
      <c r="A35" s="385"/>
      <c r="B35" s="1231" t="s">
        <v>3260</v>
      </c>
      <c r="C35" s="1232" t="s">
        <v>3260</v>
      </c>
      <c r="D35" s="124">
        <f>SUM(D18:D34)</f>
        <v>3377352.8662299998</v>
      </c>
      <c r="E35" s="124">
        <f t="shared" ref="E35:S35" si="5">SUM(E18:E34)</f>
        <v>9399.09</v>
      </c>
      <c r="F35" s="725">
        <f t="shared" si="5"/>
        <v>1950234.4855699998</v>
      </c>
      <c r="G35" s="140">
        <f t="shared" si="5"/>
        <v>337104.34</v>
      </c>
      <c r="H35" s="725">
        <f t="shared" si="5"/>
        <v>528590.57065999997</v>
      </c>
      <c r="I35" s="433">
        <f t="shared" si="5"/>
        <v>312838.57065999997</v>
      </c>
      <c r="J35" s="433">
        <f t="shared" si="5"/>
        <v>215752</v>
      </c>
      <c r="K35" s="140">
        <f t="shared" si="5"/>
        <v>0</v>
      </c>
      <c r="L35" s="725">
        <f t="shared" si="5"/>
        <v>547222.38</v>
      </c>
      <c r="M35" s="433">
        <f t="shared" si="5"/>
        <v>547222.38</v>
      </c>
      <c r="N35" s="433">
        <f t="shared" si="5"/>
        <v>0</v>
      </c>
      <c r="O35" s="140">
        <f t="shared" si="5"/>
        <v>0</v>
      </c>
      <c r="P35" s="725">
        <f t="shared" si="5"/>
        <v>3602</v>
      </c>
      <c r="Q35" s="433">
        <f t="shared" si="5"/>
        <v>750</v>
      </c>
      <c r="R35" s="433">
        <f t="shared" si="5"/>
        <v>450</v>
      </c>
      <c r="S35" s="140">
        <f t="shared" si="5"/>
        <v>0</v>
      </c>
      <c r="T35" s="678"/>
    </row>
    <row r="36" spans="1:20" s="430" customFormat="1" ht="18" customHeight="1" thickBot="1" x14ac:dyDescent="0.25">
      <c r="A36" s="429"/>
      <c r="B36" s="1226" t="s">
        <v>3225</v>
      </c>
      <c r="C36" s="1227" t="s">
        <v>3261</v>
      </c>
      <c r="D36" s="1227"/>
      <c r="E36" s="1227"/>
      <c r="F36" s="1227"/>
      <c r="G36" s="1227"/>
      <c r="H36" s="1227"/>
      <c r="I36" s="1227"/>
      <c r="J36" s="1227"/>
      <c r="K36" s="1227"/>
      <c r="L36" s="1227"/>
      <c r="M36" s="1227"/>
      <c r="N36" s="1227"/>
      <c r="O36" s="1227"/>
      <c r="P36" s="1227"/>
      <c r="Q36" s="1227"/>
      <c r="R36" s="1227"/>
      <c r="S36" s="1227"/>
      <c r="T36" s="1228"/>
    </row>
    <row r="37" spans="1:20" s="377" customFormat="1" ht="24" customHeight="1" x14ac:dyDescent="0.2">
      <c r="A37" s="378">
        <v>4050</v>
      </c>
      <c r="B37" s="1233"/>
      <c r="C37" s="367" t="s">
        <v>3547</v>
      </c>
      <c r="D37" s="664">
        <v>2114.0314200000003</v>
      </c>
      <c r="E37" s="692">
        <v>0</v>
      </c>
      <c r="F37" s="683">
        <v>0</v>
      </c>
      <c r="G37" s="137">
        <v>0</v>
      </c>
      <c r="H37" s="658">
        <f t="shared" ref="H37:H40" si="6">SUM(I37:K37)</f>
        <v>1470.03142</v>
      </c>
      <c r="I37" s="369">
        <v>1470.03142</v>
      </c>
      <c r="J37" s="369">
        <v>0</v>
      </c>
      <c r="K37" s="370">
        <v>0</v>
      </c>
      <c r="L37" s="448">
        <v>161</v>
      </c>
      <c r="M37" s="369">
        <v>161</v>
      </c>
      <c r="N37" s="369">
        <v>0</v>
      </c>
      <c r="O37" s="374">
        <v>0</v>
      </c>
      <c r="P37" s="123">
        <v>161</v>
      </c>
      <c r="Q37" s="123">
        <v>161</v>
      </c>
      <c r="R37" s="123">
        <v>161</v>
      </c>
      <c r="S37" s="693">
        <v>0</v>
      </c>
      <c r="T37" s="142" t="s">
        <v>64</v>
      </c>
    </row>
    <row r="38" spans="1:20" s="377" customFormat="1" ht="24" customHeight="1" x14ac:dyDescent="0.2">
      <c r="A38" s="378">
        <v>4088</v>
      </c>
      <c r="B38" s="1233"/>
      <c r="C38" s="367" t="s">
        <v>3685</v>
      </c>
      <c r="D38" s="664">
        <v>111.994</v>
      </c>
      <c r="E38" s="692">
        <v>0</v>
      </c>
      <c r="F38" s="683">
        <v>54.155999999999999</v>
      </c>
      <c r="G38" s="137">
        <v>0</v>
      </c>
      <c r="H38" s="658">
        <f t="shared" si="6"/>
        <v>57.838000000000001</v>
      </c>
      <c r="I38" s="369">
        <v>57.838000000000001</v>
      </c>
      <c r="J38" s="369">
        <v>0</v>
      </c>
      <c r="K38" s="370">
        <v>0</v>
      </c>
      <c r="L38" s="448">
        <v>0</v>
      </c>
      <c r="M38" s="369">
        <v>0</v>
      </c>
      <c r="N38" s="369">
        <v>0</v>
      </c>
      <c r="O38" s="374">
        <v>0</v>
      </c>
      <c r="P38" s="667">
        <v>0</v>
      </c>
      <c r="Q38" s="668">
        <v>0</v>
      </c>
      <c r="R38" s="668">
        <v>0</v>
      </c>
      <c r="S38" s="690">
        <v>0</v>
      </c>
      <c r="T38" s="142" t="s">
        <v>64</v>
      </c>
    </row>
    <row r="39" spans="1:20" s="377" customFormat="1" ht="21" x14ac:dyDescent="0.2">
      <c r="A39" s="378">
        <v>4245</v>
      </c>
      <c r="B39" s="1233"/>
      <c r="C39" s="367" t="s">
        <v>3686</v>
      </c>
      <c r="D39" s="664">
        <v>2699.4580000000001</v>
      </c>
      <c r="E39" s="692">
        <v>0</v>
      </c>
      <c r="F39" s="683">
        <v>0</v>
      </c>
      <c r="G39" s="137">
        <v>0</v>
      </c>
      <c r="H39" s="658">
        <f t="shared" si="6"/>
        <v>84.457999999999998</v>
      </c>
      <c r="I39" s="369">
        <v>84.457999999999998</v>
      </c>
      <c r="J39" s="369">
        <v>0</v>
      </c>
      <c r="K39" s="370">
        <v>0</v>
      </c>
      <c r="L39" s="448">
        <v>2615</v>
      </c>
      <c r="M39" s="369">
        <v>2615</v>
      </c>
      <c r="N39" s="369">
        <v>0</v>
      </c>
      <c r="O39" s="374">
        <v>0</v>
      </c>
      <c r="P39" s="667">
        <v>0</v>
      </c>
      <c r="Q39" s="668">
        <v>0</v>
      </c>
      <c r="R39" s="668">
        <v>0</v>
      </c>
      <c r="S39" s="690">
        <v>0</v>
      </c>
      <c r="T39" s="142" t="s">
        <v>64</v>
      </c>
    </row>
    <row r="40" spans="1:20" s="377" customFormat="1" ht="24.75" customHeight="1" thickBot="1" x14ac:dyDescent="0.25">
      <c r="A40" s="127">
        <v>5878</v>
      </c>
      <c r="B40" s="1234"/>
      <c r="C40" s="367" t="s">
        <v>3548</v>
      </c>
      <c r="D40" s="664">
        <v>112855.16355</v>
      </c>
      <c r="E40" s="692">
        <v>0</v>
      </c>
      <c r="F40" s="683">
        <v>0</v>
      </c>
      <c r="G40" s="137">
        <v>119.74458999999999</v>
      </c>
      <c r="H40" s="658">
        <f t="shared" si="6"/>
        <v>6154.0189599999994</v>
      </c>
      <c r="I40" s="369">
        <v>6154.0189599999994</v>
      </c>
      <c r="J40" s="369">
        <v>0</v>
      </c>
      <c r="K40" s="370">
        <v>0</v>
      </c>
      <c r="L40" s="448">
        <v>40473.4</v>
      </c>
      <c r="M40" s="369">
        <v>40473.4</v>
      </c>
      <c r="N40" s="369">
        <v>0</v>
      </c>
      <c r="O40" s="374">
        <v>0</v>
      </c>
      <c r="P40" s="123">
        <v>21168</v>
      </c>
      <c r="Q40" s="123">
        <v>22470</v>
      </c>
      <c r="R40" s="123">
        <v>22470</v>
      </c>
      <c r="S40" s="694">
        <v>0</v>
      </c>
      <c r="T40" s="125" t="s">
        <v>64</v>
      </c>
    </row>
    <row r="41" spans="1:20" s="121" customFormat="1" ht="15.75" customHeight="1" thickBot="1" x14ac:dyDescent="0.25">
      <c r="A41" s="385"/>
      <c r="B41" s="1231" t="s">
        <v>3312</v>
      </c>
      <c r="C41" s="1232" t="s">
        <v>3262</v>
      </c>
      <c r="D41" s="124">
        <f>SUM(D37:D40)</f>
        <v>117780.64697</v>
      </c>
      <c r="E41" s="124">
        <f t="shared" ref="E41:S41" si="7">SUM(E37:E40)</f>
        <v>0</v>
      </c>
      <c r="F41" s="725">
        <f t="shared" si="7"/>
        <v>54.155999999999999</v>
      </c>
      <c r="G41" s="140">
        <f t="shared" si="7"/>
        <v>119.74458999999999</v>
      </c>
      <c r="H41" s="725">
        <f t="shared" si="7"/>
        <v>7766.346379999999</v>
      </c>
      <c r="I41" s="433">
        <f t="shared" si="7"/>
        <v>7766.346379999999</v>
      </c>
      <c r="J41" s="433">
        <f t="shared" si="7"/>
        <v>0</v>
      </c>
      <c r="K41" s="140">
        <f t="shared" si="7"/>
        <v>0</v>
      </c>
      <c r="L41" s="725">
        <f t="shared" si="7"/>
        <v>43249.4</v>
      </c>
      <c r="M41" s="433">
        <f t="shared" si="7"/>
        <v>43249.4</v>
      </c>
      <c r="N41" s="433">
        <f t="shared" si="7"/>
        <v>0</v>
      </c>
      <c r="O41" s="140">
        <f t="shared" si="7"/>
        <v>0</v>
      </c>
      <c r="P41" s="725">
        <f t="shared" si="7"/>
        <v>21329</v>
      </c>
      <c r="Q41" s="433">
        <f t="shared" si="7"/>
        <v>22631</v>
      </c>
      <c r="R41" s="433">
        <f t="shared" si="7"/>
        <v>22631</v>
      </c>
      <c r="S41" s="140">
        <f t="shared" si="7"/>
        <v>0</v>
      </c>
      <c r="T41" s="678"/>
    </row>
    <row r="42" spans="1:20" s="431" customFormat="1" ht="15.75" customHeight="1" thickBot="1" x14ac:dyDescent="0.2">
      <c r="A42" s="426"/>
      <c r="B42" s="1226" t="s">
        <v>641</v>
      </c>
      <c r="C42" s="1227"/>
      <c r="D42" s="1227"/>
      <c r="E42" s="1227"/>
      <c r="F42" s="1227"/>
      <c r="G42" s="1227"/>
      <c r="H42" s="1227"/>
      <c r="I42" s="1227"/>
      <c r="J42" s="1227"/>
      <c r="K42" s="1227"/>
      <c r="L42" s="1227"/>
      <c r="M42" s="1227"/>
      <c r="N42" s="1227"/>
      <c r="O42" s="1227"/>
      <c r="P42" s="1227"/>
      <c r="Q42" s="1227"/>
      <c r="R42" s="1227"/>
      <c r="S42" s="1227"/>
      <c r="T42" s="1228"/>
    </row>
    <row r="43" spans="1:20" s="377" customFormat="1" ht="24" customHeight="1" x14ac:dyDescent="0.2">
      <c r="A43" s="656">
        <v>4060</v>
      </c>
      <c r="B43" s="1236"/>
      <c r="C43" s="682" t="s">
        <v>3263</v>
      </c>
      <c r="D43" s="664">
        <v>26364.862069999999</v>
      </c>
      <c r="E43" s="695">
        <v>0</v>
      </c>
      <c r="F43" s="696">
        <v>8156.5829999999996</v>
      </c>
      <c r="G43" s="745">
        <v>15300.65754</v>
      </c>
      <c r="H43" s="740">
        <f t="shared" ref="H43:H44" si="8">SUM(I43:K43)</f>
        <v>2907.6215299999999</v>
      </c>
      <c r="I43" s="379">
        <v>2907.6215299999999</v>
      </c>
      <c r="J43" s="363">
        <v>0</v>
      </c>
      <c r="K43" s="747">
        <v>0</v>
      </c>
      <c r="L43" s="746">
        <v>0</v>
      </c>
      <c r="M43" s="659">
        <v>0</v>
      </c>
      <c r="N43" s="659">
        <v>0</v>
      </c>
      <c r="O43" s="660">
        <v>0</v>
      </c>
      <c r="P43" s="667">
        <v>0</v>
      </c>
      <c r="Q43" s="668">
        <v>0</v>
      </c>
      <c r="R43" s="668">
        <v>0</v>
      </c>
      <c r="S43" s="690">
        <v>0</v>
      </c>
      <c r="T43" s="698" t="s">
        <v>64</v>
      </c>
    </row>
    <row r="44" spans="1:20" s="377" customFormat="1" ht="24.75" customHeight="1" thickBot="1" x14ac:dyDescent="0.25">
      <c r="A44" s="656">
        <v>4137</v>
      </c>
      <c r="B44" s="1237"/>
      <c r="C44" s="682" t="s">
        <v>3687</v>
      </c>
      <c r="D44" s="664">
        <v>2500</v>
      </c>
      <c r="E44" s="695">
        <v>0</v>
      </c>
      <c r="F44" s="696">
        <v>0</v>
      </c>
      <c r="G44" s="745">
        <v>0</v>
      </c>
      <c r="H44" s="425">
        <f t="shared" si="8"/>
        <v>78.650000000000006</v>
      </c>
      <c r="I44" s="684">
        <v>78.650000000000006</v>
      </c>
      <c r="J44" s="659">
        <v>0</v>
      </c>
      <c r="K44" s="748">
        <v>0</v>
      </c>
      <c r="L44" s="746">
        <v>2421.35</v>
      </c>
      <c r="M44" s="659">
        <v>2421.35</v>
      </c>
      <c r="N44" s="659">
        <v>0</v>
      </c>
      <c r="O44" s="660">
        <v>0</v>
      </c>
      <c r="P44" s="667">
        <v>0</v>
      </c>
      <c r="Q44" s="668">
        <v>0</v>
      </c>
      <c r="R44" s="668">
        <v>0</v>
      </c>
      <c r="S44" s="690">
        <v>0</v>
      </c>
      <c r="T44" s="698" t="s">
        <v>64</v>
      </c>
    </row>
    <row r="45" spans="1:20" s="121" customFormat="1" ht="15.75" customHeight="1" thickBot="1" x14ac:dyDescent="0.25">
      <c r="A45" s="385"/>
      <c r="B45" s="1231" t="s">
        <v>604</v>
      </c>
      <c r="C45" s="1232" t="s">
        <v>604</v>
      </c>
      <c r="D45" s="124">
        <f>SUM(D43:D44)</f>
        <v>28864.862069999999</v>
      </c>
      <c r="E45" s="124">
        <f t="shared" ref="E45:S45" si="9">SUM(E43:E44)</f>
        <v>0</v>
      </c>
      <c r="F45" s="725">
        <f t="shared" si="9"/>
        <v>8156.5829999999996</v>
      </c>
      <c r="G45" s="141">
        <f t="shared" si="9"/>
        <v>15300.65754</v>
      </c>
      <c r="H45" s="725">
        <f t="shared" si="9"/>
        <v>2986.27153</v>
      </c>
      <c r="I45" s="433">
        <f t="shared" si="9"/>
        <v>2986.27153</v>
      </c>
      <c r="J45" s="433">
        <f t="shared" si="9"/>
        <v>0</v>
      </c>
      <c r="K45" s="140">
        <f t="shared" si="9"/>
        <v>0</v>
      </c>
      <c r="L45" s="744">
        <f t="shared" si="9"/>
        <v>2421.35</v>
      </c>
      <c r="M45" s="433">
        <f t="shared" si="9"/>
        <v>2421.35</v>
      </c>
      <c r="N45" s="433">
        <f t="shared" si="9"/>
        <v>0</v>
      </c>
      <c r="O45" s="140">
        <f t="shared" si="9"/>
        <v>0</v>
      </c>
      <c r="P45" s="725">
        <f t="shared" si="9"/>
        <v>0</v>
      </c>
      <c r="Q45" s="433">
        <f t="shared" si="9"/>
        <v>0</v>
      </c>
      <c r="R45" s="433">
        <f t="shared" si="9"/>
        <v>0</v>
      </c>
      <c r="S45" s="140">
        <f t="shared" si="9"/>
        <v>0</v>
      </c>
      <c r="T45" s="678"/>
    </row>
    <row r="46" spans="1:20" s="427" customFormat="1" ht="18" customHeight="1" thickBot="1" x14ac:dyDescent="0.2">
      <c r="A46" s="426"/>
      <c r="B46" s="1226" t="s">
        <v>605</v>
      </c>
      <c r="C46" s="1227" t="s">
        <v>605</v>
      </c>
      <c r="D46" s="1227"/>
      <c r="E46" s="1227"/>
      <c r="F46" s="1227"/>
      <c r="G46" s="1227"/>
      <c r="H46" s="1227"/>
      <c r="I46" s="1227"/>
      <c r="J46" s="1227"/>
      <c r="K46" s="1227"/>
      <c r="L46" s="1227"/>
      <c r="M46" s="1227"/>
      <c r="N46" s="1227"/>
      <c r="O46" s="1227"/>
      <c r="P46" s="1227"/>
      <c r="Q46" s="1227"/>
      <c r="R46" s="1227"/>
      <c r="S46" s="1227"/>
      <c r="T46" s="1228"/>
    </row>
    <row r="47" spans="1:20" s="121" customFormat="1" ht="24" customHeight="1" x14ac:dyDescent="0.2">
      <c r="A47" s="656">
        <v>4042</v>
      </c>
      <c r="B47" s="1233"/>
      <c r="C47" s="367" t="s">
        <v>2922</v>
      </c>
      <c r="D47" s="664">
        <v>6122.9433200000003</v>
      </c>
      <c r="E47" s="692">
        <v>122.94</v>
      </c>
      <c r="F47" s="683">
        <v>0</v>
      </c>
      <c r="G47" s="137">
        <v>0</v>
      </c>
      <c r="H47" s="658">
        <f t="shared" ref="H47:H59" si="10">SUM(I47:K47)</f>
        <v>4949.9433200000003</v>
      </c>
      <c r="I47" s="369">
        <v>4949.9433200000003</v>
      </c>
      <c r="J47" s="369">
        <v>0</v>
      </c>
      <c r="K47" s="370">
        <v>0</v>
      </c>
      <c r="L47" s="448">
        <v>1050.06</v>
      </c>
      <c r="M47" s="369">
        <v>1050.06</v>
      </c>
      <c r="N47" s="369">
        <v>0</v>
      </c>
      <c r="O47" s="370">
        <v>0</v>
      </c>
      <c r="P47" s="667">
        <v>0</v>
      </c>
      <c r="Q47" s="668">
        <v>0</v>
      </c>
      <c r="R47" s="668">
        <v>0</v>
      </c>
      <c r="S47" s="690">
        <v>0</v>
      </c>
      <c r="T47" s="699" t="s">
        <v>64</v>
      </c>
    </row>
    <row r="48" spans="1:20" s="121" customFormat="1" ht="33.75" customHeight="1" x14ac:dyDescent="0.2">
      <c r="A48" s="378">
        <v>4043</v>
      </c>
      <c r="B48" s="1233"/>
      <c r="C48" s="367" t="s">
        <v>3550</v>
      </c>
      <c r="D48" s="664">
        <v>4407.1909699999997</v>
      </c>
      <c r="E48" s="692">
        <v>0</v>
      </c>
      <c r="F48" s="683">
        <v>0</v>
      </c>
      <c r="G48" s="137">
        <v>0</v>
      </c>
      <c r="H48" s="658">
        <f t="shared" si="10"/>
        <v>474.63096999999999</v>
      </c>
      <c r="I48" s="369">
        <v>474.63096999999999</v>
      </c>
      <c r="J48" s="369">
        <v>0</v>
      </c>
      <c r="K48" s="370">
        <v>0</v>
      </c>
      <c r="L48" s="448">
        <v>3932.56</v>
      </c>
      <c r="M48" s="369">
        <v>3932.56</v>
      </c>
      <c r="N48" s="369">
        <v>0</v>
      </c>
      <c r="O48" s="370">
        <v>0</v>
      </c>
      <c r="P48" s="667">
        <v>0</v>
      </c>
      <c r="Q48" s="668">
        <v>0</v>
      </c>
      <c r="R48" s="668">
        <v>0</v>
      </c>
      <c r="S48" s="690">
        <v>0</v>
      </c>
      <c r="T48" s="700" t="s">
        <v>3688</v>
      </c>
    </row>
    <row r="49" spans="1:20" s="121" customFormat="1" ht="33.75" customHeight="1" x14ac:dyDescent="0.2">
      <c r="A49" s="378">
        <v>4067</v>
      </c>
      <c r="B49" s="1233"/>
      <c r="C49" s="367" t="s">
        <v>3264</v>
      </c>
      <c r="D49" s="664">
        <v>11850.00359</v>
      </c>
      <c r="E49" s="692">
        <v>0</v>
      </c>
      <c r="F49" s="683">
        <v>0</v>
      </c>
      <c r="G49" s="137">
        <v>608.04349999999999</v>
      </c>
      <c r="H49" s="658">
        <f t="shared" si="10"/>
        <v>7788.9600899999996</v>
      </c>
      <c r="I49" s="369">
        <v>7788.9600899999996</v>
      </c>
      <c r="J49" s="369">
        <v>0</v>
      </c>
      <c r="K49" s="370">
        <v>0</v>
      </c>
      <c r="L49" s="448">
        <v>3453</v>
      </c>
      <c r="M49" s="369">
        <v>3453</v>
      </c>
      <c r="N49" s="369">
        <v>0</v>
      </c>
      <c r="O49" s="370">
        <v>0</v>
      </c>
      <c r="P49" s="667">
        <v>0</v>
      </c>
      <c r="Q49" s="668">
        <v>0</v>
      </c>
      <c r="R49" s="668">
        <v>0</v>
      </c>
      <c r="S49" s="690">
        <v>0</v>
      </c>
      <c r="T49" s="691" t="s">
        <v>3689</v>
      </c>
    </row>
    <row r="50" spans="1:20" s="121" customFormat="1" ht="24" customHeight="1" x14ac:dyDescent="0.2">
      <c r="A50" s="378">
        <v>4120</v>
      </c>
      <c r="B50" s="1233"/>
      <c r="C50" s="367" t="s">
        <v>3266</v>
      </c>
      <c r="D50" s="664">
        <v>6000</v>
      </c>
      <c r="E50" s="692">
        <v>0</v>
      </c>
      <c r="F50" s="683">
        <v>500</v>
      </c>
      <c r="G50" s="137">
        <v>500</v>
      </c>
      <c r="H50" s="658">
        <f t="shared" si="10"/>
        <v>5000</v>
      </c>
      <c r="I50" s="369">
        <v>5000</v>
      </c>
      <c r="J50" s="369">
        <v>0</v>
      </c>
      <c r="K50" s="370">
        <v>0</v>
      </c>
      <c r="L50" s="448">
        <v>0</v>
      </c>
      <c r="M50" s="369">
        <v>0</v>
      </c>
      <c r="N50" s="369">
        <v>0</v>
      </c>
      <c r="O50" s="370">
        <v>0</v>
      </c>
      <c r="P50" s="667">
        <v>0</v>
      </c>
      <c r="Q50" s="668">
        <v>0</v>
      </c>
      <c r="R50" s="668">
        <v>0</v>
      </c>
      <c r="S50" s="690">
        <v>0</v>
      </c>
      <c r="T50" s="701" t="s">
        <v>64</v>
      </c>
    </row>
    <row r="51" spans="1:20" s="121" customFormat="1" ht="24" customHeight="1" x14ac:dyDescent="0.2">
      <c r="A51" s="378">
        <v>4136</v>
      </c>
      <c r="B51" s="1233"/>
      <c r="C51" s="367" t="s">
        <v>3690</v>
      </c>
      <c r="D51" s="664">
        <v>12004.8</v>
      </c>
      <c r="E51" s="692">
        <v>0</v>
      </c>
      <c r="F51" s="683">
        <v>0</v>
      </c>
      <c r="G51" s="137">
        <v>0</v>
      </c>
      <c r="H51" s="658">
        <f t="shared" si="10"/>
        <v>1290</v>
      </c>
      <c r="I51" s="369">
        <v>230</v>
      </c>
      <c r="J51" s="369">
        <v>1060</v>
      </c>
      <c r="K51" s="370">
        <v>0</v>
      </c>
      <c r="L51" s="448">
        <v>10714.8</v>
      </c>
      <c r="M51" s="369">
        <v>10714.8</v>
      </c>
      <c r="N51" s="369">
        <v>0</v>
      </c>
      <c r="O51" s="370">
        <v>0</v>
      </c>
      <c r="P51" s="667">
        <v>0</v>
      </c>
      <c r="Q51" s="668">
        <v>0</v>
      </c>
      <c r="R51" s="668">
        <v>0</v>
      </c>
      <c r="S51" s="690">
        <v>0</v>
      </c>
      <c r="T51" s="701" t="s">
        <v>64</v>
      </c>
    </row>
    <row r="52" spans="1:20" s="121" customFormat="1" ht="24" customHeight="1" x14ac:dyDescent="0.2">
      <c r="A52" s="378">
        <v>4241</v>
      </c>
      <c r="B52" s="1233"/>
      <c r="C52" s="367" t="s">
        <v>3551</v>
      </c>
      <c r="D52" s="664">
        <v>10700</v>
      </c>
      <c r="E52" s="692">
        <v>0</v>
      </c>
      <c r="F52" s="683">
        <v>0</v>
      </c>
      <c r="G52" s="137">
        <v>0</v>
      </c>
      <c r="H52" s="658">
        <f t="shared" si="10"/>
        <v>611.04999999999995</v>
      </c>
      <c r="I52" s="369">
        <v>611.04999999999995</v>
      </c>
      <c r="J52" s="369">
        <v>0</v>
      </c>
      <c r="K52" s="370">
        <v>0</v>
      </c>
      <c r="L52" s="448">
        <v>10088.950000000001</v>
      </c>
      <c r="M52" s="369">
        <v>10088.950000000001</v>
      </c>
      <c r="N52" s="369">
        <v>0</v>
      </c>
      <c r="O52" s="370">
        <v>0</v>
      </c>
      <c r="P52" s="667">
        <v>0</v>
      </c>
      <c r="Q52" s="668">
        <v>0</v>
      </c>
      <c r="R52" s="668">
        <v>0</v>
      </c>
      <c r="S52" s="690">
        <v>0</v>
      </c>
      <c r="T52" s="701" t="s">
        <v>64</v>
      </c>
    </row>
    <row r="53" spans="1:20" s="121" customFormat="1" ht="24" customHeight="1" x14ac:dyDescent="0.2">
      <c r="A53" s="378">
        <v>4242</v>
      </c>
      <c r="B53" s="1233"/>
      <c r="C53" s="367" t="s">
        <v>3552</v>
      </c>
      <c r="D53" s="664">
        <v>199.65</v>
      </c>
      <c r="E53" s="692">
        <v>0</v>
      </c>
      <c r="F53" s="683">
        <v>0</v>
      </c>
      <c r="G53" s="137">
        <v>0</v>
      </c>
      <c r="H53" s="658">
        <f t="shared" si="10"/>
        <v>199.65</v>
      </c>
      <c r="I53" s="369">
        <v>199.65</v>
      </c>
      <c r="J53" s="369">
        <v>0</v>
      </c>
      <c r="K53" s="370">
        <v>0</v>
      </c>
      <c r="L53" s="448">
        <v>0</v>
      </c>
      <c r="M53" s="369">
        <v>0</v>
      </c>
      <c r="N53" s="369">
        <v>0</v>
      </c>
      <c r="O53" s="370">
        <v>0</v>
      </c>
      <c r="P53" s="667">
        <v>0</v>
      </c>
      <c r="Q53" s="668">
        <v>0</v>
      </c>
      <c r="R53" s="668">
        <v>0</v>
      </c>
      <c r="S53" s="690">
        <v>0</v>
      </c>
      <c r="T53" s="701" t="s">
        <v>64</v>
      </c>
    </row>
    <row r="54" spans="1:20" s="121" customFormat="1" ht="24" customHeight="1" x14ac:dyDescent="0.2">
      <c r="A54" s="127">
        <v>5250</v>
      </c>
      <c r="B54" s="1233"/>
      <c r="C54" s="367" t="s">
        <v>3691</v>
      </c>
      <c r="D54" s="664">
        <v>56309.27536</v>
      </c>
      <c r="E54" s="692">
        <v>0</v>
      </c>
      <c r="F54" s="683">
        <v>25239.23936</v>
      </c>
      <c r="G54" s="137">
        <v>23697.208500000001</v>
      </c>
      <c r="H54" s="658">
        <f t="shared" si="10"/>
        <v>230.8075</v>
      </c>
      <c r="I54" s="369">
        <v>230.8075</v>
      </c>
      <c r="J54" s="369">
        <v>0</v>
      </c>
      <c r="K54" s="370">
        <v>0</v>
      </c>
      <c r="L54" s="448">
        <v>7142.02</v>
      </c>
      <c r="M54" s="369">
        <v>7142.02</v>
      </c>
      <c r="N54" s="369">
        <v>0</v>
      </c>
      <c r="O54" s="370">
        <v>0</v>
      </c>
      <c r="P54" s="667">
        <v>0</v>
      </c>
      <c r="Q54" s="668">
        <v>0</v>
      </c>
      <c r="R54" s="668">
        <v>0</v>
      </c>
      <c r="S54" s="690">
        <v>0</v>
      </c>
      <c r="T54" s="125" t="s">
        <v>64</v>
      </c>
    </row>
    <row r="55" spans="1:20" s="121" customFormat="1" ht="24" customHeight="1" x14ac:dyDescent="0.2">
      <c r="A55" s="127">
        <v>5254</v>
      </c>
      <c r="B55" s="1233"/>
      <c r="C55" s="367" t="s">
        <v>606</v>
      </c>
      <c r="D55" s="664">
        <v>26392.716929999999</v>
      </c>
      <c r="E55" s="692">
        <v>0</v>
      </c>
      <c r="F55" s="683">
        <v>19025.225119999999</v>
      </c>
      <c r="G55" s="137">
        <v>2189.7333699999999</v>
      </c>
      <c r="H55" s="658">
        <f t="shared" si="10"/>
        <v>527.75843999999995</v>
      </c>
      <c r="I55" s="369">
        <v>527.75843999999995</v>
      </c>
      <c r="J55" s="369">
        <v>0</v>
      </c>
      <c r="K55" s="370">
        <v>0</v>
      </c>
      <c r="L55" s="448">
        <v>2165</v>
      </c>
      <c r="M55" s="369">
        <v>2165</v>
      </c>
      <c r="N55" s="369">
        <v>0</v>
      </c>
      <c r="O55" s="370">
        <v>0</v>
      </c>
      <c r="P55" s="667">
        <v>1309</v>
      </c>
      <c r="Q55" s="668">
        <v>588</v>
      </c>
      <c r="R55" s="668">
        <v>588</v>
      </c>
      <c r="S55" s="690">
        <v>0</v>
      </c>
      <c r="T55" s="125" t="s">
        <v>64</v>
      </c>
    </row>
    <row r="56" spans="1:20" s="121" customFormat="1" ht="24" customHeight="1" x14ac:dyDescent="0.2">
      <c r="A56" s="127">
        <v>5718</v>
      </c>
      <c r="B56" s="1233"/>
      <c r="C56" s="367" t="s">
        <v>3692</v>
      </c>
      <c r="D56" s="664">
        <v>1581.9870000000001</v>
      </c>
      <c r="E56" s="692">
        <v>0</v>
      </c>
      <c r="F56" s="683">
        <v>0</v>
      </c>
      <c r="G56" s="137">
        <v>0</v>
      </c>
      <c r="H56" s="658">
        <f t="shared" si="10"/>
        <v>1581.9870000000001</v>
      </c>
      <c r="I56" s="369">
        <v>1581.9870000000001</v>
      </c>
      <c r="J56" s="369">
        <v>0</v>
      </c>
      <c r="K56" s="370">
        <v>0</v>
      </c>
      <c r="L56" s="448">
        <v>0</v>
      </c>
      <c r="M56" s="369">
        <v>0</v>
      </c>
      <c r="N56" s="369">
        <v>0</v>
      </c>
      <c r="O56" s="370">
        <v>0</v>
      </c>
      <c r="P56" s="667">
        <v>0</v>
      </c>
      <c r="Q56" s="668">
        <v>0</v>
      </c>
      <c r="R56" s="668">
        <v>0</v>
      </c>
      <c r="S56" s="690">
        <v>0</v>
      </c>
      <c r="T56" s="125" t="s">
        <v>64</v>
      </c>
    </row>
    <row r="57" spans="1:20" s="121" customFormat="1" ht="34.5" customHeight="1" x14ac:dyDescent="0.2">
      <c r="A57" s="127">
        <v>5748</v>
      </c>
      <c r="B57" s="1233"/>
      <c r="C57" s="367" t="s">
        <v>3693</v>
      </c>
      <c r="D57" s="664">
        <v>68559.59</v>
      </c>
      <c r="E57" s="692">
        <v>0</v>
      </c>
      <c r="F57" s="683">
        <v>242</v>
      </c>
      <c r="G57" s="137">
        <v>1303.17</v>
      </c>
      <c r="H57" s="658">
        <f t="shared" si="10"/>
        <v>239</v>
      </c>
      <c r="I57" s="369">
        <v>239</v>
      </c>
      <c r="J57" s="369">
        <v>0</v>
      </c>
      <c r="K57" s="370">
        <v>0</v>
      </c>
      <c r="L57" s="448">
        <v>50775.42</v>
      </c>
      <c r="M57" s="369">
        <v>50775.42</v>
      </c>
      <c r="N57" s="369">
        <v>0</v>
      </c>
      <c r="O57" s="370">
        <v>0</v>
      </c>
      <c r="P57" s="667">
        <v>16000</v>
      </c>
      <c r="Q57" s="668">
        <v>0</v>
      </c>
      <c r="R57" s="668">
        <v>0</v>
      </c>
      <c r="S57" s="690">
        <v>0</v>
      </c>
      <c r="T57" s="125" t="s">
        <v>601</v>
      </c>
    </row>
    <row r="58" spans="1:20" s="121" customFormat="1" ht="24" customHeight="1" x14ac:dyDescent="0.2">
      <c r="A58" s="127">
        <v>5844</v>
      </c>
      <c r="B58" s="1233"/>
      <c r="C58" s="367" t="s">
        <v>3694</v>
      </c>
      <c r="D58" s="664">
        <v>1763.6020000000001</v>
      </c>
      <c r="E58" s="692">
        <v>545</v>
      </c>
      <c r="F58" s="683">
        <v>0</v>
      </c>
      <c r="G58" s="137">
        <v>0</v>
      </c>
      <c r="H58" s="658">
        <f t="shared" si="10"/>
        <v>1218.6020000000001</v>
      </c>
      <c r="I58" s="369">
        <v>1218.6020000000001</v>
      </c>
      <c r="J58" s="369">
        <v>0</v>
      </c>
      <c r="K58" s="370">
        <v>0</v>
      </c>
      <c r="L58" s="448">
        <v>0</v>
      </c>
      <c r="M58" s="369">
        <v>0</v>
      </c>
      <c r="N58" s="369">
        <v>0</v>
      </c>
      <c r="O58" s="370">
        <v>0</v>
      </c>
      <c r="P58" s="667">
        <v>0</v>
      </c>
      <c r="Q58" s="668">
        <v>0</v>
      </c>
      <c r="R58" s="668">
        <v>0</v>
      </c>
      <c r="S58" s="690">
        <v>0</v>
      </c>
      <c r="T58" s="125" t="s">
        <v>64</v>
      </c>
    </row>
    <row r="59" spans="1:20" s="121" customFormat="1" ht="24.75" customHeight="1" thickBot="1" x14ac:dyDescent="0.25">
      <c r="A59" s="127">
        <v>5847</v>
      </c>
      <c r="B59" s="1233"/>
      <c r="C59" s="367" t="s">
        <v>607</v>
      </c>
      <c r="D59" s="664">
        <v>33482.366679999999</v>
      </c>
      <c r="E59" s="692">
        <v>0</v>
      </c>
      <c r="F59" s="683">
        <v>9221.7755200000011</v>
      </c>
      <c r="G59" s="137">
        <v>2879.6889199999996</v>
      </c>
      <c r="H59" s="658">
        <f t="shared" si="10"/>
        <v>15832.872240000001</v>
      </c>
      <c r="I59" s="369">
        <v>15832.872240000001</v>
      </c>
      <c r="J59" s="369">
        <v>0</v>
      </c>
      <c r="K59" s="370">
        <v>0</v>
      </c>
      <c r="L59" s="448">
        <v>5548.03</v>
      </c>
      <c r="M59" s="369">
        <v>5548.03</v>
      </c>
      <c r="N59" s="369">
        <v>0</v>
      </c>
      <c r="O59" s="370">
        <v>0</v>
      </c>
      <c r="P59" s="667">
        <v>0</v>
      </c>
      <c r="Q59" s="668">
        <v>0</v>
      </c>
      <c r="R59" s="668">
        <v>0</v>
      </c>
      <c r="S59" s="690">
        <v>0</v>
      </c>
      <c r="T59" s="125" t="s">
        <v>601</v>
      </c>
    </row>
    <row r="60" spans="1:20" s="121" customFormat="1" ht="15.75" customHeight="1" thickBot="1" x14ac:dyDescent="0.25">
      <c r="A60" s="385"/>
      <c r="B60" s="1231" t="s">
        <v>609</v>
      </c>
      <c r="C60" s="1232" t="s">
        <v>609</v>
      </c>
      <c r="D60" s="124">
        <f>SUM(D47:D59)</f>
        <v>239374.12585000001</v>
      </c>
      <c r="E60" s="124">
        <f t="shared" ref="E60:S60" si="11">SUM(E47:E59)</f>
        <v>667.94</v>
      </c>
      <c r="F60" s="725">
        <f t="shared" si="11"/>
        <v>54228.24</v>
      </c>
      <c r="G60" s="141">
        <f t="shared" si="11"/>
        <v>31177.844290000001</v>
      </c>
      <c r="H60" s="725">
        <f t="shared" si="11"/>
        <v>39945.261559999999</v>
      </c>
      <c r="I60" s="433">
        <f t="shared" si="11"/>
        <v>38885.261559999999</v>
      </c>
      <c r="J60" s="433">
        <f t="shared" si="11"/>
        <v>1060</v>
      </c>
      <c r="K60" s="140">
        <f t="shared" si="11"/>
        <v>0</v>
      </c>
      <c r="L60" s="744">
        <f t="shared" si="11"/>
        <v>94869.84</v>
      </c>
      <c r="M60" s="433">
        <f t="shared" si="11"/>
        <v>94869.84</v>
      </c>
      <c r="N60" s="433">
        <f t="shared" si="11"/>
        <v>0</v>
      </c>
      <c r="O60" s="140">
        <f t="shared" si="11"/>
        <v>0</v>
      </c>
      <c r="P60" s="725">
        <f t="shared" si="11"/>
        <v>17309</v>
      </c>
      <c r="Q60" s="433">
        <f t="shared" si="11"/>
        <v>588</v>
      </c>
      <c r="R60" s="433">
        <f t="shared" si="11"/>
        <v>588</v>
      </c>
      <c r="S60" s="140">
        <f t="shared" si="11"/>
        <v>0</v>
      </c>
      <c r="T60" s="678"/>
    </row>
    <row r="61" spans="1:20" s="427" customFormat="1" ht="18" customHeight="1" thickBot="1" x14ac:dyDescent="0.2">
      <c r="A61" s="426"/>
      <c r="B61" s="1226" t="s">
        <v>610</v>
      </c>
      <c r="C61" s="1227" t="s">
        <v>610</v>
      </c>
      <c r="D61" s="1227"/>
      <c r="E61" s="1227"/>
      <c r="F61" s="1227"/>
      <c r="G61" s="1227"/>
      <c r="H61" s="1227"/>
      <c r="I61" s="1227"/>
      <c r="J61" s="1227"/>
      <c r="K61" s="1227"/>
      <c r="L61" s="1227"/>
      <c r="M61" s="1227"/>
      <c r="N61" s="1227"/>
      <c r="O61" s="1227"/>
      <c r="P61" s="1227"/>
      <c r="Q61" s="1227"/>
      <c r="R61" s="1227"/>
      <c r="S61" s="1227"/>
      <c r="T61" s="1228"/>
    </row>
    <row r="62" spans="1:20" s="121" customFormat="1" ht="15" customHeight="1" x14ac:dyDescent="0.2">
      <c r="A62" s="126">
        <v>4244</v>
      </c>
      <c r="B62" s="1243"/>
      <c r="C62" s="367" t="s">
        <v>3554</v>
      </c>
      <c r="D62" s="664">
        <v>1450.1799999999998</v>
      </c>
      <c r="E62" s="692">
        <v>0</v>
      </c>
      <c r="F62" s="683">
        <v>0</v>
      </c>
      <c r="G62" s="137">
        <v>0</v>
      </c>
      <c r="H62" s="658">
        <f t="shared" ref="H62:H63" si="12">SUM(I62:K62)</f>
        <v>1380.1799999999998</v>
      </c>
      <c r="I62" s="369">
        <v>690</v>
      </c>
      <c r="J62" s="369">
        <v>690.18</v>
      </c>
      <c r="K62" s="370">
        <v>0</v>
      </c>
      <c r="L62" s="448">
        <v>70</v>
      </c>
      <c r="M62" s="369">
        <v>35</v>
      </c>
      <c r="N62" s="363">
        <v>35</v>
      </c>
      <c r="O62" s="373">
        <v>0</v>
      </c>
      <c r="P62" s="667">
        <v>0</v>
      </c>
      <c r="Q62" s="668">
        <v>0</v>
      </c>
      <c r="R62" s="668">
        <v>0</v>
      </c>
      <c r="S62" s="690">
        <v>0</v>
      </c>
      <c r="T62" s="125" t="s">
        <v>64</v>
      </c>
    </row>
    <row r="63" spans="1:20" s="121" customFormat="1" ht="21.75" thickBot="1" x14ac:dyDescent="0.25">
      <c r="A63" s="656">
        <v>5307</v>
      </c>
      <c r="B63" s="1244"/>
      <c r="C63" s="367" t="s">
        <v>711</v>
      </c>
      <c r="D63" s="664">
        <v>19678.694539999997</v>
      </c>
      <c r="E63" s="692">
        <v>0</v>
      </c>
      <c r="F63" s="683">
        <v>13461.42</v>
      </c>
      <c r="G63" s="137">
        <v>3220.3428799999997</v>
      </c>
      <c r="H63" s="658">
        <f t="shared" si="12"/>
        <v>2512.9316599999997</v>
      </c>
      <c r="I63" s="369">
        <v>2512.9316599999997</v>
      </c>
      <c r="J63" s="369">
        <v>0</v>
      </c>
      <c r="K63" s="370">
        <v>0</v>
      </c>
      <c r="L63" s="448">
        <v>484</v>
      </c>
      <c r="M63" s="369">
        <v>484</v>
      </c>
      <c r="N63" s="369">
        <v>0</v>
      </c>
      <c r="O63" s="370">
        <v>0</v>
      </c>
      <c r="P63" s="667">
        <v>0</v>
      </c>
      <c r="Q63" s="668">
        <v>0</v>
      </c>
      <c r="R63" s="668">
        <v>0</v>
      </c>
      <c r="S63" s="690">
        <v>0</v>
      </c>
      <c r="T63" s="125" t="s">
        <v>64</v>
      </c>
    </row>
    <row r="64" spans="1:20" s="121" customFormat="1" ht="15.75" customHeight="1" thickBot="1" x14ac:dyDescent="0.25">
      <c r="A64" s="385"/>
      <c r="B64" s="1231" t="s">
        <v>611</v>
      </c>
      <c r="C64" s="1232" t="s">
        <v>611</v>
      </c>
      <c r="D64" s="124">
        <f>SUM(D62:D63)</f>
        <v>21128.874539999997</v>
      </c>
      <c r="E64" s="124">
        <f t="shared" ref="E64:S64" si="13">SUM(E62:E63)</f>
        <v>0</v>
      </c>
      <c r="F64" s="725">
        <f t="shared" si="13"/>
        <v>13461.42</v>
      </c>
      <c r="G64" s="141">
        <f t="shared" si="13"/>
        <v>3220.3428799999997</v>
      </c>
      <c r="H64" s="725">
        <f t="shared" si="13"/>
        <v>3893.1116599999996</v>
      </c>
      <c r="I64" s="433">
        <f t="shared" si="13"/>
        <v>3202.9316599999997</v>
      </c>
      <c r="J64" s="433">
        <f t="shared" si="13"/>
        <v>690.18</v>
      </c>
      <c r="K64" s="140">
        <f t="shared" si="13"/>
        <v>0</v>
      </c>
      <c r="L64" s="744">
        <f t="shared" si="13"/>
        <v>554</v>
      </c>
      <c r="M64" s="433">
        <f t="shared" si="13"/>
        <v>519</v>
      </c>
      <c r="N64" s="433">
        <f t="shared" si="13"/>
        <v>35</v>
      </c>
      <c r="O64" s="140">
        <f t="shared" si="13"/>
        <v>0</v>
      </c>
      <c r="P64" s="725">
        <f t="shared" si="13"/>
        <v>0</v>
      </c>
      <c r="Q64" s="433">
        <f t="shared" si="13"/>
        <v>0</v>
      </c>
      <c r="R64" s="433">
        <f t="shared" si="13"/>
        <v>0</v>
      </c>
      <c r="S64" s="140">
        <f t="shared" si="13"/>
        <v>0</v>
      </c>
      <c r="T64" s="678"/>
    </row>
    <row r="65" spans="1:20" s="428" customFormat="1" ht="18" customHeight="1" thickBot="1" x14ac:dyDescent="0.2">
      <c r="A65" s="426"/>
      <c r="B65" s="1226" t="s">
        <v>612</v>
      </c>
      <c r="C65" s="1227" t="s">
        <v>612</v>
      </c>
      <c r="D65" s="1227"/>
      <c r="E65" s="1227"/>
      <c r="F65" s="1227"/>
      <c r="G65" s="1227"/>
      <c r="H65" s="1227"/>
      <c r="I65" s="1227"/>
      <c r="J65" s="1227"/>
      <c r="K65" s="1227"/>
      <c r="L65" s="1227"/>
      <c r="M65" s="1227"/>
      <c r="N65" s="1227"/>
      <c r="O65" s="1227"/>
      <c r="P65" s="1227"/>
      <c r="Q65" s="1227"/>
      <c r="R65" s="1227"/>
      <c r="S65" s="1227"/>
      <c r="T65" s="1228"/>
    </row>
    <row r="66" spans="1:20" ht="24" customHeight="1" x14ac:dyDescent="0.2">
      <c r="A66" s="126">
        <v>4115</v>
      </c>
      <c r="B66" s="1235"/>
      <c r="C66" s="441" t="s">
        <v>3555</v>
      </c>
      <c r="D66" s="664">
        <v>349.96744999999999</v>
      </c>
      <c r="E66" s="692">
        <v>0</v>
      </c>
      <c r="F66" s="683">
        <v>0</v>
      </c>
      <c r="G66" s="137">
        <v>0</v>
      </c>
      <c r="H66" s="658">
        <f t="shared" ref="H66:H75" si="14">SUM(I66:K66)</f>
        <v>349.96744999999999</v>
      </c>
      <c r="I66" s="369">
        <v>349.96744999999999</v>
      </c>
      <c r="J66" s="369">
        <v>0</v>
      </c>
      <c r="K66" s="370">
        <v>0</v>
      </c>
      <c r="L66" s="448">
        <v>0</v>
      </c>
      <c r="M66" s="369">
        <v>0</v>
      </c>
      <c r="N66" s="369">
        <v>0</v>
      </c>
      <c r="O66" s="370">
        <v>0</v>
      </c>
      <c r="P66" s="667">
        <v>0</v>
      </c>
      <c r="Q66" s="668">
        <v>0</v>
      </c>
      <c r="R66" s="668">
        <v>0</v>
      </c>
      <c r="S66" s="690">
        <v>0</v>
      </c>
      <c r="T66" s="125" t="s">
        <v>64</v>
      </c>
    </row>
    <row r="67" spans="1:20" ht="24" customHeight="1" x14ac:dyDescent="0.2">
      <c r="A67" s="126">
        <v>4140</v>
      </c>
      <c r="B67" s="1235"/>
      <c r="C67" s="441" t="s">
        <v>3695</v>
      </c>
      <c r="D67" s="664">
        <v>1694.0050000000001</v>
      </c>
      <c r="E67" s="692">
        <v>194</v>
      </c>
      <c r="F67" s="683">
        <v>0</v>
      </c>
      <c r="G67" s="137">
        <v>0</v>
      </c>
      <c r="H67" s="658">
        <f t="shared" si="14"/>
        <v>539.05499999999995</v>
      </c>
      <c r="I67" s="369">
        <v>539.05499999999995</v>
      </c>
      <c r="J67" s="369">
        <v>0</v>
      </c>
      <c r="K67" s="370">
        <v>0</v>
      </c>
      <c r="L67" s="448">
        <v>960.95</v>
      </c>
      <c r="M67" s="369">
        <v>960.95</v>
      </c>
      <c r="N67" s="369">
        <v>0</v>
      </c>
      <c r="O67" s="370">
        <v>0</v>
      </c>
      <c r="P67" s="667">
        <v>0</v>
      </c>
      <c r="Q67" s="668">
        <v>0</v>
      </c>
      <c r="R67" s="668">
        <v>0</v>
      </c>
      <c r="S67" s="690">
        <v>0</v>
      </c>
      <c r="T67" s="125" t="s">
        <v>64</v>
      </c>
    </row>
    <row r="68" spans="1:20" ht="24" customHeight="1" x14ac:dyDescent="0.2">
      <c r="A68" s="126">
        <v>4141</v>
      </c>
      <c r="B68" s="1235"/>
      <c r="C68" s="441" t="s">
        <v>3696</v>
      </c>
      <c r="D68" s="664">
        <v>2577.38</v>
      </c>
      <c r="E68" s="692">
        <v>577.38</v>
      </c>
      <c r="F68" s="683">
        <v>0</v>
      </c>
      <c r="G68" s="137">
        <v>0</v>
      </c>
      <c r="H68" s="658">
        <f t="shared" si="14"/>
        <v>2000</v>
      </c>
      <c r="I68" s="369">
        <v>2000</v>
      </c>
      <c r="J68" s="369">
        <v>0</v>
      </c>
      <c r="K68" s="370">
        <v>0</v>
      </c>
      <c r="L68" s="448">
        <v>0</v>
      </c>
      <c r="M68" s="369">
        <v>0</v>
      </c>
      <c r="N68" s="369">
        <v>0</v>
      </c>
      <c r="O68" s="370">
        <v>0</v>
      </c>
      <c r="P68" s="667">
        <v>0</v>
      </c>
      <c r="Q68" s="668">
        <v>0</v>
      </c>
      <c r="R68" s="668">
        <v>0</v>
      </c>
      <c r="S68" s="690">
        <v>0</v>
      </c>
      <c r="T68" s="125" t="s">
        <v>64</v>
      </c>
    </row>
    <row r="69" spans="1:20" ht="24" customHeight="1" x14ac:dyDescent="0.2">
      <c r="A69" s="126">
        <v>4166</v>
      </c>
      <c r="B69" s="1235"/>
      <c r="C69" s="441" t="s">
        <v>3697</v>
      </c>
      <c r="D69" s="664">
        <v>6624.2774499999996</v>
      </c>
      <c r="E69" s="692">
        <v>5363</v>
      </c>
      <c r="F69" s="683">
        <v>0</v>
      </c>
      <c r="G69" s="137">
        <v>0</v>
      </c>
      <c r="H69" s="658">
        <f t="shared" si="14"/>
        <v>1261.27745</v>
      </c>
      <c r="I69" s="369">
        <v>1261.27745</v>
      </c>
      <c r="J69" s="369">
        <v>0</v>
      </c>
      <c r="K69" s="370">
        <v>0</v>
      </c>
      <c r="L69" s="448">
        <v>0</v>
      </c>
      <c r="M69" s="369">
        <v>0</v>
      </c>
      <c r="N69" s="369">
        <v>0</v>
      </c>
      <c r="O69" s="370">
        <v>0</v>
      </c>
      <c r="P69" s="667">
        <v>0</v>
      </c>
      <c r="Q69" s="668">
        <v>0</v>
      </c>
      <c r="R69" s="668">
        <v>0</v>
      </c>
      <c r="S69" s="690">
        <v>0</v>
      </c>
      <c r="T69" s="125" t="s">
        <v>64</v>
      </c>
    </row>
    <row r="70" spans="1:20" ht="24" customHeight="1" x14ac:dyDescent="0.2">
      <c r="A70" s="126">
        <v>4290</v>
      </c>
      <c r="B70" s="1235"/>
      <c r="C70" s="441" t="s">
        <v>3698</v>
      </c>
      <c r="D70" s="664">
        <v>7989.5</v>
      </c>
      <c r="E70" s="692">
        <v>4489.5</v>
      </c>
      <c r="F70" s="683">
        <v>0</v>
      </c>
      <c r="G70" s="137">
        <v>0</v>
      </c>
      <c r="H70" s="658">
        <f t="shared" si="14"/>
        <v>66.55</v>
      </c>
      <c r="I70" s="369">
        <v>66.55</v>
      </c>
      <c r="J70" s="369">
        <v>0</v>
      </c>
      <c r="K70" s="370">
        <v>0</v>
      </c>
      <c r="L70" s="448">
        <v>3433.45</v>
      </c>
      <c r="M70" s="369">
        <v>3433.45</v>
      </c>
      <c r="N70" s="369">
        <v>0</v>
      </c>
      <c r="O70" s="370">
        <v>0</v>
      </c>
      <c r="P70" s="667">
        <v>0</v>
      </c>
      <c r="Q70" s="668">
        <v>0</v>
      </c>
      <c r="R70" s="668">
        <v>0</v>
      </c>
      <c r="S70" s="690">
        <v>0</v>
      </c>
      <c r="T70" s="125" t="s">
        <v>64</v>
      </c>
    </row>
    <row r="71" spans="1:20" ht="24" customHeight="1" x14ac:dyDescent="0.2">
      <c r="A71" s="381">
        <v>5032</v>
      </c>
      <c r="B71" s="1235"/>
      <c r="C71" s="441" t="s">
        <v>613</v>
      </c>
      <c r="D71" s="664">
        <v>9270</v>
      </c>
      <c r="E71" s="692">
        <v>0</v>
      </c>
      <c r="F71" s="683">
        <v>6885</v>
      </c>
      <c r="G71" s="137">
        <v>2000</v>
      </c>
      <c r="H71" s="658">
        <f t="shared" si="14"/>
        <v>385</v>
      </c>
      <c r="I71" s="369">
        <v>385</v>
      </c>
      <c r="J71" s="369">
        <v>0</v>
      </c>
      <c r="K71" s="370">
        <v>0</v>
      </c>
      <c r="L71" s="448">
        <v>0</v>
      </c>
      <c r="M71" s="369">
        <v>0</v>
      </c>
      <c r="N71" s="369">
        <v>0</v>
      </c>
      <c r="O71" s="370">
        <v>0</v>
      </c>
      <c r="P71" s="667">
        <v>0</v>
      </c>
      <c r="Q71" s="668">
        <v>0</v>
      </c>
      <c r="R71" s="668">
        <v>0</v>
      </c>
      <c r="S71" s="690">
        <v>0</v>
      </c>
      <c r="T71" s="125" t="s">
        <v>64</v>
      </c>
    </row>
    <row r="72" spans="1:20" ht="24" customHeight="1" x14ac:dyDescent="0.2">
      <c r="A72" s="381">
        <v>5347</v>
      </c>
      <c r="B72" s="1235"/>
      <c r="C72" s="441" t="s">
        <v>614</v>
      </c>
      <c r="D72" s="664">
        <v>19527</v>
      </c>
      <c r="E72" s="692">
        <v>0</v>
      </c>
      <c r="F72" s="683">
        <v>13977</v>
      </c>
      <c r="G72" s="137">
        <v>1900</v>
      </c>
      <c r="H72" s="658">
        <f t="shared" si="14"/>
        <v>2190</v>
      </c>
      <c r="I72" s="369">
        <v>2190</v>
      </c>
      <c r="J72" s="369">
        <v>0</v>
      </c>
      <c r="K72" s="370">
        <v>0</v>
      </c>
      <c r="L72" s="448">
        <v>1460</v>
      </c>
      <c r="M72" s="369">
        <v>1460</v>
      </c>
      <c r="N72" s="369">
        <v>0</v>
      </c>
      <c r="O72" s="370">
        <v>0</v>
      </c>
      <c r="P72" s="667">
        <v>0</v>
      </c>
      <c r="Q72" s="668">
        <v>0</v>
      </c>
      <c r="R72" s="668">
        <v>0</v>
      </c>
      <c r="S72" s="690">
        <v>0</v>
      </c>
      <c r="T72" s="125" t="s">
        <v>64</v>
      </c>
    </row>
    <row r="73" spans="1:20" ht="34.5" customHeight="1" x14ac:dyDescent="0.2">
      <c r="A73" s="702">
        <v>5737</v>
      </c>
      <c r="B73" s="1235"/>
      <c r="C73" s="441" t="s">
        <v>3699</v>
      </c>
      <c r="D73" s="664">
        <v>328014.40149999998</v>
      </c>
      <c r="E73" s="692">
        <v>0</v>
      </c>
      <c r="F73" s="683">
        <v>6700.7314999999999</v>
      </c>
      <c r="G73" s="137">
        <v>1446.18</v>
      </c>
      <c r="H73" s="658">
        <f t="shared" si="14"/>
        <v>44565</v>
      </c>
      <c r="I73" s="369">
        <v>14565</v>
      </c>
      <c r="J73" s="369">
        <v>30000</v>
      </c>
      <c r="K73" s="370">
        <v>0</v>
      </c>
      <c r="L73" s="448">
        <v>275302.49</v>
      </c>
      <c r="M73" s="369">
        <v>240302.49</v>
      </c>
      <c r="N73" s="369">
        <v>35000</v>
      </c>
      <c r="O73" s="374">
        <v>0</v>
      </c>
      <c r="P73" s="667">
        <v>0</v>
      </c>
      <c r="Q73" s="668">
        <v>0</v>
      </c>
      <c r="R73" s="668">
        <v>0</v>
      </c>
      <c r="S73" s="690">
        <v>0</v>
      </c>
      <c r="T73" s="691" t="s">
        <v>3700</v>
      </c>
    </row>
    <row r="74" spans="1:20" ht="34.5" customHeight="1" x14ac:dyDescent="0.2">
      <c r="A74" s="702">
        <v>5758</v>
      </c>
      <c r="B74" s="1235"/>
      <c r="C74" s="441" t="s">
        <v>616</v>
      </c>
      <c r="D74" s="664">
        <v>210980.33000000002</v>
      </c>
      <c r="E74" s="692">
        <v>0</v>
      </c>
      <c r="F74" s="683">
        <v>1793.93</v>
      </c>
      <c r="G74" s="137">
        <v>1861.31</v>
      </c>
      <c r="H74" s="658">
        <f t="shared" si="14"/>
        <v>162.13999999999999</v>
      </c>
      <c r="I74" s="369">
        <v>162.13999999999999</v>
      </c>
      <c r="J74" s="369">
        <v>0</v>
      </c>
      <c r="K74" s="370">
        <v>0</v>
      </c>
      <c r="L74" s="448">
        <v>196362.95</v>
      </c>
      <c r="M74" s="369">
        <v>158568.95000000001</v>
      </c>
      <c r="N74" s="369">
        <v>37794</v>
      </c>
      <c r="O74" s="374">
        <v>0</v>
      </c>
      <c r="P74" s="703">
        <v>10800</v>
      </c>
      <c r="Q74" s="703">
        <v>0</v>
      </c>
      <c r="R74" s="704">
        <v>0</v>
      </c>
      <c r="S74" s="690">
        <v>0</v>
      </c>
      <c r="T74" s="125" t="s">
        <v>3701</v>
      </c>
    </row>
    <row r="75" spans="1:20" ht="35.25" customHeight="1" thickBot="1" x14ac:dyDescent="0.25">
      <c r="A75" s="705">
        <v>5957</v>
      </c>
      <c r="B75" s="1235"/>
      <c r="C75" s="367" t="s">
        <v>2931</v>
      </c>
      <c r="D75" s="664">
        <v>14436.184519999999</v>
      </c>
      <c r="E75" s="692">
        <v>668</v>
      </c>
      <c r="F75" s="683">
        <v>157.30000000000001</v>
      </c>
      <c r="G75" s="137">
        <v>12143.58058</v>
      </c>
      <c r="H75" s="658">
        <f t="shared" si="14"/>
        <v>1467.30394</v>
      </c>
      <c r="I75" s="369">
        <v>1467.30394</v>
      </c>
      <c r="J75" s="369">
        <v>0</v>
      </c>
      <c r="K75" s="370">
        <v>0</v>
      </c>
      <c r="L75" s="448">
        <v>0</v>
      </c>
      <c r="M75" s="369">
        <v>0</v>
      </c>
      <c r="N75" s="369">
        <v>0</v>
      </c>
      <c r="O75" s="370">
        <v>0</v>
      </c>
      <c r="P75" s="667">
        <v>0</v>
      </c>
      <c r="Q75" s="668">
        <v>0</v>
      </c>
      <c r="R75" s="668">
        <v>0</v>
      </c>
      <c r="S75" s="690">
        <v>0</v>
      </c>
      <c r="T75" s="125" t="s">
        <v>64</v>
      </c>
    </row>
    <row r="76" spans="1:20" s="121" customFormat="1" ht="15.75" customHeight="1" thickBot="1" x14ac:dyDescent="0.25">
      <c r="A76" s="385"/>
      <c r="B76" s="1231" t="s">
        <v>617</v>
      </c>
      <c r="C76" s="1232" t="s">
        <v>617</v>
      </c>
      <c r="D76" s="124">
        <f>SUM(D66:D75)</f>
        <v>601463.04592000006</v>
      </c>
      <c r="E76" s="124">
        <f t="shared" ref="E76:S76" si="15">SUM(E66:E75)</f>
        <v>11291.880000000001</v>
      </c>
      <c r="F76" s="725">
        <f t="shared" si="15"/>
        <v>29513.961500000001</v>
      </c>
      <c r="G76" s="141">
        <f t="shared" si="15"/>
        <v>19351.07058</v>
      </c>
      <c r="H76" s="725">
        <f t="shared" si="15"/>
        <v>52986.293839999998</v>
      </c>
      <c r="I76" s="433">
        <f t="shared" si="15"/>
        <v>22986.293840000002</v>
      </c>
      <c r="J76" s="433">
        <f t="shared" si="15"/>
        <v>30000</v>
      </c>
      <c r="K76" s="140">
        <f t="shared" si="15"/>
        <v>0</v>
      </c>
      <c r="L76" s="744">
        <f t="shared" si="15"/>
        <v>477519.84</v>
      </c>
      <c r="M76" s="433">
        <f t="shared" si="15"/>
        <v>404725.83999999997</v>
      </c>
      <c r="N76" s="433">
        <f t="shared" si="15"/>
        <v>72794</v>
      </c>
      <c r="O76" s="140">
        <f t="shared" si="15"/>
        <v>0</v>
      </c>
      <c r="P76" s="725">
        <f t="shared" si="15"/>
        <v>10800</v>
      </c>
      <c r="Q76" s="433">
        <f t="shared" si="15"/>
        <v>0</v>
      </c>
      <c r="R76" s="433">
        <f t="shared" si="15"/>
        <v>0</v>
      </c>
      <c r="S76" s="140">
        <f t="shared" si="15"/>
        <v>0</v>
      </c>
      <c r="T76" s="678"/>
    </row>
    <row r="77" spans="1:20" s="428" customFormat="1" ht="18" customHeight="1" thickBot="1" x14ac:dyDescent="0.2">
      <c r="A77" s="426"/>
      <c r="B77" s="1226" t="s">
        <v>618</v>
      </c>
      <c r="C77" s="1227" t="s">
        <v>618</v>
      </c>
      <c r="D77" s="1227"/>
      <c r="E77" s="1227"/>
      <c r="F77" s="1227"/>
      <c r="G77" s="1227"/>
      <c r="H77" s="1227"/>
      <c r="I77" s="1227"/>
      <c r="J77" s="1227"/>
      <c r="K77" s="1227"/>
      <c r="L77" s="1227"/>
      <c r="M77" s="1227"/>
      <c r="N77" s="1227"/>
      <c r="O77" s="1227"/>
      <c r="P77" s="1227"/>
      <c r="Q77" s="1227"/>
      <c r="R77" s="1227"/>
      <c r="S77" s="1227"/>
      <c r="T77" s="1228"/>
    </row>
    <row r="78" spans="1:20" ht="52.5" x14ac:dyDescent="0.2">
      <c r="A78" s="706">
        <v>4002</v>
      </c>
      <c r="B78" s="1233"/>
      <c r="C78" s="707" t="s">
        <v>2940</v>
      </c>
      <c r="D78" s="664">
        <v>63564.586340000002</v>
      </c>
      <c r="E78" s="692">
        <v>132</v>
      </c>
      <c r="F78" s="683">
        <v>247</v>
      </c>
      <c r="G78" s="137">
        <v>649.53333999999984</v>
      </c>
      <c r="H78" s="658">
        <f t="shared" ref="H78:H141" si="16">SUM(I78:K78)</f>
        <v>360.94299999999998</v>
      </c>
      <c r="I78" s="369">
        <v>360.94299999999998</v>
      </c>
      <c r="J78" s="369">
        <v>0</v>
      </c>
      <c r="K78" s="370">
        <v>0</v>
      </c>
      <c r="L78" s="448">
        <v>38175.11</v>
      </c>
      <c r="M78" s="369">
        <v>38175.11</v>
      </c>
      <c r="N78" s="369">
        <v>0</v>
      </c>
      <c r="O78" s="374">
        <v>0</v>
      </c>
      <c r="P78" s="667">
        <v>24000</v>
      </c>
      <c r="Q78" s="668">
        <v>0</v>
      </c>
      <c r="R78" s="668">
        <v>0</v>
      </c>
      <c r="S78" s="685">
        <v>0</v>
      </c>
      <c r="T78" s="125" t="s">
        <v>64</v>
      </c>
    </row>
    <row r="79" spans="1:20" ht="24" customHeight="1" x14ac:dyDescent="0.2">
      <c r="A79" s="706">
        <v>4004</v>
      </c>
      <c r="B79" s="1233"/>
      <c r="C79" s="707" t="s">
        <v>3796</v>
      </c>
      <c r="D79" s="664">
        <v>48500.05</v>
      </c>
      <c r="E79" s="692">
        <v>0</v>
      </c>
      <c r="F79" s="683">
        <v>0</v>
      </c>
      <c r="G79" s="137">
        <v>127.05</v>
      </c>
      <c r="H79" s="658">
        <f t="shared" si="16"/>
        <v>554.17999999999995</v>
      </c>
      <c r="I79" s="369">
        <v>554.17999999999995</v>
      </c>
      <c r="J79" s="369">
        <v>0</v>
      </c>
      <c r="K79" s="370">
        <v>0</v>
      </c>
      <c r="L79" s="448">
        <v>20818.82</v>
      </c>
      <c r="M79" s="369">
        <v>20818.82</v>
      </c>
      <c r="N79" s="369">
        <v>0</v>
      </c>
      <c r="O79" s="374">
        <v>0</v>
      </c>
      <c r="P79" s="667">
        <v>27000</v>
      </c>
      <c r="Q79" s="668">
        <v>0</v>
      </c>
      <c r="R79" s="668">
        <v>0</v>
      </c>
      <c r="S79" s="685">
        <v>0</v>
      </c>
      <c r="T79" s="125" t="s">
        <v>64</v>
      </c>
    </row>
    <row r="80" spans="1:20" ht="34.5" customHeight="1" x14ac:dyDescent="0.2">
      <c r="A80" s="382">
        <v>4007</v>
      </c>
      <c r="B80" s="1233"/>
      <c r="C80" s="707" t="s">
        <v>3268</v>
      </c>
      <c r="D80" s="664">
        <v>26342</v>
      </c>
      <c r="E80" s="692">
        <v>342</v>
      </c>
      <c r="F80" s="683">
        <v>0</v>
      </c>
      <c r="G80" s="137">
        <v>17970.753359999999</v>
      </c>
      <c r="H80" s="658">
        <f t="shared" si="16"/>
        <v>8029.2466399999994</v>
      </c>
      <c r="I80" s="369">
        <v>8029.2466399999994</v>
      </c>
      <c r="J80" s="369">
        <v>0</v>
      </c>
      <c r="K80" s="370">
        <v>0</v>
      </c>
      <c r="L80" s="448">
        <v>0</v>
      </c>
      <c r="M80" s="369">
        <v>0</v>
      </c>
      <c r="N80" s="369">
        <v>0</v>
      </c>
      <c r="O80" s="374">
        <v>0</v>
      </c>
      <c r="P80" s="667">
        <v>0</v>
      </c>
      <c r="Q80" s="668">
        <v>0</v>
      </c>
      <c r="R80" s="668">
        <v>0</v>
      </c>
      <c r="S80" s="685">
        <v>0</v>
      </c>
      <c r="T80" s="125" t="s">
        <v>64</v>
      </c>
    </row>
    <row r="81" spans="1:20" ht="24" customHeight="1" x14ac:dyDescent="0.2">
      <c r="A81" s="702">
        <v>4012</v>
      </c>
      <c r="B81" s="1233"/>
      <c r="C81" s="707" t="s">
        <v>2941</v>
      </c>
      <c r="D81" s="664">
        <v>19960</v>
      </c>
      <c r="E81" s="692">
        <v>510</v>
      </c>
      <c r="F81" s="683">
        <v>0</v>
      </c>
      <c r="G81" s="137">
        <v>0</v>
      </c>
      <c r="H81" s="658">
        <f t="shared" si="16"/>
        <v>263.57</v>
      </c>
      <c r="I81" s="369">
        <v>263.57</v>
      </c>
      <c r="J81" s="369">
        <v>0</v>
      </c>
      <c r="K81" s="370">
        <v>0</v>
      </c>
      <c r="L81" s="448">
        <v>19186.43</v>
      </c>
      <c r="M81" s="369">
        <v>19186.43</v>
      </c>
      <c r="N81" s="369">
        <v>0</v>
      </c>
      <c r="O81" s="374">
        <v>0</v>
      </c>
      <c r="P81" s="667">
        <v>0</v>
      </c>
      <c r="Q81" s="668">
        <v>0</v>
      </c>
      <c r="R81" s="668">
        <v>0</v>
      </c>
      <c r="S81" s="685">
        <v>0</v>
      </c>
      <c r="T81" s="125" t="s">
        <v>64</v>
      </c>
    </row>
    <row r="82" spans="1:20" ht="24" customHeight="1" x14ac:dyDescent="0.2">
      <c r="A82" s="126">
        <v>4013</v>
      </c>
      <c r="B82" s="1233"/>
      <c r="C82" s="436" t="s">
        <v>2942</v>
      </c>
      <c r="D82" s="692">
        <v>49578.776160000001</v>
      </c>
      <c r="E82" s="692">
        <v>0</v>
      </c>
      <c r="F82" s="683">
        <v>0</v>
      </c>
      <c r="G82" s="137">
        <v>1484.6699999999998</v>
      </c>
      <c r="H82" s="658">
        <f t="shared" si="16"/>
        <v>48094.106160000003</v>
      </c>
      <c r="I82" s="369">
        <v>48094.106160000003</v>
      </c>
      <c r="J82" s="369">
        <v>0</v>
      </c>
      <c r="K82" s="370">
        <v>0</v>
      </c>
      <c r="L82" s="442">
        <v>0</v>
      </c>
      <c r="M82" s="369">
        <v>0</v>
      </c>
      <c r="N82" s="369">
        <v>0</v>
      </c>
      <c r="O82" s="374">
        <v>0</v>
      </c>
      <c r="P82" s="443">
        <v>0</v>
      </c>
      <c r="Q82" s="444">
        <v>0</v>
      </c>
      <c r="R82" s="444">
        <v>0</v>
      </c>
      <c r="S82" s="445">
        <v>0</v>
      </c>
      <c r="T82" s="125" t="s">
        <v>64</v>
      </c>
    </row>
    <row r="83" spans="1:20" ht="34.5" customHeight="1" x14ac:dyDescent="0.2">
      <c r="A83" s="702">
        <v>4018</v>
      </c>
      <c r="B83" s="1233"/>
      <c r="C83" s="755" t="s">
        <v>2944</v>
      </c>
      <c r="D83" s="749">
        <v>12720.00534</v>
      </c>
      <c r="E83" s="375">
        <v>0</v>
      </c>
      <c r="F83" s="683">
        <v>0</v>
      </c>
      <c r="G83" s="750">
        <v>72.599999999999994</v>
      </c>
      <c r="H83" s="658">
        <f t="shared" si="16"/>
        <v>3014.22534</v>
      </c>
      <c r="I83" s="659">
        <v>3014.22534</v>
      </c>
      <c r="J83" s="659">
        <v>0</v>
      </c>
      <c r="K83" s="660">
        <v>0</v>
      </c>
      <c r="L83" s="697">
        <v>9633.18</v>
      </c>
      <c r="M83" s="659">
        <v>9633.18</v>
      </c>
      <c r="N83" s="659">
        <v>0</v>
      </c>
      <c r="O83" s="751">
        <v>0</v>
      </c>
      <c r="P83" s="752">
        <v>0</v>
      </c>
      <c r="Q83" s="753">
        <v>0</v>
      </c>
      <c r="R83" s="753">
        <v>0</v>
      </c>
      <c r="S83" s="754">
        <v>0</v>
      </c>
      <c r="T83" s="698" t="s">
        <v>64</v>
      </c>
    </row>
    <row r="84" spans="1:20" ht="24" customHeight="1" x14ac:dyDescent="0.2">
      <c r="A84" s="702">
        <v>4026</v>
      </c>
      <c r="B84" s="1233"/>
      <c r="C84" s="707" t="s">
        <v>3702</v>
      </c>
      <c r="D84" s="664">
        <v>24682.807080000002</v>
      </c>
      <c r="E84" s="692">
        <v>0</v>
      </c>
      <c r="F84" s="683">
        <v>133.15</v>
      </c>
      <c r="G84" s="137">
        <v>6208.4168</v>
      </c>
      <c r="H84" s="658">
        <f t="shared" si="16"/>
        <v>17825.100280000002</v>
      </c>
      <c r="I84" s="369">
        <v>17825.100280000002</v>
      </c>
      <c r="J84" s="369">
        <v>0</v>
      </c>
      <c r="K84" s="370">
        <v>0</v>
      </c>
      <c r="L84" s="448">
        <v>516.14</v>
      </c>
      <c r="M84" s="369">
        <v>516.14</v>
      </c>
      <c r="N84" s="369">
        <v>0</v>
      </c>
      <c r="O84" s="374">
        <v>0</v>
      </c>
      <c r="P84" s="667">
        <v>0</v>
      </c>
      <c r="Q84" s="668">
        <v>0</v>
      </c>
      <c r="R84" s="668">
        <v>0</v>
      </c>
      <c r="S84" s="685">
        <v>0</v>
      </c>
      <c r="T84" s="125" t="s">
        <v>64</v>
      </c>
    </row>
    <row r="85" spans="1:20" ht="34.5" customHeight="1" x14ac:dyDescent="0.2">
      <c r="A85" s="702">
        <v>4027</v>
      </c>
      <c r="B85" s="1233"/>
      <c r="C85" s="707" t="s">
        <v>3559</v>
      </c>
      <c r="D85" s="664">
        <v>11567.991</v>
      </c>
      <c r="E85" s="692">
        <v>73</v>
      </c>
      <c r="F85" s="683">
        <v>0</v>
      </c>
      <c r="G85" s="137">
        <v>257.73</v>
      </c>
      <c r="H85" s="658">
        <f t="shared" si="16"/>
        <v>111.441</v>
      </c>
      <c r="I85" s="369">
        <v>111.441</v>
      </c>
      <c r="J85" s="369">
        <v>0</v>
      </c>
      <c r="K85" s="370">
        <v>0</v>
      </c>
      <c r="L85" s="448">
        <v>11125.82</v>
      </c>
      <c r="M85" s="369">
        <v>11125.82</v>
      </c>
      <c r="N85" s="369">
        <v>0</v>
      </c>
      <c r="O85" s="374">
        <v>0</v>
      </c>
      <c r="P85" s="667">
        <v>0</v>
      </c>
      <c r="Q85" s="668">
        <v>0</v>
      </c>
      <c r="R85" s="668">
        <v>0</v>
      </c>
      <c r="S85" s="685">
        <v>0</v>
      </c>
      <c r="T85" s="125" t="s">
        <v>64</v>
      </c>
    </row>
    <row r="86" spans="1:20" ht="34.5" customHeight="1" x14ac:dyDescent="0.2">
      <c r="A86" s="126">
        <v>4031</v>
      </c>
      <c r="B86" s="1233"/>
      <c r="C86" s="707" t="s">
        <v>3703</v>
      </c>
      <c r="D86" s="664">
        <v>1500</v>
      </c>
      <c r="E86" s="692">
        <v>0</v>
      </c>
      <c r="F86" s="683">
        <v>0</v>
      </c>
      <c r="G86" s="137">
        <v>0</v>
      </c>
      <c r="H86" s="658">
        <f t="shared" si="16"/>
        <v>76.5</v>
      </c>
      <c r="I86" s="369">
        <v>76.5</v>
      </c>
      <c r="J86" s="369">
        <v>0</v>
      </c>
      <c r="K86" s="370">
        <v>0</v>
      </c>
      <c r="L86" s="448">
        <v>1423.5</v>
      </c>
      <c r="M86" s="369">
        <v>1423.5</v>
      </c>
      <c r="N86" s="369">
        <v>0</v>
      </c>
      <c r="O86" s="374">
        <v>0</v>
      </c>
      <c r="P86" s="667">
        <v>0</v>
      </c>
      <c r="Q86" s="668">
        <v>0</v>
      </c>
      <c r="R86" s="668">
        <v>0</v>
      </c>
      <c r="S86" s="685">
        <v>0</v>
      </c>
      <c r="T86" s="125" t="s">
        <v>64</v>
      </c>
    </row>
    <row r="87" spans="1:20" ht="34.5" customHeight="1" x14ac:dyDescent="0.2">
      <c r="A87" s="126">
        <v>4032</v>
      </c>
      <c r="B87" s="1233"/>
      <c r="C87" s="707" t="s">
        <v>3560</v>
      </c>
      <c r="D87" s="664">
        <v>4050.0015599999997</v>
      </c>
      <c r="E87" s="692">
        <v>0</v>
      </c>
      <c r="F87" s="683">
        <v>0</v>
      </c>
      <c r="G87" s="137">
        <v>0</v>
      </c>
      <c r="H87" s="658">
        <f t="shared" si="16"/>
        <v>3934.7815599999999</v>
      </c>
      <c r="I87" s="369">
        <v>3934.7815599999999</v>
      </c>
      <c r="J87" s="369">
        <v>0</v>
      </c>
      <c r="K87" s="370">
        <v>0</v>
      </c>
      <c r="L87" s="448">
        <v>115.22</v>
      </c>
      <c r="M87" s="369">
        <v>115.22</v>
      </c>
      <c r="N87" s="369">
        <v>0</v>
      </c>
      <c r="O87" s="374">
        <v>0</v>
      </c>
      <c r="P87" s="667">
        <v>0</v>
      </c>
      <c r="Q87" s="668">
        <v>0</v>
      </c>
      <c r="R87" s="668">
        <v>0</v>
      </c>
      <c r="S87" s="685">
        <v>0</v>
      </c>
      <c r="T87" s="125" t="s">
        <v>64</v>
      </c>
    </row>
    <row r="88" spans="1:20" ht="24" customHeight="1" x14ac:dyDescent="0.2">
      <c r="A88" s="126">
        <v>4036</v>
      </c>
      <c r="B88" s="1233"/>
      <c r="C88" s="707" t="s">
        <v>3269</v>
      </c>
      <c r="D88" s="664">
        <v>18672.870000000003</v>
      </c>
      <c r="E88" s="692">
        <v>1552.87</v>
      </c>
      <c r="F88" s="683">
        <v>0</v>
      </c>
      <c r="G88" s="137">
        <v>7025.0520500000002</v>
      </c>
      <c r="H88" s="658">
        <f t="shared" si="16"/>
        <v>10094.94795</v>
      </c>
      <c r="I88" s="369">
        <v>10094.94795</v>
      </c>
      <c r="J88" s="369">
        <v>0</v>
      </c>
      <c r="K88" s="370">
        <v>0</v>
      </c>
      <c r="L88" s="448">
        <v>0</v>
      </c>
      <c r="M88" s="369">
        <v>0</v>
      </c>
      <c r="N88" s="369">
        <v>0</v>
      </c>
      <c r="O88" s="374">
        <v>0</v>
      </c>
      <c r="P88" s="667">
        <v>0</v>
      </c>
      <c r="Q88" s="668">
        <v>0</v>
      </c>
      <c r="R88" s="668">
        <v>0</v>
      </c>
      <c r="S88" s="685">
        <v>0</v>
      </c>
      <c r="T88" s="125" t="s">
        <v>64</v>
      </c>
    </row>
    <row r="89" spans="1:20" ht="34.5" customHeight="1" x14ac:dyDescent="0.2">
      <c r="A89" s="126">
        <v>4037</v>
      </c>
      <c r="B89" s="1233"/>
      <c r="C89" s="707" t="s">
        <v>3270</v>
      </c>
      <c r="D89" s="664">
        <v>600.005</v>
      </c>
      <c r="E89" s="692">
        <v>0</v>
      </c>
      <c r="F89" s="683">
        <v>0</v>
      </c>
      <c r="G89" s="137">
        <v>375.1</v>
      </c>
      <c r="H89" s="658">
        <f t="shared" si="16"/>
        <v>200.255</v>
      </c>
      <c r="I89" s="369">
        <v>200.255</v>
      </c>
      <c r="J89" s="369">
        <v>0</v>
      </c>
      <c r="K89" s="370">
        <v>0</v>
      </c>
      <c r="L89" s="448">
        <v>24.65</v>
      </c>
      <c r="M89" s="369">
        <v>24.65</v>
      </c>
      <c r="N89" s="369">
        <v>0</v>
      </c>
      <c r="O89" s="374">
        <v>0</v>
      </c>
      <c r="P89" s="667">
        <v>0</v>
      </c>
      <c r="Q89" s="668">
        <v>0</v>
      </c>
      <c r="R89" s="668">
        <v>0</v>
      </c>
      <c r="S89" s="685">
        <v>0</v>
      </c>
      <c r="T89" s="125" t="s">
        <v>64</v>
      </c>
    </row>
    <row r="90" spans="1:20" ht="34.5" customHeight="1" x14ac:dyDescent="0.2">
      <c r="A90" s="126">
        <v>4039</v>
      </c>
      <c r="B90" s="1233"/>
      <c r="C90" s="707" t="s">
        <v>3562</v>
      </c>
      <c r="D90" s="664">
        <v>822.98166000000003</v>
      </c>
      <c r="E90" s="692">
        <v>0</v>
      </c>
      <c r="F90" s="683">
        <v>0</v>
      </c>
      <c r="G90" s="137">
        <v>0</v>
      </c>
      <c r="H90" s="658">
        <f t="shared" si="16"/>
        <v>822.98166000000003</v>
      </c>
      <c r="I90" s="369">
        <v>822.98166000000003</v>
      </c>
      <c r="J90" s="369">
        <v>0</v>
      </c>
      <c r="K90" s="370">
        <v>0</v>
      </c>
      <c r="L90" s="448">
        <v>0</v>
      </c>
      <c r="M90" s="369">
        <v>0</v>
      </c>
      <c r="N90" s="369">
        <v>0</v>
      </c>
      <c r="O90" s="374">
        <v>0</v>
      </c>
      <c r="P90" s="667">
        <v>0</v>
      </c>
      <c r="Q90" s="668">
        <v>0</v>
      </c>
      <c r="R90" s="668">
        <v>0</v>
      </c>
      <c r="S90" s="685">
        <v>0</v>
      </c>
      <c r="T90" s="125" t="s">
        <v>64</v>
      </c>
    </row>
    <row r="91" spans="1:20" ht="34.5" customHeight="1" x14ac:dyDescent="0.2">
      <c r="A91" s="702">
        <v>4040</v>
      </c>
      <c r="B91" s="1233"/>
      <c r="C91" s="707" t="s">
        <v>3271</v>
      </c>
      <c r="D91" s="664">
        <v>34299.994289999995</v>
      </c>
      <c r="E91" s="692">
        <v>0</v>
      </c>
      <c r="F91" s="683">
        <v>0</v>
      </c>
      <c r="G91" s="137">
        <v>847</v>
      </c>
      <c r="H91" s="658">
        <f t="shared" si="16"/>
        <v>17962.774289999998</v>
      </c>
      <c r="I91" s="369">
        <v>17962.774289999998</v>
      </c>
      <c r="J91" s="369">
        <v>0</v>
      </c>
      <c r="K91" s="370">
        <v>0</v>
      </c>
      <c r="L91" s="448">
        <v>15490.22</v>
      </c>
      <c r="M91" s="369">
        <v>15490.22</v>
      </c>
      <c r="N91" s="369">
        <v>0</v>
      </c>
      <c r="O91" s="374">
        <v>0</v>
      </c>
      <c r="P91" s="667">
        <v>0</v>
      </c>
      <c r="Q91" s="668">
        <v>0</v>
      </c>
      <c r="R91" s="668">
        <v>0</v>
      </c>
      <c r="S91" s="685">
        <v>0</v>
      </c>
      <c r="T91" s="698" t="s">
        <v>64</v>
      </c>
    </row>
    <row r="92" spans="1:20" ht="31.5" x14ac:dyDescent="0.2">
      <c r="A92" s="706">
        <v>4074</v>
      </c>
      <c r="B92" s="1233"/>
      <c r="C92" s="707" t="s">
        <v>3272</v>
      </c>
      <c r="D92" s="664">
        <v>30999.992910000001</v>
      </c>
      <c r="E92" s="692">
        <v>0</v>
      </c>
      <c r="F92" s="683">
        <v>0</v>
      </c>
      <c r="G92" s="137">
        <v>414.78800000000001</v>
      </c>
      <c r="H92" s="658">
        <f t="shared" si="16"/>
        <v>2126.4549099999999</v>
      </c>
      <c r="I92" s="369">
        <v>2126.4549099999999</v>
      </c>
      <c r="J92" s="369">
        <v>0</v>
      </c>
      <c r="K92" s="370">
        <v>0</v>
      </c>
      <c r="L92" s="448">
        <v>28458.75</v>
      </c>
      <c r="M92" s="369">
        <v>28458.75</v>
      </c>
      <c r="N92" s="369">
        <v>0</v>
      </c>
      <c r="O92" s="374">
        <v>0</v>
      </c>
      <c r="P92" s="667">
        <v>0</v>
      </c>
      <c r="Q92" s="668">
        <v>0</v>
      </c>
      <c r="R92" s="668">
        <v>0</v>
      </c>
      <c r="S92" s="685">
        <v>0</v>
      </c>
      <c r="T92" s="125" t="s">
        <v>64</v>
      </c>
    </row>
    <row r="93" spans="1:20" ht="34.5" customHeight="1" x14ac:dyDescent="0.2">
      <c r="A93" s="126">
        <v>4091</v>
      </c>
      <c r="B93" s="1233"/>
      <c r="C93" s="707" t="s">
        <v>3273</v>
      </c>
      <c r="D93" s="664">
        <v>4112.3078099999993</v>
      </c>
      <c r="E93" s="692">
        <v>0</v>
      </c>
      <c r="F93" s="683">
        <v>0</v>
      </c>
      <c r="G93" s="137">
        <v>4073.0360499999997</v>
      </c>
      <c r="H93" s="658">
        <f t="shared" si="16"/>
        <v>39.27176</v>
      </c>
      <c r="I93" s="369">
        <v>39.27176</v>
      </c>
      <c r="J93" s="369">
        <v>0</v>
      </c>
      <c r="K93" s="370">
        <v>0</v>
      </c>
      <c r="L93" s="448">
        <v>0</v>
      </c>
      <c r="M93" s="369">
        <v>0</v>
      </c>
      <c r="N93" s="369">
        <v>0</v>
      </c>
      <c r="O93" s="374">
        <v>0</v>
      </c>
      <c r="P93" s="667">
        <v>0</v>
      </c>
      <c r="Q93" s="668">
        <v>0</v>
      </c>
      <c r="R93" s="668">
        <v>0</v>
      </c>
      <c r="S93" s="685">
        <v>0</v>
      </c>
      <c r="T93" s="125" t="s">
        <v>64</v>
      </c>
    </row>
    <row r="94" spans="1:20" ht="34.5" customHeight="1" x14ac:dyDescent="0.2">
      <c r="A94" s="702">
        <v>4092</v>
      </c>
      <c r="B94" s="1233"/>
      <c r="C94" s="707" t="s">
        <v>3564</v>
      </c>
      <c r="D94" s="664">
        <v>1400</v>
      </c>
      <c r="E94" s="692">
        <v>0</v>
      </c>
      <c r="F94" s="683">
        <v>0</v>
      </c>
      <c r="G94" s="137">
        <v>0</v>
      </c>
      <c r="H94" s="658">
        <f t="shared" si="16"/>
        <v>618.30999999999995</v>
      </c>
      <c r="I94" s="369">
        <v>618.30999999999995</v>
      </c>
      <c r="J94" s="369">
        <v>0</v>
      </c>
      <c r="K94" s="370">
        <v>0</v>
      </c>
      <c r="L94" s="448">
        <v>781.69</v>
      </c>
      <c r="M94" s="369">
        <v>781.69</v>
      </c>
      <c r="N94" s="369">
        <v>0</v>
      </c>
      <c r="O94" s="374">
        <v>0</v>
      </c>
      <c r="P94" s="667">
        <v>0</v>
      </c>
      <c r="Q94" s="668">
        <v>0</v>
      </c>
      <c r="R94" s="668">
        <v>0</v>
      </c>
      <c r="S94" s="685">
        <v>0</v>
      </c>
      <c r="T94" s="125" t="s">
        <v>64</v>
      </c>
    </row>
    <row r="95" spans="1:20" ht="24.75" customHeight="1" x14ac:dyDescent="0.2">
      <c r="A95" s="706">
        <v>4094</v>
      </c>
      <c r="B95" s="1233"/>
      <c r="C95" s="707" t="s">
        <v>3274</v>
      </c>
      <c r="D95" s="664">
        <v>17599.99769</v>
      </c>
      <c r="E95" s="692">
        <v>0</v>
      </c>
      <c r="F95" s="683">
        <v>0</v>
      </c>
      <c r="G95" s="137">
        <v>83.126999999999995</v>
      </c>
      <c r="H95" s="658">
        <f t="shared" si="16"/>
        <v>5423.1506900000004</v>
      </c>
      <c r="I95" s="369">
        <v>5423.1506900000004</v>
      </c>
      <c r="J95" s="369">
        <v>0</v>
      </c>
      <c r="K95" s="370">
        <v>0</v>
      </c>
      <c r="L95" s="448">
        <v>12093.72</v>
      </c>
      <c r="M95" s="369">
        <v>12093.72</v>
      </c>
      <c r="N95" s="369">
        <v>0</v>
      </c>
      <c r="O95" s="374">
        <v>0</v>
      </c>
      <c r="P95" s="667">
        <v>0</v>
      </c>
      <c r="Q95" s="668">
        <v>0</v>
      </c>
      <c r="R95" s="668">
        <v>0</v>
      </c>
      <c r="S95" s="685">
        <v>0</v>
      </c>
      <c r="T95" s="125" t="s">
        <v>64</v>
      </c>
    </row>
    <row r="96" spans="1:20" ht="34.5" customHeight="1" x14ac:dyDescent="0.2">
      <c r="A96" s="126">
        <v>4095</v>
      </c>
      <c r="B96" s="1233"/>
      <c r="C96" s="707" t="s">
        <v>3275</v>
      </c>
      <c r="D96" s="664">
        <v>2580.0070000000001</v>
      </c>
      <c r="E96" s="692">
        <v>80</v>
      </c>
      <c r="F96" s="683">
        <v>0</v>
      </c>
      <c r="G96" s="137">
        <v>402.93</v>
      </c>
      <c r="H96" s="658">
        <f t="shared" si="16"/>
        <v>679.66700000000003</v>
      </c>
      <c r="I96" s="369">
        <v>679.66700000000003</v>
      </c>
      <c r="J96" s="369">
        <v>0</v>
      </c>
      <c r="K96" s="370">
        <v>0</v>
      </c>
      <c r="L96" s="448">
        <v>1417.41</v>
      </c>
      <c r="M96" s="369">
        <v>1417.41</v>
      </c>
      <c r="N96" s="369">
        <v>0</v>
      </c>
      <c r="O96" s="374">
        <v>0</v>
      </c>
      <c r="P96" s="667">
        <v>0</v>
      </c>
      <c r="Q96" s="668">
        <v>0</v>
      </c>
      <c r="R96" s="668">
        <v>0</v>
      </c>
      <c r="S96" s="685">
        <v>0</v>
      </c>
      <c r="T96" s="125" t="s">
        <v>64</v>
      </c>
    </row>
    <row r="97" spans="1:20" ht="34.5" customHeight="1" x14ac:dyDescent="0.2">
      <c r="A97" s="708">
        <v>4096</v>
      </c>
      <c r="B97" s="1233"/>
      <c r="C97" s="707" t="s">
        <v>3276</v>
      </c>
      <c r="D97" s="664">
        <v>14378.07886</v>
      </c>
      <c r="E97" s="692">
        <v>38.590000000000003</v>
      </c>
      <c r="F97" s="683">
        <v>0</v>
      </c>
      <c r="G97" s="137">
        <v>228.44800000000001</v>
      </c>
      <c r="H97" s="658">
        <f t="shared" si="16"/>
        <v>14111.040859999999</v>
      </c>
      <c r="I97" s="369">
        <v>14111.040859999999</v>
      </c>
      <c r="J97" s="369">
        <v>0</v>
      </c>
      <c r="K97" s="370">
        <v>0</v>
      </c>
      <c r="L97" s="448">
        <v>0</v>
      </c>
      <c r="M97" s="369">
        <v>0</v>
      </c>
      <c r="N97" s="369">
        <v>0</v>
      </c>
      <c r="O97" s="374">
        <v>0</v>
      </c>
      <c r="P97" s="667">
        <v>0</v>
      </c>
      <c r="Q97" s="668">
        <v>0</v>
      </c>
      <c r="R97" s="668">
        <v>0</v>
      </c>
      <c r="S97" s="685">
        <v>0</v>
      </c>
      <c r="T97" s="698" t="s">
        <v>64</v>
      </c>
    </row>
    <row r="98" spans="1:20" ht="15" customHeight="1" x14ac:dyDescent="0.2">
      <c r="A98" s="706">
        <v>4102</v>
      </c>
      <c r="B98" s="1233"/>
      <c r="C98" s="707" t="s">
        <v>3277</v>
      </c>
      <c r="D98" s="664">
        <v>58915.883999999998</v>
      </c>
      <c r="E98" s="692">
        <v>0</v>
      </c>
      <c r="F98" s="683">
        <v>0</v>
      </c>
      <c r="G98" s="137">
        <v>18246.883999999998</v>
      </c>
      <c r="H98" s="658">
        <f t="shared" si="16"/>
        <v>23806</v>
      </c>
      <c r="I98" s="369">
        <v>20497.310000000001</v>
      </c>
      <c r="J98" s="369">
        <v>3308.69</v>
      </c>
      <c r="K98" s="370">
        <v>0</v>
      </c>
      <c r="L98" s="448">
        <v>16863</v>
      </c>
      <c r="M98" s="369">
        <v>16863</v>
      </c>
      <c r="N98" s="369">
        <v>0</v>
      </c>
      <c r="O98" s="374">
        <v>0</v>
      </c>
      <c r="P98" s="667">
        <v>0</v>
      </c>
      <c r="Q98" s="668">
        <v>0</v>
      </c>
      <c r="R98" s="668">
        <v>0</v>
      </c>
      <c r="S98" s="685">
        <v>0</v>
      </c>
      <c r="T98" s="125" t="s">
        <v>64</v>
      </c>
    </row>
    <row r="99" spans="1:20" ht="34.5" customHeight="1" x14ac:dyDescent="0.2">
      <c r="A99" s="656">
        <v>4106</v>
      </c>
      <c r="B99" s="1233"/>
      <c r="C99" s="371" t="s">
        <v>3279</v>
      </c>
      <c r="D99" s="664">
        <v>2362.8580000000002</v>
      </c>
      <c r="E99" s="692">
        <v>0</v>
      </c>
      <c r="F99" s="683">
        <v>0</v>
      </c>
      <c r="G99" s="137">
        <v>130</v>
      </c>
      <c r="H99" s="658">
        <f t="shared" si="16"/>
        <v>2232.8580000000002</v>
      </c>
      <c r="I99" s="369">
        <v>2232.8580000000002</v>
      </c>
      <c r="J99" s="369">
        <v>0</v>
      </c>
      <c r="K99" s="370">
        <v>0</v>
      </c>
      <c r="L99" s="448">
        <v>0</v>
      </c>
      <c r="M99" s="369">
        <v>0</v>
      </c>
      <c r="N99" s="369">
        <v>0</v>
      </c>
      <c r="O99" s="374">
        <v>0</v>
      </c>
      <c r="P99" s="667">
        <v>0</v>
      </c>
      <c r="Q99" s="668">
        <v>0</v>
      </c>
      <c r="R99" s="668">
        <v>0</v>
      </c>
      <c r="S99" s="685">
        <v>0</v>
      </c>
      <c r="T99" s="125" t="s">
        <v>64</v>
      </c>
    </row>
    <row r="100" spans="1:20" ht="34.5" customHeight="1" x14ac:dyDescent="0.2">
      <c r="A100" s="656">
        <v>4127</v>
      </c>
      <c r="B100" s="1233"/>
      <c r="C100" s="707" t="s">
        <v>3282</v>
      </c>
      <c r="D100" s="664">
        <v>1866.46</v>
      </c>
      <c r="E100" s="692">
        <v>48.46</v>
      </c>
      <c r="F100" s="683">
        <v>0</v>
      </c>
      <c r="G100" s="137">
        <v>1328.93658</v>
      </c>
      <c r="H100" s="658">
        <f t="shared" si="16"/>
        <v>489.06342000000001</v>
      </c>
      <c r="I100" s="369">
        <v>489.06342000000001</v>
      </c>
      <c r="J100" s="369">
        <v>0</v>
      </c>
      <c r="K100" s="370">
        <v>0</v>
      </c>
      <c r="L100" s="448">
        <v>0</v>
      </c>
      <c r="M100" s="369">
        <v>0</v>
      </c>
      <c r="N100" s="369">
        <v>0</v>
      </c>
      <c r="O100" s="374">
        <v>0</v>
      </c>
      <c r="P100" s="667">
        <v>0</v>
      </c>
      <c r="Q100" s="668">
        <v>0</v>
      </c>
      <c r="R100" s="668">
        <v>0</v>
      </c>
      <c r="S100" s="685">
        <v>0</v>
      </c>
      <c r="T100" s="125" t="s">
        <v>64</v>
      </c>
    </row>
    <row r="101" spans="1:20" ht="34.5" customHeight="1" x14ac:dyDescent="0.2">
      <c r="A101" s="656">
        <v>4138</v>
      </c>
      <c r="B101" s="1233"/>
      <c r="C101" s="707" t="s">
        <v>3283</v>
      </c>
      <c r="D101" s="664">
        <v>5276.9844699999994</v>
      </c>
      <c r="E101" s="692">
        <v>0</v>
      </c>
      <c r="F101" s="683">
        <v>0</v>
      </c>
      <c r="G101" s="137">
        <v>346.46199999999999</v>
      </c>
      <c r="H101" s="658">
        <f t="shared" si="16"/>
        <v>4930.5224699999999</v>
      </c>
      <c r="I101" s="369">
        <v>4930.5224699999999</v>
      </c>
      <c r="J101" s="369">
        <v>0</v>
      </c>
      <c r="K101" s="370">
        <v>0</v>
      </c>
      <c r="L101" s="448">
        <v>0</v>
      </c>
      <c r="M101" s="369">
        <v>0</v>
      </c>
      <c r="N101" s="369">
        <v>0</v>
      </c>
      <c r="O101" s="374">
        <v>0</v>
      </c>
      <c r="P101" s="667">
        <v>0</v>
      </c>
      <c r="Q101" s="668">
        <v>0</v>
      </c>
      <c r="R101" s="668">
        <v>0</v>
      </c>
      <c r="S101" s="685">
        <v>0</v>
      </c>
      <c r="T101" s="125" t="s">
        <v>64</v>
      </c>
    </row>
    <row r="102" spans="1:20" ht="34.5" customHeight="1" x14ac:dyDescent="0.2">
      <c r="A102" s="709">
        <v>4152</v>
      </c>
      <c r="B102" s="1233"/>
      <c r="C102" s="707" t="s">
        <v>3704</v>
      </c>
      <c r="D102" s="664">
        <v>5828.0609800000002</v>
      </c>
      <c r="E102" s="692">
        <v>185</v>
      </c>
      <c r="F102" s="683">
        <v>0</v>
      </c>
      <c r="G102" s="137">
        <v>0</v>
      </c>
      <c r="H102" s="658">
        <f t="shared" si="16"/>
        <v>5643.0609800000002</v>
      </c>
      <c r="I102" s="369">
        <v>5643.0609800000002</v>
      </c>
      <c r="J102" s="369">
        <v>0</v>
      </c>
      <c r="K102" s="370">
        <v>0</v>
      </c>
      <c r="L102" s="448">
        <v>0</v>
      </c>
      <c r="M102" s="369">
        <v>0</v>
      </c>
      <c r="N102" s="369">
        <v>0</v>
      </c>
      <c r="O102" s="374">
        <v>0</v>
      </c>
      <c r="P102" s="667">
        <v>0</v>
      </c>
      <c r="Q102" s="668">
        <v>0</v>
      </c>
      <c r="R102" s="668">
        <v>0</v>
      </c>
      <c r="S102" s="685">
        <v>0</v>
      </c>
      <c r="T102" s="125" t="s">
        <v>64</v>
      </c>
    </row>
    <row r="103" spans="1:20" ht="24" customHeight="1" x14ac:dyDescent="0.2">
      <c r="A103" s="710">
        <v>4153</v>
      </c>
      <c r="B103" s="1233"/>
      <c r="C103" s="707" t="s">
        <v>3705</v>
      </c>
      <c r="D103" s="664">
        <v>10637</v>
      </c>
      <c r="E103" s="692">
        <v>5437</v>
      </c>
      <c r="F103" s="683">
        <v>0</v>
      </c>
      <c r="G103" s="137">
        <v>0</v>
      </c>
      <c r="H103" s="658">
        <f t="shared" si="16"/>
        <v>5200</v>
      </c>
      <c r="I103" s="369">
        <v>5200</v>
      </c>
      <c r="J103" s="369">
        <v>0</v>
      </c>
      <c r="K103" s="370">
        <v>0</v>
      </c>
      <c r="L103" s="448">
        <v>0</v>
      </c>
      <c r="M103" s="369">
        <v>0</v>
      </c>
      <c r="N103" s="369">
        <v>0</v>
      </c>
      <c r="O103" s="374">
        <v>0</v>
      </c>
      <c r="P103" s="667">
        <v>0</v>
      </c>
      <c r="Q103" s="668">
        <v>0</v>
      </c>
      <c r="R103" s="668">
        <v>0</v>
      </c>
      <c r="S103" s="685">
        <v>0</v>
      </c>
      <c r="T103" s="125" t="s">
        <v>64</v>
      </c>
    </row>
    <row r="104" spans="1:20" ht="24" customHeight="1" x14ac:dyDescent="0.2">
      <c r="A104" s="710">
        <v>4160</v>
      </c>
      <c r="B104" s="1233"/>
      <c r="C104" s="707" t="s">
        <v>3706</v>
      </c>
      <c r="D104" s="664">
        <v>32494.005300000001</v>
      </c>
      <c r="E104" s="692">
        <v>294</v>
      </c>
      <c r="F104" s="683">
        <v>0</v>
      </c>
      <c r="G104" s="137">
        <v>0</v>
      </c>
      <c r="H104" s="658">
        <f t="shared" si="16"/>
        <v>873.12530000000004</v>
      </c>
      <c r="I104" s="369">
        <v>873.12530000000004</v>
      </c>
      <c r="J104" s="369">
        <v>0</v>
      </c>
      <c r="K104" s="370">
        <v>0</v>
      </c>
      <c r="L104" s="448">
        <v>31326.880000000001</v>
      </c>
      <c r="M104" s="369">
        <v>31326.880000000001</v>
      </c>
      <c r="N104" s="369">
        <v>0</v>
      </c>
      <c r="O104" s="374">
        <v>0</v>
      </c>
      <c r="P104" s="667">
        <v>0</v>
      </c>
      <c r="Q104" s="668">
        <v>0</v>
      </c>
      <c r="R104" s="668">
        <v>0</v>
      </c>
      <c r="S104" s="685">
        <v>0</v>
      </c>
      <c r="T104" s="125" t="s">
        <v>64</v>
      </c>
    </row>
    <row r="105" spans="1:20" ht="34.5" customHeight="1" x14ac:dyDescent="0.2">
      <c r="A105" s="709">
        <v>4161</v>
      </c>
      <c r="B105" s="1233"/>
      <c r="C105" s="707" t="s">
        <v>3707</v>
      </c>
      <c r="D105" s="664">
        <v>5970.1332300000004</v>
      </c>
      <c r="E105" s="692">
        <v>0</v>
      </c>
      <c r="F105" s="683">
        <v>0</v>
      </c>
      <c r="G105" s="137">
        <v>0</v>
      </c>
      <c r="H105" s="658">
        <f t="shared" si="16"/>
        <v>5970.1332300000004</v>
      </c>
      <c r="I105" s="369">
        <v>5970.1332300000004</v>
      </c>
      <c r="J105" s="369">
        <v>0</v>
      </c>
      <c r="K105" s="370">
        <v>0</v>
      </c>
      <c r="L105" s="448">
        <v>0</v>
      </c>
      <c r="M105" s="369">
        <v>0</v>
      </c>
      <c r="N105" s="369">
        <v>0</v>
      </c>
      <c r="O105" s="374">
        <v>0</v>
      </c>
      <c r="P105" s="667">
        <v>0</v>
      </c>
      <c r="Q105" s="668">
        <v>0</v>
      </c>
      <c r="R105" s="668">
        <v>0</v>
      </c>
      <c r="S105" s="685">
        <v>0</v>
      </c>
      <c r="T105" s="125" t="s">
        <v>64</v>
      </c>
    </row>
    <row r="106" spans="1:20" ht="31.5" x14ac:dyDescent="0.2">
      <c r="A106" s="710">
        <v>4162</v>
      </c>
      <c r="B106" s="1233"/>
      <c r="C106" s="436" t="s">
        <v>3708</v>
      </c>
      <c r="D106" s="692">
        <v>50095.636859999999</v>
      </c>
      <c r="E106" s="692">
        <v>0</v>
      </c>
      <c r="F106" s="683">
        <v>0</v>
      </c>
      <c r="G106" s="137">
        <v>0</v>
      </c>
      <c r="H106" s="658">
        <f t="shared" si="16"/>
        <v>4805.8368599999994</v>
      </c>
      <c r="I106" s="369">
        <v>4805.8368599999994</v>
      </c>
      <c r="J106" s="369">
        <v>0</v>
      </c>
      <c r="K106" s="370">
        <v>0</v>
      </c>
      <c r="L106" s="442">
        <v>21189.8</v>
      </c>
      <c r="M106" s="369">
        <v>21189.8</v>
      </c>
      <c r="N106" s="369">
        <v>0</v>
      </c>
      <c r="O106" s="374">
        <v>0</v>
      </c>
      <c r="P106" s="443">
        <v>24100</v>
      </c>
      <c r="Q106" s="444">
        <v>0</v>
      </c>
      <c r="R106" s="444">
        <v>0</v>
      </c>
      <c r="S106" s="445">
        <v>0</v>
      </c>
      <c r="T106" s="125" t="s">
        <v>64</v>
      </c>
    </row>
    <row r="107" spans="1:20" ht="24" customHeight="1" x14ac:dyDescent="0.2">
      <c r="A107" s="709">
        <v>4163</v>
      </c>
      <c r="B107" s="1233"/>
      <c r="C107" s="755" t="s">
        <v>3709</v>
      </c>
      <c r="D107" s="749">
        <v>4999.99712</v>
      </c>
      <c r="E107" s="375">
        <v>0</v>
      </c>
      <c r="F107" s="683">
        <v>0</v>
      </c>
      <c r="G107" s="750">
        <v>0</v>
      </c>
      <c r="H107" s="658">
        <f t="shared" si="16"/>
        <v>204.68711999999999</v>
      </c>
      <c r="I107" s="659">
        <v>204.68711999999999</v>
      </c>
      <c r="J107" s="659">
        <v>0</v>
      </c>
      <c r="K107" s="660">
        <v>0</v>
      </c>
      <c r="L107" s="697">
        <v>4795.3100000000004</v>
      </c>
      <c r="M107" s="659">
        <v>4795.3100000000004</v>
      </c>
      <c r="N107" s="659">
        <v>0</v>
      </c>
      <c r="O107" s="751">
        <v>0</v>
      </c>
      <c r="P107" s="752">
        <v>0</v>
      </c>
      <c r="Q107" s="753">
        <v>0</v>
      </c>
      <c r="R107" s="753">
        <v>0</v>
      </c>
      <c r="S107" s="754">
        <v>0</v>
      </c>
      <c r="T107" s="698" t="s">
        <v>64</v>
      </c>
    </row>
    <row r="108" spans="1:20" ht="34.5" customHeight="1" x14ac:dyDescent="0.2">
      <c r="A108" s="709">
        <v>4164</v>
      </c>
      <c r="B108" s="1233"/>
      <c r="C108" s="707" t="s">
        <v>3710</v>
      </c>
      <c r="D108" s="664">
        <v>8018</v>
      </c>
      <c r="E108" s="692">
        <v>0</v>
      </c>
      <c r="F108" s="683">
        <v>0</v>
      </c>
      <c r="G108" s="137">
        <v>0</v>
      </c>
      <c r="H108" s="658">
        <f t="shared" si="16"/>
        <v>177</v>
      </c>
      <c r="I108" s="369">
        <v>177</v>
      </c>
      <c r="J108" s="369">
        <v>0</v>
      </c>
      <c r="K108" s="370">
        <v>0</v>
      </c>
      <c r="L108" s="448">
        <v>7841</v>
      </c>
      <c r="M108" s="369">
        <v>7841</v>
      </c>
      <c r="N108" s="369">
        <v>0</v>
      </c>
      <c r="O108" s="374">
        <v>0</v>
      </c>
      <c r="P108" s="667">
        <v>0</v>
      </c>
      <c r="Q108" s="668">
        <v>0</v>
      </c>
      <c r="R108" s="668">
        <v>0</v>
      </c>
      <c r="S108" s="685">
        <v>0</v>
      </c>
      <c r="T108" s="125" t="s">
        <v>64</v>
      </c>
    </row>
    <row r="109" spans="1:20" ht="34.5" customHeight="1" x14ac:dyDescent="0.2">
      <c r="A109" s="710">
        <v>4167</v>
      </c>
      <c r="B109" s="1233"/>
      <c r="C109" s="707" t="s">
        <v>3711</v>
      </c>
      <c r="D109" s="664">
        <v>8000</v>
      </c>
      <c r="E109" s="692">
        <v>0</v>
      </c>
      <c r="F109" s="683">
        <v>0</v>
      </c>
      <c r="G109" s="137">
        <v>0</v>
      </c>
      <c r="H109" s="658">
        <f t="shared" si="16"/>
        <v>175</v>
      </c>
      <c r="I109" s="369">
        <v>175</v>
      </c>
      <c r="J109" s="369">
        <v>0</v>
      </c>
      <c r="K109" s="370">
        <v>0</v>
      </c>
      <c r="L109" s="448">
        <v>7825</v>
      </c>
      <c r="M109" s="369">
        <v>7825</v>
      </c>
      <c r="N109" s="369">
        <v>0</v>
      </c>
      <c r="O109" s="374">
        <v>0</v>
      </c>
      <c r="P109" s="667">
        <v>0</v>
      </c>
      <c r="Q109" s="668">
        <v>0</v>
      </c>
      <c r="R109" s="668">
        <v>0</v>
      </c>
      <c r="S109" s="685">
        <v>0</v>
      </c>
      <c r="T109" s="125" t="s">
        <v>64</v>
      </c>
    </row>
    <row r="110" spans="1:20" ht="34.5" customHeight="1" x14ac:dyDescent="0.2">
      <c r="A110" s="709">
        <v>4168</v>
      </c>
      <c r="B110" s="1233"/>
      <c r="C110" s="707" t="s">
        <v>3712</v>
      </c>
      <c r="D110" s="664">
        <v>2110.2079899999999</v>
      </c>
      <c r="E110" s="692">
        <v>620</v>
      </c>
      <c r="F110" s="683">
        <v>0</v>
      </c>
      <c r="G110" s="137">
        <v>0</v>
      </c>
      <c r="H110" s="658">
        <f t="shared" si="16"/>
        <v>1490.2079899999999</v>
      </c>
      <c r="I110" s="369">
        <v>1490.2079899999999</v>
      </c>
      <c r="J110" s="369">
        <v>0</v>
      </c>
      <c r="K110" s="370">
        <v>0</v>
      </c>
      <c r="L110" s="448">
        <v>0</v>
      </c>
      <c r="M110" s="369">
        <v>0</v>
      </c>
      <c r="N110" s="369">
        <v>0</v>
      </c>
      <c r="O110" s="374">
        <v>0</v>
      </c>
      <c r="P110" s="667">
        <v>0</v>
      </c>
      <c r="Q110" s="668">
        <v>0</v>
      </c>
      <c r="R110" s="668">
        <v>0</v>
      </c>
      <c r="S110" s="685">
        <v>0</v>
      </c>
      <c r="T110" s="125" t="s">
        <v>64</v>
      </c>
    </row>
    <row r="111" spans="1:20" ht="34.5" customHeight="1" x14ac:dyDescent="0.2">
      <c r="A111" s="709">
        <v>4169</v>
      </c>
      <c r="B111" s="1233"/>
      <c r="C111" s="707" t="s">
        <v>3713</v>
      </c>
      <c r="D111" s="664">
        <v>4000</v>
      </c>
      <c r="E111" s="692">
        <v>0</v>
      </c>
      <c r="F111" s="683">
        <v>0</v>
      </c>
      <c r="G111" s="137">
        <v>0</v>
      </c>
      <c r="H111" s="658">
        <f t="shared" si="16"/>
        <v>30.25</v>
      </c>
      <c r="I111" s="369">
        <v>30.25</v>
      </c>
      <c r="J111" s="369">
        <v>0</v>
      </c>
      <c r="K111" s="370">
        <v>0</v>
      </c>
      <c r="L111" s="448">
        <v>3969.75</v>
      </c>
      <c r="M111" s="369">
        <v>3969.75</v>
      </c>
      <c r="N111" s="369">
        <v>0</v>
      </c>
      <c r="O111" s="374">
        <v>0</v>
      </c>
      <c r="P111" s="667">
        <v>0</v>
      </c>
      <c r="Q111" s="668">
        <v>0</v>
      </c>
      <c r="R111" s="668">
        <v>0</v>
      </c>
      <c r="S111" s="685">
        <v>0</v>
      </c>
      <c r="T111" s="125" t="s">
        <v>64</v>
      </c>
    </row>
    <row r="112" spans="1:20" ht="24" customHeight="1" x14ac:dyDescent="0.2">
      <c r="A112" s="709">
        <v>4201</v>
      </c>
      <c r="B112" s="1233"/>
      <c r="C112" s="707" t="s">
        <v>3714</v>
      </c>
      <c r="D112" s="664">
        <v>10600</v>
      </c>
      <c r="E112" s="692">
        <v>0</v>
      </c>
      <c r="F112" s="683">
        <v>0</v>
      </c>
      <c r="G112" s="137">
        <v>0</v>
      </c>
      <c r="H112" s="658">
        <f t="shared" si="16"/>
        <v>160.93</v>
      </c>
      <c r="I112" s="369">
        <v>160.93</v>
      </c>
      <c r="J112" s="369">
        <v>0</v>
      </c>
      <c r="K112" s="370">
        <v>0</v>
      </c>
      <c r="L112" s="448">
        <v>439.07</v>
      </c>
      <c r="M112" s="369">
        <v>439.07</v>
      </c>
      <c r="N112" s="369">
        <v>0</v>
      </c>
      <c r="O112" s="374">
        <v>0</v>
      </c>
      <c r="P112" s="667">
        <v>10000</v>
      </c>
      <c r="Q112" s="668">
        <v>0</v>
      </c>
      <c r="R112" s="668">
        <v>0</v>
      </c>
      <c r="S112" s="685">
        <v>0</v>
      </c>
      <c r="T112" s="125" t="s">
        <v>64</v>
      </c>
    </row>
    <row r="113" spans="1:20" ht="31.5" x14ac:dyDescent="0.2">
      <c r="A113" s="710">
        <v>4202</v>
      </c>
      <c r="B113" s="1233"/>
      <c r="C113" s="707" t="s">
        <v>3715</v>
      </c>
      <c r="D113" s="664">
        <v>20259.199799999999</v>
      </c>
      <c r="E113" s="692">
        <v>0</v>
      </c>
      <c r="F113" s="683">
        <v>0</v>
      </c>
      <c r="G113" s="137">
        <v>0</v>
      </c>
      <c r="H113" s="658">
        <f t="shared" si="16"/>
        <v>379.18979999999999</v>
      </c>
      <c r="I113" s="369">
        <v>379.18979999999999</v>
      </c>
      <c r="J113" s="369">
        <v>0</v>
      </c>
      <c r="K113" s="370">
        <v>0</v>
      </c>
      <c r="L113" s="448">
        <v>19880.009999999998</v>
      </c>
      <c r="M113" s="369">
        <v>19880.009999999998</v>
      </c>
      <c r="N113" s="369">
        <v>0</v>
      </c>
      <c r="O113" s="374">
        <v>0</v>
      </c>
      <c r="P113" s="667">
        <v>0</v>
      </c>
      <c r="Q113" s="668">
        <v>0</v>
      </c>
      <c r="R113" s="668">
        <v>0</v>
      </c>
      <c r="S113" s="685">
        <v>0</v>
      </c>
      <c r="T113" s="125" t="s">
        <v>64</v>
      </c>
    </row>
    <row r="114" spans="1:20" ht="34.5" customHeight="1" x14ac:dyDescent="0.2">
      <c r="A114" s="709">
        <v>4203</v>
      </c>
      <c r="B114" s="1233"/>
      <c r="C114" s="707" t="s">
        <v>3716</v>
      </c>
      <c r="D114" s="664">
        <v>3736.7489999999998</v>
      </c>
      <c r="E114" s="692">
        <v>700</v>
      </c>
      <c r="F114" s="683">
        <v>0</v>
      </c>
      <c r="G114" s="137">
        <v>0</v>
      </c>
      <c r="H114" s="658">
        <f t="shared" si="16"/>
        <v>3036.7489999999998</v>
      </c>
      <c r="I114" s="369">
        <v>3036.7489999999998</v>
      </c>
      <c r="J114" s="369">
        <v>0</v>
      </c>
      <c r="K114" s="370">
        <v>0</v>
      </c>
      <c r="L114" s="448">
        <v>0</v>
      </c>
      <c r="M114" s="369">
        <v>0</v>
      </c>
      <c r="N114" s="369">
        <v>0</v>
      </c>
      <c r="O114" s="374">
        <v>0</v>
      </c>
      <c r="P114" s="667">
        <v>0</v>
      </c>
      <c r="Q114" s="668">
        <v>0</v>
      </c>
      <c r="R114" s="668">
        <v>0</v>
      </c>
      <c r="S114" s="685">
        <v>0</v>
      </c>
      <c r="T114" s="125" t="s">
        <v>64</v>
      </c>
    </row>
    <row r="115" spans="1:20" ht="31.5" x14ac:dyDescent="0.2">
      <c r="A115" s="709">
        <v>4204</v>
      </c>
      <c r="B115" s="1233"/>
      <c r="C115" s="707" t="s">
        <v>3717</v>
      </c>
      <c r="D115" s="664">
        <v>3300.0071400000002</v>
      </c>
      <c r="E115" s="692">
        <v>200</v>
      </c>
      <c r="F115" s="683">
        <v>0</v>
      </c>
      <c r="G115" s="137">
        <v>0</v>
      </c>
      <c r="H115" s="658">
        <f t="shared" si="16"/>
        <v>2397.7771400000001</v>
      </c>
      <c r="I115" s="369">
        <v>2397.7771400000001</v>
      </c>
      <c r="J115" s="369">
        <v>0</v>
      </c>
      <c r="K115" s="370">
        <v>0</v>
      </c>
      <c r="L115" s="448">
        <v>702.23</v>
      </c>
      <c r="M115" s="369">
        <v>702.23</v>
      </c>
      <c r="N115" s="369">
        <v>0</v>
      </c>
      <c r="O115" s="374">
        <v>0</v>
      </c>
      <c r="P115" s="667">
        <v>0</v>
      </c>
      <c r="Q115" s="668">
        <v>0</v>
      </c>
      <c r="R115" s="668">
        <v>0</v>
      </c>
      <c r="S115" s="685">
        <v>0</v>
      </c>
      <c r="T115" s="125" t="s">
        <v>64</v>
      </c>
    </row>
    <row r="116" spans="1:20" ht="34.5" customHeight="1" x14ac:dyDescent="0.2">
      <c r="A116" s="709">
        <v>4205</v>
      </c>
      <c r="B116" s="1233"/>
      <c r="C116" s="707" t="s">
        <v>3718</v>
      </c>
      <c r="D116" s="664">
        <v>3056</v>
      </c>
      <c r="E116" s="692">
        <v>106</v>
      </c>
      <c r="F116" s="683">
        <v>0</v>
      </c>
      <c r="G116" s="137">
        <v>0</v>
      </c>
      <c r="H116" s="658">
        <f t="shared" si="16"/>
        <v>100</v>
      </c>
      <c r="I116" s="369">
        <v>100</v>
      </c>
      <c r="J116" s="369">
        <v>0</v>
      </c>
      <c r="K116" s="370">
        <v>0</v>
      </c>
      <c r="L116" s="448">
        <v>2850</v>
      </c>
      <c r="M116" s="369">
        <v>2850</v>
      </c>
      <c r="N116" s="369">
        <v>0</v>
      </c>
      <c r="O116" s="374">
        <v>0</v>
      </c>
      <c r="P116" s="667">
        <v>0</v>
      </c>
      <c r="Q116" s="668">
        <v>0</v>
      </c>
      <c r="R116" s="668">
        <v>0</v>
      </c>
      <c r="S116" s="685">
        <v>0</v>
      </c>
      <c r="T116" s="125" t="s">
        <v>64</v>
      </c>
    </row>
    <row r="117" spans="1:20" ht="34.5" customHeight="1" x14ac:dyDescent="0.2">
      <c r="A117" s="709">
        <v>4206</v>
      </c>
      <c r="B117" s="1233"/>
      <c r="C117" s="707" t="s">
        <v>3719</v>
      </c>
      <c r="D117" s="664">
        <v>2599.99755</v>
      </c>
      <c r="E117" s="692">
        <v>200</v>
      </c>
      <c r="F117" s="683">
        <v>0</v>
      </c>
      <c r="G117" s="137">
        <v>0</v>
      </c>
      <c r="H117" s="658">
        <f t="shared" si="16"/>
        <v>1355.83755</v>
      </c>
      <c r="I117" s="369">
        <v>1355.83755</v>
      </c>
      <c r="J117" s="369">
        <v>0</v>
      </c>
      <c r="K117" s="370">
        <v>0</v>
      </c>
      <c r="L117" s="448">
        <v>1044.1600000000001</v>
      </c>
      <c r="M117" s="369">
        <v>1044.1600000000001</v>
      </c>
      <c r="N117" s="369">
        <v>0</v>
      </c>
      <c r="O117" s="374">
        <v>0</v>
      </c>
      <c r="P117" s="667">
        <v>0</v>
      </c>
      <c r="Q117" s="668">
        <v>0</v>
      </c>
      <c r="R117" s="668">
        <v>0</v>
      </c>
      <c r="S117" s="685">
        <v>0</v>
      </c>
      <c r="T117" s="125" t="s">
        <v>64</v>
      </c>
    </row>
    <row r="118" spans="1:20" ht="34.5" customHeight="1" x14ac:dyDescent="0.2">
      <c r="A118" s="709">
        <v>4207</v>
      </c>
      <c r="B118" s="1233"/>
      <c r="C118" s="707" t="s">
        <v>3720</v>
      </c>
      <c r="D118" s="664">
        <v>5510</v>
      </c>
      <c r="E118" s="692">
        <v>1510</v>
      </c>
      <c r="F118" s="683">
        <v>0</v>
      </c>
      <c r="G118" s="137">
        <v>0</v>
      </c>
      <c r="H118" s="658">
        <f t="shared" si="16"/>
        <v>4000</v>
      </c>
      <c r="I118" s="369">
        <v>4000</v>
      </c>
      <c r="J118" s="369">
        <v>0</v>
      </c>
      <c r="K118" s="370">
        <v>0</v>
      </c>
      <c r="L118" s="448">
        <v>0</v>
      </c>
      <c r="M118" s="369">
        <v>0</v>
      </c>
      <c r="N118" s="369">
        <v>0</v>
      </c>
      <c r="O118" s="374">
        <v>0</v>
      </c>
      <c r="P118" s="667">
        <v>0</v>
      </c>
      <c r="Q118" s="668">
        <v>0</v>
      </c>
      <c r="R118" s="668">
        <v>0</v>
      </c>
      <c r="S118" s="685">
        <v>0</v>
      </c>
      <c r="T118" s="125" t="s">
        <v>64</v>
      </c>
    </row>
    <row r="119" spans="1:20" ht="24" customHeight="1" x14ac:dyDescent="0.2">
      <c r="A119" s="709">
        <v>4208</v>
      </c>
      <c r="B119" s="1233"/>
      <c r="C119" s="707" t="s">
        <v>3721</v>
      </c>
      <c r="D119" s="664">
        <v>1114</v>
      </c>
      <c r="E119" s="692">
        <v>114</v>
      </c>
      <c r="F119" s="683">
        <v>0</v>
      </c>
      <c r="G119" s="137">
        <v>0</v>
      </c>
      <c r="H119" s="658">
        <f t="shared" si="16"/>
        <v>1000</v>
      </c>
      <c r="I119" s="369">
        <v>1000</v>
      </c>
      <c r="J119" s="369">
        <v>0</v>
      </c>
      <c r="K119" s="370">
        <v>0</v>
      </c>
      <c r="L119" s="448">
        <v>0</v>
      </c>
      <c r="M119" s="369">
        <v>0</v>
      </c>
      <c r="N119" s="369">
        <v>0</v>
      </c>
      <c r="O119" s="374">
        <v>0</v>
      </c>
      <c r="P119" s="667">
        <v>0</v>
      </c>
      <c r="Q119" s="668">
        <v>0</v>
      </c>
      <c r="R119" s="668">
        <v>0</v>
      </c>
      <c r="S119" s="685">
        <v>0</v>
      </c>
      <c r="T119" s="125" t="s">
        <v>64</v>
      </c>
    </row>
    <row r="120" spans="1:20" ht="34.5" customHeight="1" x14ac:dyDescent="0.2">
      <c r="A120" s="709">
        <v>4209</v>
      </c>
      <c r="B120" s="1233"/>
      <c r="C120" s="707" t="s">
        <v>3722</v>
      </c>
      <c r="D120" s="664">
        <v>63330.998</v>
      </c>
      <c r="E120" s="692">
        <v>231</v>
      </c>
      <c r="F120" s="683">
        <v>0</v>
      </c>
      <c r="G120" s="137">
        <v>0</v>
      </c>
      <c r="H120" s="658">
        <f t="shared" si="16"/>
        <v>328.38799999999998</v>
      </c>
      <c r="I120" s="369">
        <v>328.38799999999998</v>
      </c>
      <c r="J120" s="369">
        <v>0</v>
      </c>
      <c r="K120" s="370">
        <v>0</v>
      </c>
      <c r="L120" s="448">
        <v>12271.61</v>
      </c>
      <c r="M120" s="369">
        <v>12271.61</v>
      </c>
      <c r="N120" s="369">
        <v>0</v>
      </c>
      <c r="O120" s="374">
        <v>0</v>
      </c>
      <c r="P120" s="667">
        <v>50500</v>
      </c>
      <c r="Q120" s="668">
        <v>0</v>
      </c>
      <c r="R120" s="668">
        <v>0</v>
      </c>
      <c r="S120" s="685">
        <v>0</v>
      </c>
      <c r="T120" s="125" t="s">
        <v>64</v>
      </c>
    </row>
    <row r="121" spans="1:20" ht="24" customHeight="1" x14ac:dyDescent="0.2">
      <c r="A121" s="709">
        <v>4210</v>
      </c>
      <c r="B121" s="1233"/>
      <c r="C121" s="707" t="s">
        <v>3723</v>
      </c>
      <c r="D121" s="664">
        <v>8145.1755699999994</v>
      </c>
      <c r="E121" s="692">
        <v>645.16999999999996</v>
      </c>
      <c r="F121" s="683">
        <v>0</v>
      </c>
      <c r="G121" s="137">
        <v>0</v>
      </c>
      <c r="H121" s="658">
        <f t="shared" si="16"/>
        <v>3266.2255699999996</v>
      </c>
      <c r="I121" s="369">
        <v>3266.2255699999996</v>
      </c>
      <c r="J121" s="369">
        <v>0</v>
      </c>
      <c r="K121" s="370">
        <v>0</v>
      </c>
      <c r="L121" s="448">
        <v>4233.78</v>
      </c>
      <c r="M121" s="369">
        <v>4233.78</v>
      </c>
      <c r="N121" s="369">
        <v>0</v>
      </c>
      <c r="O121" s="374">
        <v>0</v>
      </c>
      <c r="P121" s="667">
        <v>0</v>
      </c>
      <c r="Q121" s="668">
        <v>0</v>
      </c>
      <c r="R121" s="668">
        <v>0</v>
      </c>
      <c r="S121" s="685">
        <v>0</v>
      </c>
      <c r="T121" s="125" t="s">
        <v>64</v>
      </c>
    </row>
    <row r="122" spans="1:20" ht="34.5" customHeight="1" x14ac:dyDescent="0.2">
      <c r="A122" s="710">
        <v>4211</v>
      </c>
      <c r="B122" s="1233"/>
      <c r="C122" s="707" t="s">
        <v>3724</v>
      </c>
      <c r="D122" s="664">
        <v>10094.041520000001</v>
      </c>
      <c r="E122" s="692">
        <v>243.61</v>
      </c>
      <c r="F122" s="683">
        <v>0</v>
      </c>
      <c r="G122" s="137">
        <v>0</v>
      </c>
      <c r="H122" s="658">
        <f t="shared" si="16"/>
        <v>8098.1015200000002</v>
      </c>
      <c r="I122" s="369">
        <v>8098.1015200000002</v>
      </c>
      <c r="J122" s="369">
        <v>0</v>
      </c>
      <c r="K122" s="370">
        <v>0</v>
      </c>
      <c r="L122" s="448">
        <v>1752.33</v>
      </c>
      <c r="M122" s="369">
        <v>1752.33</v>
      </c>
      <c r="N122" s="369">
        <v>0</v>
      </c>
      <c r="O122" s="374">
        <v>0</v>
      </c>
      <c r="P122" s="667">
        <v>0</v>
      </c>
      <c r="Q122" s="668">
        <v>0</v>
      </c>
      <c r="R122" s="668">
        <v>0</v>
      </c>
      <c r="S122" s="685">
        <v>0</v>
      </c>
      <c r="T122" s="125" t="s">
        <v>64</v>
      </c>
    </row>
    <row r="123" spans="1:20" ht="34.5" customHeight="1" x14ac:dyDescent="0.2">
      <c r="A123" s="709">
        <v>4212</v>
      </c>
      <c r="B123" s="1233"/>
      <c r="C123" s="707" t="s">
        <v>3725</v>
      </c>
      <c r="D123" s="664">
        <v>26284.321980000001</v>
      </c>
      <c r="E123" s="692">
        <v>484.32</v>
      </c>
      <c r="F123" s="683">
        <v>0</v>
      </c>
      <c r="G123" s="137">
        <v>0</v>
      </c>
      <c r="H123" s="658">
        <f t="shared" si="16"/>
        <v>24451.381980000002</v>
      </c>
      <c r="I123" s="369">
        <v>24451.381980000002</v>
      </c>
      <c r="J123" s="369">
        <v>0</v>
      </c>
      <c r="K123" s="370">
        <v>0</v>
      </c>
      <c r="L123" s="448">
        <v>1348.62</v>
      </c>
      <c r="M123" s="369">
        <v>1348.62</v>
      </c>
      <c r="N123" s="369">
        <v>0</v>
      </c>
      <c r="O123" s="374">
        <v>0</v>
      </c>
      <c r="P123" s="667">
        <v>0</v>
      </c>
      <c r="Q123" s="668">
        <v>0</v>
      </c>
      <c r="R123" s="668">
        <v>0</v>
      </c>
      <c r="S123" s="685">
        <v>0</v>
      </c>
      <c r="T123" s="125" t="s">
        <v>64</v>
      </c>
    </row>
    <row r="124" spans="1:20" ht="34.5" customHeight="1" x14ac:dyDescent="0.2">
      <c r="A124" s="709">
        <v>4213</v>
      </c>
      <c r="B124" s="1233"/>
      <c r="C124" s="707" t="s">
        <v>3726</v>
      </c>
      <c r="D124" s="664">
        <v>1332.0921000000001</v>
      </c>
      <c r="E124" s="692">
        <v>0</v>
      </c>
      <c r="F124" s="683">
        <v>0</v>
      </c>
      <c r="G124" s="137">
        <v>0</v>
      </c>
      <c r="H124" s="658">
        <f t="shared" si="16"/>
        <v>1332.0921000000001</v>
      </c>
      <c r="I124" s="369">
        <v>1332.0921000000001</v>
      </c>
      <c r="J124" s="369">
        <v>0</v>
      </c>
      <c r="K124" s="370">
        <v>0</v>
      </c>
      <c r="L124" s="448">
        <v>0</v>
      </c>
      <c r="M124" s="369">
        <v>0</v>
      </c>
      <c r="N124" s="369">
        <v>0</v>
      </c>
      <c r="O124" s="374">
        <v>0</v>
      </c>
      <c r="P124" s="667">
        <v>0</v>
      </c>
      <c r="Q124" s="668">
        <v>0</v>
      </c>
      <c r="R124" s="668">
        <v>0</v>
      </c>
      <c r="S124" s="685">
        <v>0</v>
      </c>
      <c r="T124" s="125" t="s">
        <v>64</v>
      </c>
    </row>
    <row r="125" spans="1:20" ht="24" customHeight="1" x14ac:dyDescent="0.2">
      <c r="A125" s="709">
        <v>4247</v>
      </c>
      <c r="B125" s="1233"/>
      <c r="C125" s="707" t="s">
        <v>3727</v>
      </c>
      <c r="D125" s="664">
        <v>650</v>
      </c>
      <c r="E125" s="692">
        <v>0</v>
      </c>
      <c r="F125" s="683">
        <v>0</v>
      </c>
      <c r="G125" s="137">
        <v>0</v>
      </c>
      <c r="H125" s="658">
        <f t="shared" si="16"/>
        <v>650</v>
      </c>
      <c r="I125" s="369">
        <v>650</v>
      </c>
      <c r="J125" s="369">
        <v>0</v>
      </c>
      <c r="K125" s="370">
        <v>0</v>
      </c>
      <c r="L125" s="448">
        <v>0</v>
      </c>
      <c r="M125" s="369">
        <v>0</v>
      </c>
      <c r="N125" s="369">
        <v>0</v>
      </c>
      <c r="O125" s="374">
        <v>0</v>
      </c>
      <c r="P125" s="667">
        <v>0</v>
      </c>
      <c r="Q125" s="668">
        <v>0</v>
      </c>
      <c r="R125" s="668">
        <v>0</v>
      </c>
      <c r="S125" s="685">
        <v>0</v>
      </c>
      <c r="T125" s="125" t="s">
        <v>64</v>
      </c>
    </row>
    <row r="126" spans="1:20" ht="34.5" customHeight="1" x14ac:dyDescent="0.2">
      <c r="A126" s="709">
        <v>4248</v>
      </c>
      <c r="B126" s="1233"/>
      <c r="C126" s="707" t="s">
        <v>3728</v>
      </c>
      <c r="D126" s="664">
        <v>1588.73</v>
      </c>
      <c r="E126" s="692">
        <v>39.93</v>
      </c>
      <c r="F126" s="683">
        <v>0</v>
      </c>
      <c r="G126" s="137">
        <v>0</v>
      </c>
      <c r="H126" s="658">
        <f t="shared" si="16"/>
        <v>1548.8</v>
      </c>
      <c r="I126" s="369">
        <v>1548.8</v>
      </c>
      <c r="J126" s="369">
        <v>0</v>
      </c>
      <c r="K126" s="370">
        <v>0</v>
      </c>
      <c r="L126" s="448">
        <v>0</v>
      </c>
      <c r="M126" s="369">
        <v>0</v>
      </c>
      <c r="N126" s="369">
        <v>0</v>
      </c>
      <c r="O126" s="374">
        <v>0</v>
      </c>
      <c r="P126" s="667">
        <v>0</v>
      </c>
      <c r="Q126" s="668">
        <v>0</v>
      </c>
      <c r="R126" s="668">
        <v>0</v>
      </c>
      <c r="S126" s="685">
        <v>0</v>
      </c>
      <c r="T126" s="125" t="s">
        <v>64</v>
      </c>
    </row>
    <row r="127" spans="1:20" ht="34.5" customHeight="1" x14ac:dyDescent="0.2">
      <c r="A127" s="709">
        <v>4249</v>
      </c>
      <c r="B127" s="1233"/>
      <c r="C127" s="707" t="s">
        <v>3729</v>
      </c>
      <c r="D127" s="664">
        <v>3009.7739999999999</v>
      </c>
      <c r="E127" s="692">
        <v>27.4</v>
      </c>
      <c r="F127" s="683">
        <v>0</v>
      </c>
      <c r="G127" s="137">
        <v>0</v>
      </c>
      <c r="H127" s="658">
        <f t="shared" si="16"/>
        <v>2982.3739999999998</v>
      </c>
      <c r="I127" s="369">
        <v>2982.3739999999998</v>
      </c>
      <c r="J127" s="369">
        <v>0</v>
      </c>
      <c r="K127" s="370">
        <v>0</v>
      </c>
      <c r="L127" s="448">
        <v>0</v>
      </c>
      <c r="M127" s="369">
        <v>0</v>
      </c>
      <c r="N127" s="369">
        <v>0</v>
      </c>
      <c r="O127" s="374">
        <v>0</v>
      </c>
      <c r="P127" s="667">
        <v>0</v>
      </c>
      <c r="Q127" s="668">
        <v>0</v>
      </c>
      <c r="R127" s="668">
        <v>0</v>
      </c>
      <c r="S127" s="685">
        <v>0</v>
      </c>
      <c r="T127" s="125" t="s">
        <v>64</v>
      </c>
    </row>
    <row r="128" spans="1:20" ht="24" customHeight="1" x14ac:dyDescent="0.2">
      <c r="A128" s="709">
        <v>4250</v>
      </c>
      <c r="B128" s="1233"/>
      <c r="C128" s="707" t="s">
        <v>3730</v>
      </c>
      <c r="D128" s="664">
        <v>2944.4110000000001</v>
      </c>
      <c r="E128" s="692">
        <v>46.91</v>
      </c>
      <c r="F128" s="683">
        <v>0</v>
      </c>
      <c r="G128" s="137">
        <v>0</v>
      </c>
      <c r="H128" s="658">
        <f t="shared" si="16"/>
        <v>2897.491</v>
      </c>
      <c r="I128" s="369">
        <v>2897.491</v>
      </c>
      <c r="J128" s="369">
        <v>0</v>
      </c>
      <c r="K128" s="370">
        <v>0</v>
      </c>
      <c r="L128" s="448">
        <v>0.01</v>
      </c>
      <c r="M128" s="369">
        <v>0.01</v>
      </c>
      <c r="N128" s="369">
        <v>0</v>
      </c>
      <c r="O128" s="374">
        <v>0</v>
      </c>
      <c r="P128" s="667">
        <v>0</v>
      </c>
      <c r="Q128" s="668">
        <v>0</v>
      </c>
      <c r="R128" s="668">
        <v>0</v>
      </c>
      <c r="S128" s="685">
        <v>0</v>
      </c>
      <c r="T128" s="125" t="s">
        <v>64</v>
      </c>
    </row>
    <row r="129" spans="1:21" ht="34.5" customHeight="1" x14ac:dyDescent="0.2">
      <c r="A129" s="709">
        <v>4251</v>
      </c>
      <c r="B129" s="1233"/>
      <c r="C129" s="436" t="s">
        <v>3731</v>
      </c>
      <c r="D129" s="692">
        <v>5606.8019999999997</v>
      </c>
      <c r="E129" s="692">
        <v>110</v>
      </c>
      <c r="F129" s="683">
        <v>0</v>
      </c>
      <c r="G129" s="137">
        <v>0</v>
      </c>
      <c r="H129" s="658">
        <f t="shared" si="16"/>
        <v>2496.8020000000001</v>
      </c>
      <c r="I129" s="369">
        <v>2496.8020000000001</v>
      </c>
      <c r="J129" s="369">
        <v>0</v>
      </c>
      <c r="K129" s="370">
        <v>0</v>
      </c>
      <c r="L129" s="442">
        <v>3000</v>
      </c>
      <c r="M129" s="369">
        <v>3000</v>
      </c>
      <c r="N129" s="369">
        <v>0</v>
      </c>
      <c r="O129" s="374">
        <v>0</v>
      </c>
      <c r="P129" s="443">
        <v>0</v>
      </c>
      <c r="Q129" s="444">
        <v>0</v>
      </c>
      <c r="R129" s="444">
        <v>0</v>
      </c>
      <c r="S129" s="445">
        <v>0</v>
      </c>
      <c r="T129" s="125" t="s">
        <v>64</v>
      </c>
    </row>
    <row r="130" spans="1:21" ht="34.5" customHeight="1" x14ac:dyDescent="0.2">
      <c r="A130" s="709">
        <v>4252</v>
      </c>
      <c r="B130" s="1233"/>
      <c r="C130" s="755" t="s">
        <v>3732</v>
      </c>
      <c r="D130" s="749">
        <v>9255.6629999999986</v>
      </c>
      <c r="E130" s="375">
        <v>174.3</v>
      </c>
      <c r="F130" s="683">
        <v>0</v>
      </c>
      <c r="G130" s="750">
        <v>0</v>
      </c>
      <c r="H130" s="658">
        <f t="shared" si="16"/>
        <v>9081.3629999999994</v>
      </c>
      <c r="I130" s="659">
        <v>9081.3629999999994</v>
      </c>
      <c r="J130" s="659">
        <v>0</v>
      </c>
      <c r="K130" s="660">
        <v>0</v>
      </c>
      <c r="L130" s="697">
        <v>0</v>
      </c>
      <c r="M130" s="659">
        <v>0</v>
      </c>
      <c r="N130" s="659">
        <v>0</v>
      </c>
      <c r="O130" s="751">
        <v>0</v>
      </c>
      <c r="P130" s="752">
        <v>0</v>
      </c>
      <c r="Q130" s="753">
        <v>0</v>
      </c>
      <c r="R130" s="753">
        <v>0</v>
      </c>
      <c r="S130" s="754">
        <v>0</v>
      </c>
      <c r="T130" s="698" t="s">
        <v>64</v>
      </c>
    </row>
    <row r="131" spans="1:21" ht="24" customHeight="1" x14ac:dyDescent="0.2">
      <c r="A131" s="709">
        <v>4253</v>
      </c>
      <c r="B131" s="1233"/>
      <c r="C131" s="707" t="s">
        <v>3733</v>
      </c>
      <c r="D131" s="664">
        <v>5000.0115599999999</v>
      </c>
      <c r="E131" s="692">
        <v>0</v>
      </c>
      <c r="F131" s="683">
        <v>0</v>
      </c>
      <c r="G131" s="137">
        <v>0</v>
      </c>
      <c r="H131" s="658">
        <f t="shared" si="16"/>
        <v>1850.1015600000001</v>
      </c>
      <c r="I131" s="369">
        <v>1850.1015600000001</v>
      </c>
      <c r="J131" s="369">
        <v>0</v>
      </c>
      <c r="K131" s="370">
        <v>0</v>
      </c>
      <c r="L131" s="448">
        <v>3149.91</v>
      </c>
      <c r="M131" s="369">
        <v>3149.91</v>
      </c>
      <c r="N131" s="369">
        <v>0</v>
      </c>
      <c r="O131" s="374">
        <v>0</v>
      </c>
      <c r="P131" s="667">
        <v>0</v>
      </c>
      <c r="Q131" s="668">
        <v>0</v>
      </c>
      <c r="R131" s="668">
        <v>0</v>
      </c>
      <c r="S131" s="685">
        <v>0</v>
      </c>
      <c r="T131" s="125" t="s">
        <v>64</v>
      </c>
    </row>
    <row r="132" spans="1:21" ht="24" customHeight="1" x14ac:dyDescent="0.2">
      <c r="A132" s="709">
        <v>4254</v>
      </c>
      <c r="B132" s="1233"/>
      <c r="C132" s="707" t="s">
        <v>3734</v>
      </c>
      <c r="D132" s="664">
        <v>10400.008529999999</v>
      </c>
      <c r="E132" s="692">
        <v>0</v>
      </c>
      <c r="F132" s="683">
        <v>0</v>
      </c>
      <c r="G132" s="137">
        <v>0</v>
      </c>
      <c r="H132" s="658">
        <f t="shared" si="16"/>
        <v>3437.9385299999999</v>
      </c>
      <c r="I132" s="369">
        <v>3437.9385299999999</v>
      </c>
      <c r="J132" s="369">
        <v>0</v>
      </c>
      <c r="K132" s="370">
        <v>0</v>
      </c>
      <c r="L132" s="448">
        <v>6962.07</v>
      </c>
      <c r="M132" s="369">
        <v>6962.07</v>
      </c>
      <c r="N132" s="369">
        <v>0</v>
      </c>
      <c r="O132" s="374">
        <v>0</v>
      </c>
      <c r="P132" s="667">
        <v>0</v>
      </c>
      <c r="Q132" s="668">
        <v>0</v>
      </c>
      <c r="R132" s="668">
        <v>0</v>
      </c>
      <c r="S132" s="685">
        <v>0</v>
      </c>
      <c r="T132" s="125" t="s">
        <v>64</v>
      </c>
    </row>
    <row r="133" spans="1:21" ht="24" customHeight="1" x14ac:dyDescent="0.2">
      <c r="A133" s="709">
        <v>4255</v>
      </c>
      <c r="B133" s="1233"/>
      <c r="C133" s="707" t="s">
        <v>3735</v>
      </c>
      <c r="D133" s="664">
        <v>4647.6080000000002</v>
      </c>
      <c r="E133" s="692">
        <v>13.5</v>
      </c>
      <c r="F133" s="683">
        <v>0</v>
      </c>
      <c r="G133" s="137">
        <v>0</v>
      </c>
      <c r="H133" s="658">
        <f t="shared" si="16"/>
        <v>4634.1080000000002</v>
      </c>
      <c r="I133" s="369">
        <v>4634.1080000000002</v>
      </c>
      <c r="J133" s="369">
        <v>0</v>
      </c>
      <c r="K133" s="370">
        <v>0</v>
      </c>
      <c r="L133" s="448">
        <v>0</v>
      </c>
      <c r="M133" s="369">
        <v>0</v>
      </c>
      <c r="N133" s="369">
        <v>0</v>
      </c>
      <c r="O133" s="374">
        <v>0</v>
      </c>
      <c r="P133" s="667">
        <v>0</v>
      </c>
      <c r="Q133" s="668">
        <v>0</v>
      </c>
      <c r="R133" s="668">
        <v>0</v>
      </c>
      <c r="S133" s="685">
        <v>0</v>
      </c>
      <c r="T133" s="125" t="s">
        <v>64</v>
      </c>
    </row>
    <row r="134" spans="1:21" ht="34.5" customHeight="1" x14ac:dyDescent="0.2">
      <c r="A134" s="709">
        <v>4256</v>
      </c>
      <c r="B134" s="1233"/>
      <c r="C134" s="707" t="s">
        <v>3736</v>
      </c>
      <c r="D134" s="664">
        <v>5485.2440800000004</v>
      </c>
      <c r="E134" s="692">
        <v>185.25</v>
      </c>
      <c r="F134" s="683">
        <v>0</v>
      </c>
      <c r="G134" s="137">
        <v>0</v>
      </c>
      <c r="H134" s="658">
        <f t="shared" si="16"/>
        <v>4455.2040800000004</v>
      </c>
      <c r="I134" s="369">
        <v>4455.2040800000004</v>
      </c>
      <c r="J134" s="369">
        <v>0</v>
      </c>
      <c r="K134" s="370">
        <v>0</v>
      </c>
      <c r="L134" s="448">
        <v>844.79</v>
      </c>
      <c r="M134" s="369">
        <v>844.79</v>
      </c>
      <c r="N134" s="369">
        <v>0</v>
      </c>
      <c r="O134" s="374">
        <v>0</v>
      </c>
      <c r="P134" s="667">
        <v>0</v>
      </c>
      <c r="Q134" s="668">
        <v>0</v>
      </c>
      <c r="R134" s="668">
        <v>0</v>
      </c>
      <c r="S134" s="685">
        <v>0</v>
      </c>
      <c r="T134" s="125" t="s">
        <v>64</v>
      </c>
    </row>
    <row r="135" spans="1:21" ht="34.5" customHeight="1" x14ac:dyDescent="0.2">
      <c r="A135" s="709">
        <v>4257</v>
      </c>
      <c r="B135" s="1233"/>
      <c r="C135" s="707" t="s">
        <v>3737</v>
      </c>
      <c r="D135" s="664">
        <v>5500</v>
      </c>
      <c r="E135" s="692">
        <v>400</v>
      </c>
      <c r="F135" s="683">
        <v>0</v>
      </c>
      <c r="G135" s="137">
        <v>0</v>
      </c>
      <c r="H135" s="658">
        <f t="shared" si="16"/>
        <v>5100</v>
      </c>
      <c r="I135" s="369">
        <v>5100</v>
      </c>
      <c r="J135" s="369">
        <v>0</v>
      </c>
      <c r="K135" s="370">
        <v>0</v>
      </c>
      <c r="L135" s="448">
        <v>0</v>
      </c>
      <c r="M135" s="369">
        <v>0</v>
      </c>
      <c r="N135" s="369">
        <v>0</v>
      </c>
      <c r="O135" s="374">
        <v>0</v>
      </c>
      <c r="P135" s="667">
        <v>0</v>
      </c>
      <c r="Q135" s="668">
        <v>0</v>
      </c>
      <c r="R135" s="668">
        <v>0</v>
      </c>
      <c r="S135" s="685">
        <v>0</v>
      </c>
      <c r="T135" s="125" t="s">
        <v>64</v>
      </c>
    </row>
    <row r="136" spans="1:21" ht="34.5" customHeight="1" x14ac:dyDescent="0.2">
      <c r="A136" s="709">
        <v>4258</v>
      </c>
      <c r="B136" s="1233"/>
      <c r="C136" s="707" t="s">
        <v>3738</v>
      </c>
      <c r="D136" s="664">
        <v>13140.79169</v>
      </c>
      <c r="E136" s="692">
        <v>400</v>
      </c>
      <c r="F136" s="683">
        <v>0</v>
      </c>
      <c r="G136" s="137">
        <v>0</v>
      </c>
      <c r="H136" s="658">
        <f t="shared" si="16"/>
        <v>6740.79169</v>
      </c>
      <c r="I136" s="369">
        <v>6740.79169</v>
      </c>
      <c r="J136" s="369">
        <v>0</v>
      </c>
      <c r="K136" s="370">
        <v>0</v>
      </c>
      <c r="L136" s="448">
        <v>6000</v>
      </c>
      <c r="M136" s="369">
        <v>6000</v>
      </c>
      <c r="N136" s="369">
        <v>0</v>
      </c>
      <c r="O136" s="374">
        <v>0</v>
      </c>
      <c r="P136" s="667">
        <v>0</v>
      </c>
      <c r="Q136" s="668">
        <v>0</v>
      </c>
      <c r="R136" s="668">
        <v>0</v>
      </c>
      <c r="S136" s="685">
        <v>0</v>
      </c>
      <c r="T136" s="125" t="s">
        <v>64</v>
      </c>
    </row>
    <row r="137" spans="1:21" ht="34.5" customHeight="1" x14ac:dyDescent="0.2">
      <c r="A137" s="709">
        <v>4259</v>
      </c>
      <c r="B137" s="1233"/>
      <c r="C137" s="707" t="s">
        <v>3739</v>
      </c>
      <c r="D137" s="664">
        <v>6433</v>
      </c>
      <c r="E137" s="692">
        <v>33</v>
      </c>
      <c r="F137" s="683">
        <v>0</v>
      </c>
      <c r="G137" s="137">
        <v>0</v>
      </c>
      <c r="H137" s="658">
        <f t="shared" si="16"/>
        <v>260.14999999999998</v>
      </c>
      <c r="I137" s="369">
        <v>260.14999999999998</v>
      </c>
      <c r="J137" s="369">
        <v>0</v>
      </c>
      <c r="K137" s="370">
        <v>0</v>
      </c>
      <c r="L137" s="448">
        <v>2139.85</v>
      </c>
      <c r="M137" s="369">
        <v>2139.85</v>
      </c>
      <c r="N137" s="369">
        <v>0</v>
      </c>
      <c r="O137" s="374">
        <v>0</v>
      </c>
      <c r="P137" s="667">
        <v>4000</v>
      </c>
      <c r="Q137" s="668">
        <v>0</v>
      </c>
      <c r="R137" s="668">
        <v>0</v>
      </c>
      <c r="S137" s="685">
        <v>0</v>
      </c>
      <c r="T137" s="125" t="s">
        <v>64</v>
      </c>
    </row>
    <row r="138" spans="1:21" ht="45" customHeight="1" x14ac:dyDescent="0.2">
      <c r="A138" s="709">
        <v>4260</v>
      </c>
      <c r="B138" s="1233"/>
      <c r="C138" s="707" t="s">
        <v>3740</v>
      </c>
      <c r="D138" s="664">
        <v>6400</v>
      </c>
      <c r="E138" s="692">
        <v>0</v>
      </c>
      <c r="F138" s="683">
        <v>0</v>
      </c>
      <c r="G138" s="137">
        <v>0</v>
      </c>
      <c r="H138" s="658">
        <f t="shared" si="16"/>
        <v>338.8</v>
      </c>
      <c r="I138" s="369">
        <v>338.8</v>
      </c>
      <c r="J138" s="369">
        <v>0</v>
      </c>
      <c r="K138" s="370">
        <v>0</v>
      </c>
      <c r="L138" s="448">
        <v>6061.2</v>
      </c>
      <c r="M138" s="369">
        <v>6061.2</v>
      </c>
      <c r="N138" s="369">
        <v>0</v>
      </c>
      <c r="O138" s="374">
        <v>0</v>
      </c>
      <c r="P138" s="667">
        <v>0</v>
      </c>
      <c r="Q138" s="668">
        <v>0</v>
      </c>
      <c r="R138" s="668">
        <v>0</v>
      </c>
      <c r="S138" s="685">
        <v>0</v>
      </c>
      <c r="T138" s="125" t="s">
        <v>64</v>
      </c>
    </row>
    <row r="139" spans="1:21" ht="31.5" x14ac:dyDescent="0.2">
      <c r="A139" s="709">
        <v>4262</v>
      </c>
      <c r="B139" s="1233"/>
      <c r="C139" s="707" t="s">
        <v>3741</v>
      </c>
      <c r="D139" s="664">
        <v>16400.004000000001</v>
      </c>
      <c r="E139" s="692">
        <v>0</v>
      </c>
      <c r="F139" s="683">
        <v>0</v>
      </c>
      <c r="G139" s="137">
        <v>0</v>
      </c>
      <c r="H139" s="658">
        <f t="shared" si="16"/>
        <v>48.884</v>
      </c>
      <c r="I139" s="369">
        <v>48.884</v>
      </c>
      <c r="J139" s="369">
        <v>0</v>
      </c>
      <c r="K139" s="370">
        <v>0</v>
      </c>
      <c r="L139" s="448">
        <v>1351.12</v>
      </c>
      <c r="M139" s="369">
        <v>1351.12</v>
      </c>
      <c r="N139" s="369">
        <v>0</v>
      </c>
      <c r="O139" s="374">
        <v>0</v>
      </c>
      <c r="P139" s="667">
        <v>15000</v>
      </c>
      <c r="Q139" s="668">
        <v>0</v>
      </c>
      <c r="R139" s="668">
        <v>0</v>
      </c>
      <c r="S139" s="685">
        <v>0</v>
      </c>
      <c r="T139" s="125" t="s">
        <v>64</v>
      </c>
    </row>
    <row r="140" spans="1:21" ht="24.75" customHeight="1" x14ac:dyDescent="0.2">
      <c r="A140" s="709">
        <v>4263</v>
      </c>
      <c r="B140" s="1233"/>
      <c r="C140" s="707" t="s">
        <v>3742</v>
      </c>
      <c r="D140" s="664">
        <v>42680</v>
      </c>
      <c r="E140" s="692">
        <v>180</v>
      </c>
      <c r="F140" s="683">
        <v>0</v>
      </c>
      <c r="G140" s="137">
        <v>0</v>
      </c>
      <c r="H140" s="658">
        <f t="shared" si="16"/>
        <v>1536.7</v>
      </c>
      <c r="I140" s="369">
        <v>1536.7</v>
      </c>
      <c r="J140" s="369">
        <v>0</v>
      </c>
      <c r="K140" s="370">
        <v>0</v>
      </c>
      <c r="L140" s="448">
        <v>963.3</v>
      </c>
      <c r="M140" s="369">
        <v>963.3</v>
      </c>
      <c r="N140" s="369">
        <v>0</v>
      </c>
      <c r="O140" s="374">
        <v>0</v>
      </c>
      <c r="P140" s="667">
        <v>20000</v>
      </c>
      <c r="Q140" s="668">
        <v>20000</v>
      </c>
      <c r="R140" s="668">
        <v>0</v>
      </c>
      <c r="S140" s="685">
        <v>0</v>
      </c>
      <c r="T140" s="125" t="s">
        <v>64</v>
      </c>
    </row>
    <row r="141" spans="1:21" ht="24.75" customHeight="1" x14ac:dyDescent="0.2">
      <c r="A141" s="709">
        <v>4265</v>
      </c>
      <c r="B141" s="1233"/>
      <c r="C141" s="707" t="s">
        <v>3743</v>
      </c>
      <c r="D141" s="664">
        <v>350</v>
      </c>
      <c r="E141" s="692">
        <v>0</v>
      </c>
      <c r="F141" s="683">
        <v>0</v>
      </c>
      <c r="G141" s="137">
        <v>0</v>
      </c>
      <c r="H141" s="658">
        <f t="shared" si="16"/>
        <v>350</v>
      </c>
      <c r="I141" s="369">
        <v>350</v>
      </c>
      <c r="J141" s="369">
        <v>0</v>
      </c>
      <c r="K141" s="370">
        <v>0</v>
      </c>
      <c r="L141" s="448">
        <v>0</v>
      </c>
      <c r="M141" s="369">
        <v>0</v>
      </c>
      <c r="N141" s="369">
        <v>0</v>
      </c>
      <c r="O141" s="374">
        <v>0</v>
      </c>
      <c r="P141" s="667">
        <v>0</v>
      </c>
      <c r="Q141" s="668">
        <v>0</v>
      </c>
      <c r="R141" s="668">
        <v>0</v>
      </c>
      <c r="S141" s="685">
        <v>0</v>
      </c>
      <c r="T141" s="125" t="s">
        <v>64</v>
      </c>
    </row>
    <row r="142" spans="1:21" ht="24.75" customHeight="1" x14ac:dyDescent="0.2">
      <c r="A142" s="709">
        <v>4267</v>
      </c>
      <c r="B142" s="1233"/>
      <c r="C142" s="707" t="s">
        <v>3744</v>
      </c>
      <c r="D142" s="664">
        <v>6921</v>
      </c>
      <c r="E142" s="692">
        <v>121</v>
      </c>
      <c r="F142" s="683">
        <v>0</v>
      </c>
      <c r="G142" s="137">
        <v>0</v>
      </c>
      <c r="H142" s="658">
        <f t="shared" ref="H142:H162" si="17">SUM(I142:K142)</f>
        <v>32.67</v>
      </c>
      <c r="I142" s="369">
        <v>32.67</v>
      </c>
      <c r="J142" s="369">
        <v>0</v>
      </c>
      <c r="K142" s="370">
        <v>0</v>
      </c>
      <c r="L142" s="448">
        <v>6767.33</v>
      </c>
      <c r="M142" s="369">
        <v>6767.33</v>
      </c>
      <c r="N142" s="369">
        <v>0</v>
      </c>
      <c r="O142" s="374">
        <v>0</v>
      </c>
      <c r="P142" s="667">
        <v>0</v>
      </c>
      <c r="Q142" s="668">
        <v>0</v>
      </c>
      <c r="R142" s="668">
        <v>0</v>
      </c>
      <c r="S142" s="685">
        <v>0</v>
      </c>
      <c r="T142" s="125" t="s">
        <v>64</v>
      </c>
    </row>
    <row r="143" spans="1:21" ht="34.5" customHeight="1" x14ac:dyDescent="0.2">
      <c r="A143" s="709">
        <v>4271</v>
      </c>
      <c r="B143" s="1233"/>
      <c r="C143" s="707" t="s">
        <v>3745</v>
      </c>
      <c r="D143" s="664">
        <v>389.02</v>
      </c>
      <c r="E143" s="692">
        <v>0</v>
      </c>
      <c r="F143" s="683">
        <v>0</v>
      </c>
      <c r="G143" s="137">
        <v>0</v>
      </c>
      <c r="H143" s="658">
        <f t="shared" si="17"/>
        <v>369.05</v>
      </c>
      <c r="I143" s="369">
        <v>369.05</v>
      </c>
      <c r="J143" s="369">
        <v>0</v>
      </c>
      <c r="K143" s="370">
        <v>0</v>
      </c>
      <c r="L143" s="448">
        <v>19.97</v>
      </c>
      <c r="M143" s="369">
        <v>19.97</v>
      </c>
      <c r="N143" s="369">
        <v>0</v>
      </c>
      <c r="O143" s="374">
        <v>0</v>
      </c>
      <c r="P143" s="667">
        <v>0</v>
      </c>
      <c r="Q143" s="668">
        <v>0</v>
      </c>
      <c r="R143" s="668">
        <v>0</v>
      </c>
      <c r="S143" s="685">
        <v>0</v>
      </c>
      <c r="T143" s="125" t="s">
        <v>64</v>
      </c>
    </row>
    <row r="144" spans="1:21" ht="45" customHeight="1" x14ac:dyDescent="0.2">
      <c r="A144" s="709">
        <v>4304</v>
      </c>
      <c r="B144" s="1233"/>
      <c r="C144" s="707" t="s">
        <v>3746</v>
      </c>
      <c r="D144" s="664">
        <v>14737.81</v>
      </c>
      <c r="E144" s="692">
        <v>1392.81</v>
      </c>
      <c r="F144" s="683">
        <v>0</v>
      </c>
      <c r="G144" s="137">
        <v>0</v>
      </c>
      <c r="H144" s="658">
        <f t="shared" si="17"/>
        <v>6545</v>
      </c>
      <c r="I144" s="369">
        <v>6545</v>
      </c>
      <c r="J144" s="369">
        <v>0</v>
      </c>
      <c r="K144" s="370">
        <v>0</v>
      </c>
      <c r="L144" s="448">
        <v>6800</v>
      </c>
      <c r="M144" s="369">
        <v>6800</v>
      </c>
      <c r="N144" s="369">
        <v>0</v>
      </c>
      <c r="O144" s="374">
        <v>0</v>
      </c>
      <c r="P144" s="667">
        <v>0</v>
      </c>
      <c r="Q144" s="668">
        <v>0</v>
      </c>
      <c r="R144" s="668">
        <v>0</v>
      </c>
      <c r="S144" s="685">
        <v>0</v>
      </c>
      <c r="T144" s="125" t="s">
        <v>3747</v>
      </c>
      <c r="U144" s="711"/>
    </row>
    <row r="145" spans="1:20" ht="15" customHeight="1" x14ac:dyDescent="0.2">
      <c r="A145" s="712">
        <v>5181</v>
      </c>
      <c r="B145" s="1233"/>
      <c r="C145" s="707" t="s">
        <v>619</v>
      </c>
      <c r="D145" s="664">
        <v>45176</v>
      </c>
      <c r="E145" s="692">
        <v>0</v>
      </c>
      <c r="F145" s="683">
        <v>38802</v>
      </c>
      <c r="G145" s="137">
        <v>1981</v>
      </c>
      <c r="H145" s="658">
        <f t="shared" si="17"/>
        <v>4193</v>
      </c>
      <c r="I145" s="369">
        <v>4193</v>
      </c>
      <c r="J145" s="369">
        <v>0</v>
      </c>
      <c r="K145" s="370">
        <v>0</v>
      </c>
      <c r="L145" s="448">
        <v>200</v>
      </c>
      <c r="M145" s="369">
        <v>200</v>
      </c>
      <c r="N145" s="369">
        <v>0</v>
      </c>
      <c r="O145" s="374">
        <v>0</v>
      </c>
      <c r="P145" s="667">
        <v>0</v>
      </c>
      <c r="Q145" s="668">
        <v>0</v>
      </c>
      <c r="R145" s="668">
        <v>0</v>
      </c>
      <c r="S145" s="685">
        <v>0</v>
      </c>
      <c r="T145" s="125" t="s">
        <v>64</v>
      </c>
    </row>
    <row r="146" spans="1:20" ht="24" customHeight="1" x14ac:dyDescent="0.2">
      <c r="A146" s="713">
        <v>5385</v>
      </c>
      <c r="B146" s="1233"/>
      <c r="C146" s="707" t="s">
        <v>620</v>
      </c>
      <c r="D146" s="664">
        <v>12771.8</v>
      </c>
      <c r="E146" s="692">
        <v>1171.8</v>
      </c>
      <c r="F146" s="683">
        <v>8300</v>
      </c>
      <c r="G146" s="137">
        <v>1000</v>
      </c>
      <c r="H146" s="658">
        <f t="shared" si="17"/>
        <v>2300</v>
      </c>
      <c r="I146" s="369">
        <v>2300</v>
      </c>
      <c r="J146" s="369">
        <v>0</v>
      </c>
      <c r="K146" s="370">
        <v>0</v>
      </c>
      <c r="L146" s="448">
        <v>0</v>
      </c>
      <c r="M146" s="369">
        <v>0</v>
      </c>
      <c r="N146" s="369">
        <v>0</v>
      </c>
      <c r="O146" s="374">
        <v>0</v>
      </c>
      <c r="P146" s="667">
        <v>0</v>
      </c>
      <c r="Q146" s="668">
        <v>0</v>
      </c>
      <c r="R146" s="668">
        <v>0</v>
      </c>
      <c r="S146" s="685">
        <v>0</v>
      </c>
      <c r="T146" s="125" t="s">
        <v>64</v>
      </c>
    </row>
    <row r="147" spans="1:20" ht="34.5" customHeight="1" x14ac:dyDescent="0.2">
      <c r="A147" s="384">
        <v>5456</v>
      </c>
      <c r="B147" s="1233"/>
      <c r="C147" s="707" t="s">
        <v>621</v>
      </c>
      <c r="D147" s="664">
        <v>3838.2620000000002</v>
      </c>
      <c r="E147" s="692">
        <v>0</v>
      </c>
      <c r="F147" s="683">
        <v>1381.76</v>
      </c>
      <c r="G147" s="137">
        <v>148.709</v>
      </c>
      <c r="H147" s="658">
        <f t="shared" si="17"/>
        <v>188.41300000000001</v>
      </c>
      <c r="I147" s="369">
        <v>188.41300000000001</v>
      </c>
      <c r="J147" s="369">
        <v>0</v>
      </c>
      <c r="K147" s="370">
        <v>0</v>
      </c>
      <c r="L147" s="448">
        <v>2119.38</v>
      </c>
      <c r="M147" s="369">
        <v>2119.38</v>
      </c>
      <c r="N147" s="369">
        <v>0</v>
      </c>
      <c r="O147" s="374">
        <v>0</v>
      </c>
      <c r="P147" s="667">
        <v>0</v>
      </c>
      <c r="Q147" s="668">
        <v>0</v>
      </c>
      <c r="R147" s="668">
        <v>0</v>
      </c>
      <c r="S147" s="685">
        <v>0</v>
      </c>
      <c r="T147" s="125" t="s">
        <v>64</v>
      </c>
    </row>
    <row r="148" spans="1:20" ht="34.5" customHeight="1" x14ac:dyDescent="0.2">
      <c r="A148" s="702">
        <v>5681</v>
      </c>
      <c r="B148" s="1233"/>
      <c r="C148" s="707" t="s">
        <v>623</v>
      </c>
      <c r="D148" s="664">
        <v>12376.815619999999</v>
      </c>
      <c r="E148" s="692">
        <v>0</v>
      </c>
      <c r="F148" s="683">
        <v>2312.2349999999997</v>
      </c>
      <c r="G148" s="137">
        <v>28.590490000000003</v>
      </c>
      <c r="H148" s="658">
        <f t="shared" si="17"/>
        <v>62.500129999999999</v>
      </c>
      <c r="I148" s="369">
        <v>62.500129999999999</v>
      </c>
      <c r="J148" s="369">
        <v>0</v>
      </c>
      <c r="K148" s="370">
        <v>0</v>
      </c>
      <c r="L148" s="448">
        <v>9973.49</v>
      </c>
      <c r="M148" s="369">
        <v>9973.49</v>
      </c>
      <c r="N148" s="369">
        <v>0</v>
      </c>
      <c r="O148" s="374">
        <v>0</v>
      </c>
      <c r="P148" s="667">
        <v>0</v>
      </c>
      <c r="Q148" s="668">
        <v>0</v>
      </c>
      <c r="R148" s="668">
        <v>0</v>
      </c>
      <c r="S148" s="685">
        <v>0</v>
      </c>
      <c r="T148" s="125" t="s">
        <v>3748</v>
      </c>
    </row>
    <row r="149" spans="1:20" ht="34.5" customHeight="1" x14ac:dyDescent="0.2">
      <c r="A149" s="702">
        <v>5730</v>
      </c>
      <c r="B149" s="1233"/>
      <c r="C149" s="707" t="s">
        <v>712</v>
      </c>
      <c r="D149" s="664">
        <v>209223.36460999999</v>
      </c>
      <c r="E149" s="692">
        <v>5</v>
      </c>
      <c r="F149" s="683">
        <v>2402.8719999999998</v>
      </c>
      <c r="G149" s="137">
        <v>1021.1504</v>
      </c>
      <c r="H149" s="658">
        <f t="shared" si="17"/>
        <v>52090.372209999994</v>
      </c>
      <c r="I149" s="369">
        <v>52090.372209999994</v>
      </c>
      <c r="J149" s="369">
        <v>0</v>
      </c>
      <c r="K149" s="370">
        <v>0</v>
      </c>
      <c r="L149" s="448">
        <v>153703.97</v>
      </c>
      <c r="M149" s="369">
        <v>153703.97</v>
      </c>
      <c r="N149" s="369">
        <v>0</v>
      </c>
      <c r="O149" s="374">
        <v>0</v>
      </c>
      <c r="P149" s="667">
        <v>0</v>
      </c>
      <c r="Q149" s="668">
        <v>0</v>
      </c>
      <c r="R149" s="668">
        <v>0</v>
      </c>
      <c r="S149" s="685">
        <v>0</v>
      </c>
      <c r="T149" s="125" t="s">
        <v>64</v>
      </c>
    </row>
    <row r="150" spans="1:20" ht="34.5" customHeight="1" x14ac:dyDescent="0.2">
      <c r="A150" s="702">
        <v>5750</v>
      </c>
      <c r="B150" s="1233"/>
      <c r="C150" s="707" t="s">
        <v>624</v>
      </c>
      <c r="D150" s="664">
        <v>75079.172359999997</v>
      </c>
      <c r="E150" s="692">
        <v>0</v>
      </c>
      <c r="F150" s="683">
        <v>29119.573949999998</v>
      </c>
      <c r="G150" s="137">
        <v>19802.114989999998</v>
      </c>
      <c r="H150" s="658">
        <f t="shared" si="17"/>
        <v>25889.433420000005</v>
      </c>
      <c r="I150" s="369">
        <v>25889.433420000005</v>
      </c>
      <c r="J150" s="369">
        <v>0</v>
      </c>
      <c r="K150" s="370">
        <v>0</v>
      </c>
      <c r="L150" s="448">
        <v>268.05</v>
      </c>
      <c r="M150" s="369">
        <v>268.05</v>
      </c>
      <c r="N150" s="369">
        <v>0</v>
      </c>
      <c r="O150" s="374">
        <v>0</v>
      </c>
      <c r="P150" s="667">
        <v>0</v>
      </c>
      <c r="Q150" s="668">
        <v>0</v>
      </c>
      <c r="R150" s="668">
        <v>0</v>
      </c>
      <c r="S150" s="685">
        <v>0</v>
      </c>
      <c r="T150" s="125" t="s">
        <v>64</v>
      </c>
    </row>
    <row r="151" spans="1:20" ht="24" customHeight="1" x14ac:dyDescent="0.2">
      <c r="A151" s="702">
        <v>5834</v>
      </c>
      <c r="B151" s="1233"/>
      <c r="C151" s="707" t="s">
        <v>3749</v>
      </c>
      <c r="D151" s="664">
        <v>81386.573179999992</v>
      </c>
      <c r="E151" s="692">
        <v>87</v>
      </c>
      <c r="F151" s="683">
        <v>1741</v>
      </c>
      <c r="G151" s="137">
        <v>908.58100000000002</v>
      </c>
      <c r="H151" s="658">
        <f t="shared" si="17"/>
        <v>7915.5121799999997</v>
      </c>
      <c r="I151" s="369">
        <v>7915.5121799999997</v>
      </c>
      <c r="J151" s="369">
        <v>0</v>
      </c>
      <c r="K151" s="370">
        <v>0</v>
      </c>
      <c r="L151" s="448">
        <v>70734.48</v>
      </c>
      <c r="M151" s="369">
        <v>70734.48</v>
      </c>
      <c r="N151" s="369">
        <v>0</v>
      </c>
      <c r="O151" s="374">
        <v>0</v>
      </c>
      <c r="P151" s="667">
        <v>0</v>
      </c>
      <c r="Q151" s="668">
        <v>0</v>
      </c>
      <c r="R151" s="668">
        <v>0</v>
      </c>
      <c r="S151" s="685">
        <v>0</v>
      </c>
      <c r="T151" s="125" t="s">
        <v>64</v>
      </c>
    </row>
    <row r="152" spans="1:20" ht="34.5" customHeight="1" x14ac:dyDescent="0.2">
      <c r="A152" s="702">
        <v>5867</v>
      </c>
      <c r="B152" s="1233"/>
      <c r="C152" s="707" t="s">
        <v>847</v>
      </c>
      <c r="D152" s="664">
        <v>149100.25</v>
      </c>
      <c r="E152" s="692">
        <v>0</v>
      </c>
      <c r="F152" s="683">
        <v>0</v>
      </c>
      <c r="G152" s="137">
        <v>1361.25</v>
      </c>
      <c r="H152" s="658">
        <f t="shared" si="17"/>
        <v>696.96</v>
      </c>
      <c r="I152" s="369">
        <v>696.96</v>
      </c>
      <c r="J152" s="369">
        <v>0</v>
      </c>
      <c r="K152" s="370">
        <v>0</v>
      </c>
      <c r="L152" s="448">
        <v>60703.040000000001</v>
      </c>
      <c r="M152" s="369">
        <v>60703.040000000001</v>
      </c>
      <c r="N152" s="369">
        <v>0</v>
      </c>
      <c r="O152" s="374">
        <v>0</v>
      </c>
      <c r="P152" s="667">
        <v>71339</v>
      </c>
      <c r="Q152" s="668">
        <v>15000</v>
      </c>
      <c r="R152" s="668">
        <v>0</v>
      </c>
      <c r="S152" s="685">
        <v>0</v>
      </c>
      <c r="T152" s="125" t="s">
        <v>64</v>
      </c>
    </row>
    <row r="153" spans="1:20" ht="34.5" customHeight="1" x14ac:dyDescent="0.2">
      <c r="A153" s="656">
        <v>5873</v>
      </c>
      <c r="B153" s="1233"/>
      <c r="C153" s="436" t="s">
        <v>3750</v>
      </c>
      <c r="D153" s="692">
        <v>31526.092399999998</v>
      </c>
      <c r="E153" s="692">
        <v>3265.21</v>
      </c>
      <c r="F153" s="683">
        <v>17680.882399999999</v>
      </c>
      <c r="G153" s="137">
        <v>0</v>
      </c>
      <c r="H153" s="658">
        <f t="shared" si="17"/>
        <v>10580</v>
      </c>
      <c r="I153" s="369">
        <v>10580</v>
      </c>
      <c r="J153" s="369">
        <v>0</v>
      </c>
      <c r="K153" s="370">
        <v>0</v>
      </c>
      <c r="L153" s="442">
        <v>0</v>
      </c>
      <c r="M153" s="369">
        <v>0</v>
      </c>
      <c r="N153" s="369">
        <v>0</v>
      </c>
      <c r="O153" s="374">
        <v>0</v>
      </c>
      <c r="P153" s="443">
        <v>0</v>
      </c>
      <c r="Q153" s="444">
        <v>0</v>
      </c>
      <c r="R153" s="444">
        <v>0</v>
      </c>
      <c r="S153" s="445">
        <v>0</v>
      </c>
      <c r="T153" s="698" t="s">
        <v>64</v>
      </c>
    </row>
    <row r="154" spans="1:20" ht="24" customHeight="1" x14ac:dyDescent="0.2">
      <c r="A154" s="656">
        <v>5874</v>
      </c>
      <c r="B154" s="1233"/>
      <c r="C154" s="755" t="s">
        <v>625</v>
      </c>
      <c r="D154" s="749">
        <v>10578.46</v>
      </c>
      <c r="E154" s="375">
        <v>1601.96</v>
      </c>
      <c r="F154" s="683">
        <v>3876.5</v>
      </c>
      <c r="G154" s="750">
        <v>1400</v>
      </c>
      <c r="H154" s="658">
        <f t="shared" si="17"/>
        <v>3700</v>
      </c>
      <c r="I154" s="659">
        <v>3700</v>
      </c>
      <c r="J154" s="659">
        <v>0</v>
      </c>
      <c r="K154" s="660">
        <v>0</v>
      </c>
      <c r="L154" s="697">
        <v>0</v>
      </c>
      <c r="M154" s="659">
        <v>0</v>
      </c>
      <c r="N154" s="659">
        <v>0</v>
      </c>
      <c r="O154" s="751">
        <v>0</v>
      </c>
      <c r="P154" s="752">
        <v>0</v>
      </c>
      <c r="Q154" s="753">
        <v>0</v>
      </c>
      <c r="R154" s="753">
        <v>0</v>
      </c>
      <c r="S154" s="754">
        <v>0</v>
      </c>
      <c r="T154" s="698" t="s">
        <v>64</v>
      </c>
    </row>
    <row r="155" spans="1:20" ht="34.5" customHeight="1" x14ac:dyDescent="0.2">
      <c r="A155" s="702">
        <v>5879</v>
      </c>
      <c r="B155" s="1233"/>
      <c r="C155" s="707" t="s">
        <v>626</v>
      </c>
      <c r="D155" s="664">
        <v>1266.17</v>
      </c>
      <c r="E155" s="692">
        <v>0</v>
      </c>
      <c r="F155" s="683">
        <v>553.17000000000007</v>
      </c>
      <c r="G155" s="137">
        <v>0</v>
      </c>
      <c r="H155" s="658">
        <f t="shared" si="17"/>
        <v>325.27999999999997</v>
      </c>
      <c r="I155" s="369">
        <v>325.27999999999997</v>
      </c>
      <c r="J155" s="369">
        <v>0</v>
      </c>
      <c r="K155" s="370">
        <v>0</v>
      </c>
      <c r="L155" s="448">
        <v>387.72</v>
      </c>
      <c r="M155" s="369">
        <v>387.72</v>
      </c>
      <c r="N155" s="369">
        <v>0</v>
      </c>
      <c r="O155" s="374">
        <v>0</v>
      </c>
      <c r="P155" s="667">
        <v>0</v>
      </c>
      <c r="Q155" s="668">
        <v>0</v>
      </c>
      <c r="R155" s="668">
        <v>0</v>
      </c>
      <c r="S155" s="685">
        <v>0</v>
      </c>
      <c r="T155" s="698" t="s">
        <v>64</v>
      </c>
    </row>
    <row r="156" spans="1:20" ht="34.5" customHeight="1" x14ac:dyDescent="0.2">
      <c r="A156" s="702">
        <v>5884</v>
      </c>
      <c r="B156" s="1233"/>
      <c r="C156" s="707" t="s">
        <v>627</v>
      </c>
      <c r="D156" s="664">
        <v>297660.69547999999</v>
      </c>
      <c r="E156" s="692">
        <v>290.7</v>
      </c>
      <c r="F156" s="683">
        <v>98635.890469999984</v>
      </c>
      <c r="G156" s="137">
        <v>90445.729910000009</v>
      </c>
      <c r="H156" s="658">
        <f t="shared" si="17"/>
        <v>6368.5250999999998</v>
      </c>
      <c r="I156" s="369">
        <v>6368.5250999999998</v>
      </c>
      <c r="J156" s="369">
        <v>0</v>
      </c>
      <c r="K156" s="370">
        <v>0</v>
      </c>
      <c r="L156" s="448">
        <v>101919.85</v>
      </c>
      <c r="M156" s="369">
        <v>101919.85</v>
      </c>
      <c r="N156" s="369">
        <v>0</v>
      </c>
      <c r="O156" s="374">
        <v>0</v>
      </c>
      <c r="P156" s="667">
        <v>0</v>
      </c>
      <c r="Q156" s="668">
        <v>0</v>
      </c>
      <c r="R156" s="668">
        <v>0</v>
      </c>
      <c r="S156" s="685">
        <v>0</v>
      </c>
      <c r="T156" s="698" t="s">
        <v>64</v>
      </c>
    </row>
    <row r="157" spans="1:20" ht="34.5" customHeight="1" x14ac:dyDescent="0.2">
      <c r="A157" s="714">
        <v>5905</v>
      </c>
      <c r="B157" s="1233"/>
      <c r="C157" s="371" t="s">
        <v>628</v>
      </c>
      <c r="D157" s="664">
        <v>59569.612390000002</v>
      </c>
      <c r="E157" s="692">
        <v>0</v>
      </c>
      <c r="F157" s="683">
        <v>753.16499999999996</v>
      </c>
      <c r="G157" s="137">
        <v>50386.472900000001</v>
      </c>
      <c r="H157" s="658">
        <f t="shared" si="17"/>
        <v>8429.9744900000005</v>
      </c>
      <c r="I157" s="369">
        <v>8429.9744900000005</v>
      </c>
      <c r="J157" s="369">
        <v>0</v>
      </c>
      <c r="K157" s="370">
        <v>0</v>
      </c>
      <c r="L157" s="448">
        <v>0</v>
      </c>
      <c r="M157" s="369">
        <v>0</v>
      </c>
      <c r="N157" s="369">
        <v>0</v>
      </c>
      <c r="O157" s="374">
        <v>0</v>
      </c>
      <c r="P157" s="667">
        <v>0</v>
      </c>
      <c r="Q157" s="668">
        <v>0</v>
      </c>
      <c r="R157" s="668">
        <v>0</v>
      </c>
      <c r="S157" s="685">
        <v>0</v>
      </c>
      <c r="T157" s="125" t="s">
        <v>64</v>
      </c>
    </row>
    <row r="158" spans="1:20" ht="34.5" customHeight="1" x14ac:dyDescent="0.2">
      <c r="A158" s="126">
        <v>5943</v>
      </c>
      <c r="B158" s="1233"/>
      <c r="C158" s="707" t="s">
        <v>850</v>
      </c>
      <c r="D158" s="664">
        <v>7165.88</v>
      </c>
      <c r="E158" s="692">
        <v>265.88</v>
      </c>
      <c r="F158" s="683">
        <v>0</v>
      </c>
      <c r="G158" s="137">
        <v>5583.7452499999999</v>
      </c>
      <c r="H158" s="658">
        <f t="shared" si="17"/>
        <v>1316.2547500000001</v>
      </c>
      <c r="I158" s="369">
        <v>1316.2547500000001</v>
      </c>
      <c r="J158" s="369">
        <v>0</v>
      </c>
      <c r="K158" s="370">
        <v>0</v>
      </c>
      <c r="L158" s="448">
        <v>0</v>
      </c>
      <c r="M158" s="369">
        <v>0</v>
      </c>
      <c r="N158" s="369">
        <v>0</v>
      </c>
      <c r="O158" s="374">
        <v>0</v>
      </c>
      <c r="P158" s="667">
        <v>0</v>
      </c>
      <c r="Q158" s="668">
        <v>0</v>
      </c>
      <c r="R158" s="668">
        <v>0</v>
      </c>
      <c r="S158" s="685">
        <v>0</v>
      </c>
      <c r="T158" s="125" t="s">
        <v>64</v>
      </c>
    </row>
    <row r="159" spans="1:20" ht="34.5" customHeight="1" x14ac:dyDescent="0.2">
      <c r="A159" s="126">
        <v>5947</v>
      </c>
      <c r="B159" s="1233"/>
      <c r="C159" s="707" t="s">
        <v>851</v>
      </c>
      <c r="D159" s="664">
        <v>27842.722619999997</v>
      </c>
      <c r="E159" s="692">
        <v>0</v>
      </c>
      <c r="F159" s="683">
        <v>4630.4067100000002</v>
      </c>
      <c r="G159" s="137">
        <v>5661.9611100000002</v>
      </c>
      <c r="H159" s="658">
        <f t="shared" si="17"/>
        <v>17550.354799999997</v>
      </c>
      <c r="I159" s="369">
        <v>17550.354799999997</v>
      </c>
      <c r="J159" s="369">
        <v>0</v>
      </c>
      <c r="K159" s="370">
        <v>0</v>
      </c>
      <c r="L159" s="448">
        <v>0</v>
      </c>
      <c r="M159" s="369">
        <v>0</v>
      </c>
      <c r="N159" s="369">
        <v>0</v>
      </c>
      <c r="O159" s="374">
        <v>0</v>
      </c>
      <c r="P159" s="667">
        <v>0</v>
      </c>
      <c r="Q159" s="668">
        <v>0</v>
      </c>
      <c r="R159" s="668">
        <v>0</v>
      </c>
      <c r="S159" s="685">
        <v>0</v>
      </c>
      <c r="T159" s="125" t="s">
        <v>64</v>
      </c>
    </row>
    <row r="160" spans="1:20" ht="34.5" customHeight="1" x14ac:dyDescent="0.2">
      <c r="A160" s="126">
        <v>5971</v>
      </c>
      <c r="B160" s="1233"/>
      <c r="C160" s="707" t="s">
        <v>2946</v>
      </c>
      <c r="D160" s="664">
        <v>30299.974769999997</v>
      </c>
      <c r="E160" s="692">
        <v>128</v>
      </c>
      <c r="F160" s="683">
        <v>338.8</v>
      </c>
      <c r="G160" s="137">
        <v>329.60399999999998</v>
      </c>
      <c r="H160" s="658">
        <f t="shared" si="17"/>
        <v>28546.430769999999</v>
      </c>
      <c r="I160" s="369">
        <v>28546.430769999999</v>
      </c>
      <c r="J160" s="369">
        <v>0</v>
      </c>
      <c r="K160" s="370">
        <v>0</v>
      </c>
      <c r="L160" s="448">
        <v>957.14</v>
      </c>
      <c r="M160" s="369">
        <v>957.14</v>
      </c>
      <c r="N160" s="369">
        <v>0</v>
      </c>
      <c r="O160" s="374">
        <v>0</v>
      </c>
      <c r="P160" s="667">
        <v>0</v>
      </c>
      <c r="Q160" s="668">
        <v>0</v>
      </c>
      <c r="R160" s="668">
        <v>0</v>
      </c>
      <c r="S160" s="685">
        <v>0</v>
      </c>
      <c r="T160" s="125" t="s">
        <v>64</v>
      </c>
    </row>
    <row r="161" spans="1:20" ht="34.5" customHeight="1" x14ac:dyDescent="0.2">
      <c r="A161" s="126">
        <v>5975</v>
      </c>
      <c r="B161" s="1233"/>
      <c r="C161" s="707" t="s">
        <v>3751</v>
      </c>
      <c r="D161" s="664">
        <v>14056.481879999999</v>
      </c>
      <c r="E161" s="692">
        <v>695.4</v>
      </c>
      <c r="F161" s="683">
        <v>11511.082200000001</v>
      </c>
      <c r="G161" s="137">
        <v>0</v>
      </c>
      <c r="H161" s="658">
        <f t="shared" si="17"/>
        <v>1711.33968</v>
      </c>
      <c r="I161" s="369">
        <v>1711.33968</v>
      </c>
      <c r="J161" s="369">
        <v>0</v>
      </c>
      <c r="K161" s="370">
        <v>0</v>
      </c>
      <c r="L161" s="448">
        <v>138.66</v>
      </c>
      <c r="M161" s="369">
        <v>138.66</v>
      </c>
      <c r="N161" s="369">
        <v>0</v>
      </c>
      <c r="O161" s="374">
        <v>0</v>
      </c>
      <c r="P161" s="667">
        <v>0</v>
      </c>
      <c r="Q161" s="668">
        <v>0</v>
      </c>
      <c r="R161" s="668">
        <v>0</v>
      </c>
      <c r="S161" s="685">
        <v>0</v>
      </c>
      <c r="T161" s="125" t="s">
        <v>64</v>
      </c>
    </row>
    <row r="162" spans="1:20" ht="57.75" customHeight="1" thickBot="1" x14ac:dyDescent="0.25">
      <c r="A162" s="126">
        <v>5999</v>
      </c>
      <c r="B162" s="1242"/>
      <c r="C162" s="707" t="s">
        <v>3284</v>
      </c>
      <c r="D162" s="664">
        <v>155995.198</v>
      </c>
      <c r="E162" s="692">
        <v>0</v>
      </c>
      <c r="F162" s="683">
        <v>446.59000000000003</v>
      </c>
      <c r="G162" s="137">
        <v>2019.4</v>
      </c>
      <c r="H162" s="658">
        <f t="shared" si="17"/>
        <v>2595.2080000000001</v>
      </c>
      <c r="I162" s="369">
        <v>2595.2080000000001</v>
      </c>
      <c r="J162" s="369">
        <v>0</v>
      </c>
      <c r="K162" s="370">
        <v>0</v>
      </c>
      <c r="L162" s="448">
        <v>53115</v>
      </c>
      <c r="M162" s="369">
        <v>53115</v>
      </c>
      <c r="N162" s="369">
        <v>0</v>
      </c>
      <c r="O162" s="374">
        <v>0</v>
      </c>
      <c r="P162" s="667">
        <v>97819</v>
      </c>
      <c r="Q162" s="668">
        <v>0</v>
      </c>
      <c r="R162" s="668">
        <v>0</v>
      </c>
      <c r="S162" s="685">
        <v>0</v>
      </c>
      <c r="T162" s="125" t="s">
        <v>3752</v>
      </c>
    </row>
    <row r="163" spans="1:20" s="121" customFormat="1" ht="15.75" customHeight="1" thickBot="1" x14ac:dyDescent="0.25">
      <c r="A163" s="715"/>
      <c r="B163" s="1231" t="s">
        <v>629</v>
      </c>
      <c r="C163" s="1232" t="s">
        <v>629</v>
      </c>
      <c r="D163" s="124">
        <f>SUM(D78:D162)</f>
        <v>2134323.6664799997</v>
      </c>
      <c r="E163" s="124">
        <f t="shared" ref="E163:S163" si="18">SUM(E78:E162)</f>
        <v>24382.07</v>
      </c>
      <c r="F163" s="725">
        <f t="shared" si="18"/>
        <v>222866.07773000002</v>
      </c>
      <c r="G163" s="141">
        <f t="shared" si="18"/>
        <v>242350.82623000001</v>
      </c>
      <c r="H163" s="725">
        <f t="shared" si="18"/>
        <v>470093.15252000012</v>
      </c>
      <c r="I163" s="433">
        <f t="shared" si="18"/>
        <v>466784.46252000012</v>
      </c>
      <c r="J163" s="433">
        <f t="shared" si="18"/>
        <v>3308.69</v>
      </c>
      <c r="K163" s="140">
        <f t="shared" si="18"/>
        <v>0</v>
      </c>
      <c r="L163" s="744">
        <f t="shared" si="18"/>
        <v>795873.53999999992</v>
      </c>
      <c r="M163" s="433">
        <f t="shared" si="18"/>
        <v>795873.53999999992</v>
      </c>
      <c r="N163" s="433">
        <f t="shared" si="18"/>
        <v>0</v>
      </c>
      <c r="O163" s="140">
        <f t="shared" si="18"/>
        <v>0</v>
      </c>
      <c r="P163" s="725">
        <f t="shared" si="18"/>
        <v>343758</v>
      </c>
      <c r="Q163" s="433">
        <f t="shared" si="18"/>
        <v>35000</v>
      </c>
      <c r="R163" s="433">
        <f t="shared" si="18"/>
        <v>0</v>
      </c>
      <c r="S163" s="140">
        <f t="shared" si="18"/>
        <v>0</v>
      </c>
      <c r="T163" s="678"/>
    </row>
    <row r="164" spans="1:20" s="428" customFormat="1" ht="18" customHeight="1" thickBot="1" x14ac:dyDescent="0.2">
      <c r="A164" s="426"/>
      <c r="B164" s="1226" t="s">
        <v>630</v>
      </c>
      <c r="C164" s="1227" t="s">
        <v>630</v>
      </c>
      <c r="D164" s="1227"/>
      <c r="E164" s="1227"/>
      <c r="F164" s="1227"/>
      <c r="G164" s="1227"/>
      <c r="H164" s="1227"/>
      <c r="I164" s="1227"/>
      <c r="J164" s="1227"/>
      <c r="K164" s="1227"/>
      <c r="L164" s="1227"/>
      <c r="M164" s="1227"/>
      <c r="N164" s="1227"/>
      <c r="O164" s="1227"/>
      <c r="P164" s="1227"/>
      <c r="Q164" s="1227"/>
      <c r="R164" s="1227"/>
      <c r="S164" s="1227"/>
      <c r="T164" s="1228"/>
    </row>
    <row r="165" spans="1:20" ht="15" customHeight="1" x14ac:dyDescent="0.2">
      <c r="A165" s="126">
        <v>4058</v>
      </c>
      <c r="B165" s="1235"/>
      <c r="C165" s="441" t="s">
        <v>631</v>
      </c>
      <c r="D165" s="664">
        <v>4396.1138000000001</v>
      </c>
      <c r="E165" s="692">
        <v>0</v>
      </c>
      <c r="F165" s="683">
        <v>1773.8</v>
      </c>
      <c r="G165" s="137">
        <v>442.30799999999999</v>
      </c>
      <c r="H165" s="658">
        <f t="shared" ref="H165:H217" si="19">SUM(I165:K165)</f>
        <v>964.34580000000005</v>
      </c>
      <c r="I165" s="369">
        <v>964.34580000000005</v>
      </c>
      <c r="J165" s="369">
        <v>0</v>
      </c>
      <c r="K165" s="370">
        <v>0</v>
      </c>
      <c r="L165" s="448">
        <v>1215.6600000000001</v>
      </c>
      <c r="M165" s="369">
        <v>1215.6600000000001</v>
      </c>
      <c r="N165" s="449">
        <v>0</v>
      </c>
      <c r="O165" s="374">
        <v>0</v>
      </c>
      <c r="P165" s="450">
        <v>0</v>
      </c>
      <c r="Q165" s="451">
        <v>0</v>
      </c>
      <c r="R165" s="451">
        <v>0</v>
      </c>
      <c r="S165" s="452">
        <v>0</v>
      </c>
      <c r="T165" s="716" t="s">
        <v>64</v>
      </c>
    </row>
    <row r="166" spans="1:20" ht="34.5" customHeight="1" x14ac:dyDescent="0.2">
      <c r="A166" s="126">
        <v>4068</v>
      </c>
      <c r="B166" s="1235"/>
      <c r="C166" s="441" t="s">
        <v>3285</v>
      </c>
      <c r="D166" s="664">
        <v>23830.95</v>
      </c>
      <c r="E166" s="692">
        <v>0</v>
      </c>
      <c r="F166" s="683">
        <v>0</v>
      </c>
      <c r="G166" s="137">
        <v>1203.95</v>
      </c>
      <c r="H166" s="658">
        <f t="shared" si="19"/>
        <v>2934.25</v>
      </c>
      <c r="I166" s="369">
        <v>2934.25</v>
      </c>
      <c r="J166" s="369">
        <v>0</v>
      </c>
      <c r="K166" s="370">
        <v>0</v>
      </c>
      <c r="L166" s="448">
        <v>19692.75</v>
      </c>
      <c r="M166" s="369">
        <v>19692.75</v>
      </c>
      <c r="N166" s="449">
        <v>0</v>
      </c>
      <c r="O166" s="374">
        <v>0</v>
      </c>
      <c r="P166" s="450">
        <v>0</v>
      </c>
      <c r="Q166" s="451">
        <v>0</v>
      </c>
      <c r="R166" s="451">
        <v>0</v>
      </c>
      <c r="S166" s="452">
        <v>0</v>
      </c>
      <c r="T166" s="125" t="s">
        <v>3286</v>
      </c>
    </row>
    <row r="167" spans="1:20" ht="15" customHeight="1" x14ac:dyDescent="0.2">
      <c r="A167" s="702">
        <v>4076</v>
      </c>
      <c r="B167" s="1235"/>
      <c r="C167" s="441" t="s">
        <v>3568</v>
      </c>
      <c r="D167" s="664">
        <v>4872.0010999999995</v>
      </c>
      <c r="E167" s="692">
        <v>0</v>
      </c>
      <c r="F167" s="683">
        <v>0</v>
      </c>
      <c r="G167" s="137">
        <v>0</v>
      </c>
      <c r="H167" s="658">
        <f t="shared" si="19"/>
        <v>1623.9011</v>
      </c>
      <c r="I167" s="369">
        <v>1623.9011</v>
      </c>
      <c r="J167" s="369">
        <v>0</v>
      </c>
      <c r="K167" s="370">
        <v>0</v>
      </c>
      <c r="L167" s="448">
        <v>3248.1</v>
      </c>
      <c r="M167" s="369">
        <v>3248.1</v>
      </c>
      <c r="N167" s="449">
        <v>0</v>
      </c>
      <c r="O167" s="374">
        <v>0</v>
      </c>
      <c r="P167" s="450">
        <v>0</v>
      </c>
      <c r="Q167" s="451">
        <v>0</v>
      </c>
      <c r="R167" s="451">
        <v>0</v>
      </c>
      <c r="S167" s="452">
        <v>0</v>
      </c>
      <c r="T167" s="125" t="s">
        <v>64</v>
      </c>
    </row>
    <row r="168" spans="1:20" ht="34.5" customHeight="1" x14ac:dyDescent="0.2">
      <c r="A168" s="126">
        <v>4173</v>
      </c>
      <c r="B168" s="1235"/>
      <c r="C168" s="441" t="s">
        <v>3753</v>
      </c>
      <c r="D168" s="664">
        <v>3500.0031399999998</v>
      </c>
      <c r="E168" s="692">
        <v>2000</v>
      </c>
      <c r="F168" s="683">
        <v>0</v>
      </c>
      <c r="G168" s="137">
        <v>0</v>
      </c>
      <c r="H168" s="658">
        <f t="shared" si="19"/>
        <v>468.75314000000003</v>
      </c>
      <c r="I168" s="369">
        <v>468.75314000000003</v>
      </c>
      <c r="J168" s="369">
        <v>0</v>
      </c>
      <c r="K168" s="370">
        <v>0</v>
      </c>
      <c r="L168" s="448">
        <v>1031.25</v>
      </c>
      <c r="M168" s="369">
        <v>1031.25</v>
      </c>
      <c r="N168" s="449">
        <v>0</v>
      </c>
      <c r="O168" s="374">
        <v>0</v>
      </c>
      <c r="P168" s="450">
        <v>0</v>
      </c>
      <c r="Q168" s="451">
        <v>0</v>
      </c>
      <c r="R168" s="451">
        <v>0</v>
      </c>
      <c r="S168" s="452">
        <v>0</v>
      </c>
      <c r="T168" s="125" t="s">
        <v>64</v>
      </c>
    </row>
    <row r="169" spans="1:20" ht="24" customHeight="1" x14ac:dyDescent="0.2">
      <c r="A169" s="127">
        <v>4180</v>
      </c>
      <c r="B169" s="1235"/>
      <c r="C169" s="441" t="s">
        <v>3754</v>
      </c>
      <c r="D169" s="664">
        <v>2321.3869999999997</v>
      </c>
      <c r="E169" s="692">
        <v>220.56</v>
      </c>
      <c r="F169" s="683">
        <v>1211.8969999999999</v>
      </c>
      <c r="G169" s="137">
        <v>0</v>
      </c>
      <c r="H169" s="658">
        <f t="shared" si="19"/>
        <v>888.93</v>
      </c>
      <c r="I169" s="369">
        <v>888.93</v>
      </c>
      <c r="J169" s="369">
        <v>0</v>
      </c>
      <c r="K169" s="370">
        <v>0</v>
      </c>
      <c r="L169" s="448">
        <v>0</v>
      </c>
      <c r="M169" s="369">
        <v>0</v>
      </c>
      <c r="N169" s="449">
        <v>0</v>
      </c>
      <c r="O169" s="374">
        <v>0</v>
      </c>
      <c r="P169" s="450">
        <v>0</v>
      </c>
      <c r="Q169" s="451">
        <v>0</v>
      </c>
      <c r="R169" s="451">
        <v>0</v>
      </c>
      <c r="S169" s="452">
        <v>0</v>
      </c>
      <c r="T169" s="716" t="s">
        <v>64</v>
      </c>
    </row>
    <row r="170" spans="1:20" ht="24" customHeight="1" x14ac:dyDescent="0.2">
      <c r="A170" s="127">
        <v>4184</v>
      </c>
      <c r="B170" s="1235"/>
      <c r="C170" s="441" t="s">
        <v>2949</v>
      </c>
      <c r="D170" s="664">
        <v>9865.4999499999994</v>
      </c>
      <c r="E170" s="692">
        <v>0</v>
      </c>
      <c r="F170" s="683">
        <v>0</v>
      </c>
      <c r="G170" s="137">
        <v>464.64</v>
      </c>
      <c r="H170" s="658">
        <f t="shared" si="19"/>
        <v>9400.85995</v>
      </c>
      <c r="I170" s="369">
        <v>9400.85995</v>
      </c>
      <c r="J170" s="369">
        <v>0</v>
      </c>
      <c r="K170" s="370">
        <v>0</v>
      </c>
      <c r="L170" s="448">
        <v>0</v>
      </c>
      <c r="M170" s="369">
        <v>0</v>
      </c>
      <c r="N170" s="449">
        <v>0</v>
      </c>
      <c r="O170" s="374">
        <v>0</v>
      </c>
      <c r="P170" s="450">
        <v>0</v>
      </c>
      <c r="Q170" s="451">
        <v>0</v>
      </c>
      <c r="R170" s="451">
        <v>0</v>
      </c>
      <c r="S170" s="452">
        <v>0</v>
      </c>
      <c r="T170" s="125" t="s">
        <v>64</v>
      </c>
    </row>
    <row r="171" spans="1:20" ht="24" customHeight="1" x14ac:dyDescent="0.2">
      <c r="A171" s="127">
        <v>4185</v>
      </c>
      <c r="B171" s="1235"/>
      <c r="C171" s="441" t="s">
        <v>2950</v>
      </c>
      <c r="D171" s="664">
        <v>2175.5500000000002</v>
      </c>
      <c r="E171" s="692">
        <v>175.55</v>
      </c>
      <c r="F171" s="683">
        <v>0</v>
      </c>
      <c r="G171" s="137">
        <v>332.75</v>
      </c>
      <c r="H171" s="658">
        <f t="shared" si="19"/>
        <v>1667.25</v>
      </c>
      <c r="I171" s="369">
        <v>1667.25</v>
      </c>
      <c r="J171" s="369">
        <v>0</v>
      </c>
      <c r="K171" s="370">
        <v>0</v>
      </c>
      <c r="L171" s="448">
        <v>0</v>
      </c>
      <c r="M171" s="369">
        <v>0</v>
      </c>
      <c r="N171" s="449">
        <v>0</v>
      </c>
      <c r="O171" s="374">
        <v>0</v>
      </c>
      <c r="P171" s="450">
        <v>0</v>
      </c>
      <c r="Q171" s="451">
        <v>0</v>
      </c>
      <c r="R171" s="451">
        <v>0</v>
      </c>
      <c r="S171" s="452">
        <v>0</v>
      </c>
      <c r="T171" s="125" t="s">
        <v>64</v>
      </c>
    </row>
    <row r="172" spans="1:20" ht="34.5" customHeight="1" x14ac:dyDescent="0.2">
      <c r="A172" s="126">
        <v>4214</v>
      </c>
      <c r="B172" s="1235"/>
      <c r="C172" s="441" t="s">
        <v>3755</v>
      </c>
      <c r="D172" s="664">
        <v>2596.8803399999997</v>
      </c>
      <c r="E172" s="692">
        <v>0</v>
      </c>
      <c r="F172" s="683">
        <v>0</v>
      </c>
      <c r="G172" s="137">
        <v>0</v>
      </c>
      <c r="H172" s="658">
        <f t="shared" si="19"/>
        <v>2596.8803399999997</v>
      </c>
      <c r="I172" s="369">
        <v>2596.8803399999997</v>
      </c>
      <c r="J172" s="369">
        <v>0</v>
      </c>
      <c r="K172" s="370">
        <v>0</v>
      </c>
      <c r="L172" s="448">
        <v>0</v>
      </c>
      <c r="M172" s="369">
        <v>0</v>
      </c>
      <c r="N172" s="449">
        <v>0</v>
      </c>
      <c r="O172" s="374">
        <v>0</v>
      </c>
      <c r="P172" s="450">
        <v>0</v>
      </c>
      <c r="Q172" s="451">
        <v>0</v>
      </c>
      <c r="R172" s="451">
        <v>0</v>
      </c>
      <c r="S172" s="452">
        <v>0</v>
      </c>
      <c r="T172" s="125" t="s">
        <v>64</v>
      </c>
    </row>
    <row r="173" spans="1:20" ht="24" customHeight="1" x14ac:dyDescent="0.2">
      <c r="A173" s="126">
        <v>4215</v>
      </c>
      <c r="B173" s="1235"/>
      <c r="C173" s="441" t="s">
        <v>3756</v>
      </c>
      <c r="D173" s="664">
        <v>53500</v>
      </c>
      <c r="E173" s="692">
        <v>0</v>
      </c>
      <c r="F173" s="683">
        <v>0</v>
      </c>
      <c r="G173" s="137">
        <v>0</v>
      </c>
      <c r="H173" s="658">
        <f t="shared" si="19"/>
        <v>174.24</v>
      </c>
      <c r="I173" s="369">
        <v>174.24</v>
      </c>
      <c r="J173" s="369">
        <v>0</v>
      </c>
      <c r="K173" s="370">
        <v>0</v>
      </c>
      <c r="L173" s="448">
        <v>13325.76</v>
      </c>
      <c r="M173" s="369">
        <v>13325.76</v>
      </c>
      <c r="N173" s="449">
        <v>0</v>
      </c>
      <c r="O173" s="374">
        <v>0</v>
      </c>
      <c r="P173" s="123">
        <v>40000</v>
      </c>
      <c r="Q173" s="123">
        <v>0</v>
      </c>
      <c r="R173" s="123">
        <v>0</v>
      </c>
      <c r="S173" s="452">
        <v>0</v>
      </c>
      <c r="T173" s="125" t="s">
        <v>64</v>
      </c>
    </row>
    <row r="174" spans="1:20" ht="34.5" customHeight="1" x14ac:dyDescent="0.2">
      <c r="A174" s="126">
        <v>4217</v>
      </c>
      <c r="B174" s="1235"/>
      <c r="C174" s="441" t="s">
        <v>3757</v>
      </c>
      <c r="D174" s="664">
        <v>2758.13859</v>
      </c>
      <c r="E174" s="692">
        <v>121</v>
      </c>
      <c r="F174" s="683">
        <v>0</v>
      </c>
      <c r="G174" s="137">
        <v>0</v>
      </c>
      <c r="H174" s="658">
        <f t="shared" si="19"/>
        <v>2637.13859</v>
      </c>
      <c r="I174" s="369">
        <v>2637.13859</v>
      </c>
      <c r="J174" s="369">
        <v>0</v>
      </c>
      <c r="K174" s="370">
        <v>0</v>
      </c>
      <c r="L174" s="448">
        <v>0</v>
      </c>
      <c r="M174" s="369">
        <v>0</v>
      </c>
      <c r="N174" s="449">
        <v>0</v>
      </c>
      <c r="O174" s="374">
        <v>0</v>
      </c>
      <c r="P174" s="450">
        <v>0</v>
      </c>
      <c r="Q174" s="451">
        <v>0</v>
      </c>
      <c r="R174" s="451">
        <v>0</v>
      </c>
      <c r="S174" s="452">
        <v>0</v>
      </c>
      <c r="T174" s="125" t="s">
        <v>64</v>
      </c>
    </row>
    <row r="175" spans="1:20" ht="34.5" customHeight="1" x14ac:dyDescent="0.2">
      <c r="A175" s="126">
        <v>4218</v>
      </c>
      <c r="B175" s="1235"/>
      <c r="C175" s="441" t="s">
        <v>3758</v>
      </c>
      <c r="D175" s="664">
        <v>5805.9922900000001</v>
      </c>
      <c r="E175" s="692">
        <v>106</v>
      </c>
      <c r="F175" s="683">
        <v>0</v>
      </c>
      <c r="G175" s="137">
        <v>0</v>
      </c>
      <c r="H175" s="658">
        <f t="shared" si="19"/>
        <v>3615.13229</v>
      </c>
      <c r="I175" s="369">
        <v>3615.13229</v>
      </c>
      <c r="J175" s="369">
        <v>0</v>
      </c>
      <c r="K175" s="370">
        <v>0</v>
      </c>
      <c r="L175" s="448">
        <v>2084.86</v>
      </c>
      <c r="M175" s="369">
        <v>2084.86</v>
      </c>
      <c r="N175" s="449">
        <v>0</v>
      </c>
      <c r="O175" s="374">
        <v>0</v>
      </c>
      <c r="P175" s="450">
        <v>0</v>
      </c>
      <c r="Q175" s="451">
        <v>0</v>
      </c>
      <c r="R175" s="451">
        <v>0</v>
      </c>
      <c r="S175" s="452">
        <v>0</v>
      </c>
      <c r="T175" s="125" t="s">
        <v>64</v>
      </c>
    </row>
    <row r="176" spans="1:20" ht="34.5" customHeight="1" x14ac:dyDescent="0.2">
      <c r="A176" s="126">
        <v>4219</v>
      </c>
      <c r="B176" s="1235"/>
      <c r="C176" s="441" t="s">
        <v>3759</v>
      </c>
      <c r="D176" s="664">
        <v>2829.5123900000003</v>
      </c>
      <c r="E176" s="692">
        <v>69</v>
      </c>
      <c r="F176" s="683">
        <v>0</v>
      </c>
      <c r="G176" s="137">
        <v>0</v>
      </c>
      <c r="H176" s="658">
        <f t="shared" si="19"/>
        <v>2760.5123900000003</v>
      </c>
      <c r="I176" s="369">
        <v>2760.5123900000003</v>
      </c>
      <c r="J176" s="369">
        <v>0</v>
      </c>
      <c r="K176" s="370">
        <v>0</v>
      </c>
      <c r="L176" s="448">
        <v>0</v>
      </c>
      <c r="M176" s="369">
        <v>0</v>
      </c>
      <c r="N176" s="449">
        <v>0</v>
      </c>
      <c r="O176" s="374">
        <v>0</v>
      </c>
      <c r="P176" s="450">
        <v>0</v>
      </c>
      <c r="Q176" s="451">
        <v>0</v>
      </c>
      <c r="R176" s="451">
        <v>0</v>
      </c>
      <c r="S176" s="452">
        <v>0</v>
      </c>
      <c r="T176" s="125" t="s">
        <v>64</v>
      </c>
    </row>
    <row r="177" spans="1:20" ht="34.5" customHeight="1" x14ac:dyDescent="0.2">
      <c r="A177" s="126">
        <v>4220</v>
      </c>
      <c r="B177" s="1235"/>
      <c r="C177" s="756" t="s">
        <v>3760</v>
      </c>
      <c r="D177" s="692">
        <v>5340.78334</v>
      </c>
      <c r="E177" s="692">
        <v>151</v>
      </c>
      <c r="F177" s="683">
        <v>0</v>
      </c>
      <c r="G177" s="137">
        <v>0</v>
      </c>
      <c r="H177" s="658">
        <f t="shared" si="19"/>
        <v>5189.78334</v>
      </c>
      <c r="I177" s="369">
        <v>5189.78334</v>
      </c>
      <c r="J177" s="369">
        <v>0</v>
      </c>
      <c r="K177" s="370">
        <v>0</v>
      </c>
      <c r="L177" s="442">
        <v>0</v>
      </c>
      <c r="M177" s="369">
        <v>0</v>
      </c>
      <c r="N177" s="453">
        <v>0</v>
      </c>
      <c r="O177" s="374">
        <v>0</v>
      </c>
      <c r="P177" s="443">
        <v>0</v>
      </c>
      <c r="Q177" s="444">
        <v>0</v>
      </c>
      <c r="R177" s="444">
        <v>0</v>
      </c>
      <c r="S177" s="445">
        <v>0</v>
      </c>
      <c r="T177" s="125" t="s">
        <v>64</v>
      </c>
    </row>
    <row r="178" spans="1:20" ht="34.5" customHeight="1" x14ac:dyDescent="0.2">
      <c r="A178" s="126">
        <v>4221</v>
      </c>
      <c r="B178" s="1235"/>
      <c r="C178" s="437" t="s">
        <v>3761</v>
      </c>
      <c r="D178" s="749">
        <v>7517.45957</v>
      </c>
      <c r="E178" s="375">
        <v>91</v>
      </c>
      <c r="F178" s="683">
        <v>0</v>
      </c>
      <c r="G178" s="750">
        <v>0</v>
      </c>
      <c r="H178" s="658">
        <f t="shared" si="19"/>
        <v>7426.45957</v>
      </c>
      <c r="I178" s="659">
        <v>7426.45957</v>
      </c>
      <c r="J178" s="659">
        <v>0</v>
      </c>
      <c r="K178" s="660">
        <v>0</v>
      </c>
      <c r="L178" s="697">
        <v>0</v>
      </c>
      <c r="M178" s="659">
        <v>0</v>
      </c>
      <c r="N178" s="684">
        <v>0</v>
      </c>
      <c r="O178" s="751">
        <v>0</v>
      </c>
      <c r="P178" s="438">
        <v>0</v>
      </c>
      <c r="Q178" s="439">
        <v>0</v>
      </c>
      <c r="R178" s="439">
        <v>0</v>
      </c>
      <c r="S178" s="440">
        <v>0</v>
      </c>
      <c r="T178" s="698" t="s">
        <v>64</v>
      </c>
    </row>
    <row r="179" spans="1:20" ht="34.5" customHeight="1" x14ac:dyDescent="0.2">
      <c r="A179" s="126">
        <v>4223</v>
      </c>
      <c r="B179" s="1235"/>
      <c r="C179" s="441" t="s">
        <v>3762</v>
      </c>
      <c r="D179" s="664">
        <v>70437.52</v>
      </c>
      <c r="E179" s="692">
        <v>9437.52</v>
      </c>
      <c r="F179" s="683">
        <v>0</v>
      </c>
      <c r="G179" s="137">
        <v>0</v>
      </c>
      <c r="H179" s="658">
        <f t="shared" si="19"/>
        <v>514.25</v>
      </c>
      <c r="I179" s="369">
        <v>514.25</v>
      </c>
      <c r="J179" s="369">
        <v>0</v>
      </c>
      <c r="K179" s="370">
        <v>0</v>
      </c>
      <c r="L179" s="448">
        <v>60485.75</v>
      </c>
      <c r="M179" s="369">
        <v>60485.75</v>
      </c>
      <c r="N179" s="449">
        <v>0</v>
      </c>
      <c r="O179" s="374">
        <v>0</v>
      </c>
      <c r="P179" s="450">
        <v>0</v>
      </c>
      <c r="Q179" s="451">
        <v>0</v>
      </c>
      <c r="R179" s="451">
        <v>0</v>
      </c>
      <c r="S179" s="452">
        <v>0</v>
      </c>
      <c r="T179" s="125" t="s">
        <v>64</v>
      </c>
    </row>
    <row r="180" spans="1:20" ht="34.5" customHeight="1" x14ac:dyDescent="0.2">
      <c r="A180" s="126">
        <v>4225</v>
      </c>
      <c r="B180" s="1235"/>
      <c r="C180" s="441" t="s">
        <v>3763</v>
      </c>
      <c r="D180" s="664">
        <v>2292.8181400000003</v>
      </c>
      <c r="E180" s="692">
        <v>103</v>
      </c>
      <c r="F180" s="683">
        <v>0</v>
      </c>
      <c r="G180" s="137">
        <v>0</v>
      </c>
      <c r="H180" s="658">
        <f t="shared" si="19"/>
        <v>2189.8181400000003</v>
      </c>
      <c r="I180" s="369">
        <v>2189.8181400000003</v>
      </c>
      <c r="J180" s="369">
        <v>0</v>
      </c>
      <c r="K180" s="370">
        <v>0</v>
      </c>
      <c r="L180" s="448">
        <v>0</v>
      </c>
      <c r="M180" s="369">
        <v>0</v>
      </c>
      <c r="N180" s="449">
        <v>0</v>
      </c>
      <c r="O180" s="374">
        <v>0</v>
      </c>
      <c r="P180" s="450">
        <v>0</v>
      </c>
      <c r="Q180" s="451">
        <v>0</v>
      </c>
      <c r="R180" s="451">
        <v>0</v>
      </c>
      <c r="S180" s="452">
        <v>0</v>
      </c>
      <c r="T180" s="125" t="s">
        <v>64</v>
      </c>
    </row>
    <row r="181" spans="1:20" ht="24" customHeight="1" x14ac:dyDescent="0.2">
      <c r="A181" s="126">
        <v>4226</v>
      </c>
      <c r="B181" s="1235"/>
      <c r="C181" s="441" t="s">
        <v>3764</v>
      </c>
      <c r="D181" s="664">
        <v>8000</v>
      </c>
      <c r="E181" s="692">
        <v>0</v>
      </c>
      <c r="F181" s="683">
        <v>0</v>
      </c>
      <c r="G181" s="137">
        <v>0</v>
      </c>
      <c r="H181" s="658">
        <f t="shared" si="19"/>
        <v>690.62</v>
      </c>
      <c r="I181" s="369">
        <v>690.62</v>
      </c>
      <c r="J181" s="369">
        <v>0</v>
      </c>
      <c r="K181" s="370">
        <v>0</v>
      </c>
      <c r="L181" s="448">
        <v>7309.38</v>
      </c>
      <c r="M181" s="369">
        <v>7309.38</v>
      </c>
      <c r="N181" s="449">
        <v>0</v>
      </c>
      <c r="O181" s="374">
        <v>0</v>
      </c>
      <c r="P181" s="450">
        <v>0</v>
      </c>
      <c r="Q181" s="451">
        <v>0</v>
      </c>
      <c r="R181" s="451">
        <v>0</v>
      </c>
      <c r="S181" s="452">
        <v>0</v>
      </c>
      <c r="T181" s="125" t="s">
        <v>64</v>
      </c>
    </row>
    <row r="182" spans="1:20" ht="34.5" customHeight="1" x14ac:dyDescent="0.2">
      <c r="A182" s="126">
        <v>4228</v>
      </c>
      <c r="B182" s="1235"/>
      <c r="C182" s="441" t="s">
        <v>3765</v>
      </c>
      <c r="D182" s="664">
        <v>25145</v>
      </c>
      <c r="E182" s="692">
        <v>145</v>
      </c>
      <c r="F182" s="683">
        <v>0</v>
      </c>
      <c r="G182" s="137">
        <v>0</v>
      </c>
      <c r="H182" s="658">
        <f t="shared" si="19"/>
        <v>159.72</v>
      </c>
      <c r="I182" s="369">
        <v>159.72</v>
      </c>
      <c r="J182" s="369">
        <v>0</v>
      </c>
      <c r="K182" s="370">
        <v>0</v>
      </c>
      <c r="L182" s="448">
        <v>24840.28</v>
      </c>
      <c r="M182" s="369">
        <v>24840.28</v>
      </c>
      <c r="N182" s="449">
        <v>0</v>
      </c>
      <c r="O182" s="374">
        <v>0</v>
      </c>
      <c r="P182" s="450">
        <v>0</v>
      </c>
      <c r="Q182" s="451">
        <v>0</v>
      </c>
      <c r="R182" s="451">
        <v>0</v>
      </c>
      <c r="S182" s="452">
        <v>0</v>
      </c>
      <c r="T182" s="125" t="s">
        <v>64</v>
      </c>
    </row>
    <row r="183" spans="1:20" ht="34.5" customHeight="1" x14ac:dyDescent="0.2">
      <c r="A183" s="126">
        <v>4229</v>
      </c>
      <c r="B183" s="1235"/>
      <c r="C183" s="441" t="s">
        <v>3766</v>
      </c>
      <c r="D183" s="664">
        <v>12774.2</v>
      </c>
      <c r="E183" s="692">
        <v>24.2</v>
      </c>
      <c r="F183" s="683">
        <v>0</v>
      </c>
      <c r="G183" s="137">
        <v>0</v>
      </c>
      <c r="H183" s="658">
        <f t="shared" si="19"/>
        <v>363</v>
      </c>
      <c r="I183" s="369">
        <v>363</v>
      </c>
      <c r="J183" s="369">
        <v>0</v>
      </c>
      <c r="K183" s="370">
        <v>0</v>
      </c>
      <c r="L183" s="448">
        <v>12387</v>
      </c>
      <c r="M183" s="369">
        <v>12387</v>
      </c>
      <c r="N183" s="449">
        <v>0</v>
      </c>
      <c r="O183" s="374">
        <v>0</v>
      </c>
      <c r="P183" s="450">
        <v>0</v>
      </c>
      <c r="Q183" s="451">
        <v>0</v>
      </c>
      <c r="R183" s="451">
        <v>0</v>
      </c>
      <c r="S183" s="452">
        <v>0</v>
      </c>
      <c r="T183" s="125" t="s">
        <v>64</v>
      </c>
    </row>
    <row r="184" spans="1:20" ht="24" customHeight="1" x14ac:dyDescent="0.2">
      <c r="A184" s="126">
        <v>4230</v>
      </c>
      <c r="B184" s="1235"/>
      <c r="C184" s="441" t="s">
        <v>3767</v>
      </c>
      <c r="D184" s="664">
        <v>8756</v>
      </c>
      <c r="E184" s="692">
        <v>256</v>
      </c>
      <c r="F184" s="683">
        <v>0</v>
      </c>
      <c r="G184" s="137">
        <v>0</v>
      </c>
      <c r="H184" s="658">
        <f t="shared" si="19"/>
        <v>179.08</v>
      </c>
      <c r="I184" s="369">
        <v>179.08</v>
      </c>
      <c r="J184" s="369">
        <v>0</v>
      </c>
      <c r="K184" s="370">
        <v>0</v>
      </c>
      <c r="L184" s="448">
        <v>8320.92</v>
      </c>
      <c r="M184" s="369">
        <v>8320.92</v>
      </c>
      <c r="N184" s="449">
        <v>0</v>
      </c>
      <c r="O184" s="374">
        <v>0</v>
      </c>
      <c r="P184" s="450">
        <v>0</v>
      </c>
      <c r="Q184" s="451">
        <v>0</v>
      </c>
      <c r="R184" s="451">
        <v>0</v>
      </c>
      <c r="S184" s="452">
        <v>0</v>
      </c>
      <c r="T184" s="125" t="s">
        <v>64</v>
      </c>
    </row>
    <row r="185" spans="1:20" ht="24" customHeight="1" x14ac:dyDescent="0.2">
      <c r="A185" s="126">
        <v>4231</v>
      </c>
      <c r="B185" s="1235"/>
      <c r="C185" s="441" t="s">
        <v>3768</v>
      </c>
      <c r="D185" s="664">
        <v>19550</v>
      </c>
      <c r="E185" s="692">
        <v>150</v>
      </c>
      <c r="F185" s="683">
        <v>0</v>
      </c>
      <c r="G185" s="137">
        <v>0</v>
      </c>
      <c r="H185" s="658">
        <f t="shared" si="19"/>
        <v>54.45</v>
      </c>
      <c r="I185" s="369">
        <v>54.45</v>
      </c>
      <c r="J185" s="369">
        <v>0</v>
      </c>
      <c r="K185" s="370">
        <v>0</v>
      </c>
      <c r="L185" s="448">
        <v>19345.55</v>
      </c>
      <c r="M185" s="369">
        <v>19345.55</v>
      </c>
      <c r="N185" s="449">
        <v>0</v>
      </c>
      <c r="O185" s="374">
        <v>0</v>
      </c>
      <c r="P185" s="450">
        <v>0</v>
      </c>
      <c r="Q185" s="451">
        <v>0</v>
      </c>
      <c r="R185" s="451">
        <v>0</v>
      </c>
      <c r="S185" s="452">
        <v>0</v>
      </c>
      <c r="T185" s="125" t="s">
        <v>64</v>
      </c>
    </row>
    <row r="186" spans="1:20" ht="24" customHeight="1" x14ac:dyDescent="0.2">
      <c r="A186" s="126">
        <v>4233</v>
      </c>
      <c r="B186" s="1235"/>
      <c r="C186" s="441" t="s">
        <v>3769</v>
      </c>
      <c r="D186" s="664">
        <v>8481.2099999999991</v>
      </c>
      <c r="E186" s="692">
        <v>481.21</v>
      </c>
      <c r="F186" s="683">
        <v>0</v>
      </c>
      <c r="G186" s="137">
        <v>0</v>
      </c>
      <c r="H186" s="658">
        <f t="shared" si="19"/>
        <v>8000</v>
      </c>
      <c r="I186" s="369">
        <v>8000</v>
      </c>
      <c r="J186" s="369">
        <v>0</v>
      </c>
      <c r="K186" s="370">
        <v>0</v>
      </c>
      <c r="L186" s="448">
        <v>0</v>
      </c>
      <c r="M186" s="369">
        <v>0</v>
      </c>
      <c r="N186" s="449">
        <v>0</v>
      </c>
      <c r="O186" s="374">
        <v>0</v>
      </c>
      <c r="P186" s="450">
        <v>0</v>
      </c>
      <c r="Q186" s="451">
        <v>0</v>
      </c>
      <c r="R186" s="451">
        <v>0</v>
      </c>
      <c r="S186" s="452">
        <v>0</v>
      </c>
      <c r="T186" s="125" t="s">
        <v>64</v>
      </c>
    </row>
    <row r="187" spans="1:20" ht="24" customHeight="1" x14ac:dyDescent="0.2">
      <c r="A187" s="126">
        <v>4234</v>
      </c>
      <c r="B187" s="1235"/>
      <c r="C187" s="441" t="s">
        <v>3770</v>
      </c>
      <c r="D187" s="664">
        <v>60000.009290000002</v>
      </c>
      <c r="E187" s="692">
        <v>0</v>
      </c>
      <c r="F187" s="683">
        <v>0</v>
      </c>
      <c r="G187" s="137">
        <v>0</v>
      </c>
      <c r="H187" s="658">
        <f t="shared" si="19"/>
        <v>32757.17929</v>
      </c>
      <c r="I187" s="369">
        <v>32757.17929</v>
      </c>
      <c r="J187" s="369">
        <v>0</v>
      </c>
      <c r="K187" s="370">
        <v>0</v>
      </c>
      <c r="L187" s="448">
        <v>27242.83</v>
      </c>
      <c r="M187" s="369">
        <v>27242.83</v>
      </c>
      <c r="N187" s="449">
        <v>0</v>
      </c>
      <c r="O187" s="374">
        <v>0</v>
      </c>
      <c r="P187" s="450">
        <v>0</v>
      </c>
      <c r="Q187" s="451">
        <v>0</v>
      </c>
      <c r="R187" s="451">
        <v>0</v>
      </c>
      <c r="S187" s="452">
        <v>0</v>
      </c>
      <c r="T187" s="125" t="s">
        <v>64</v>
      </c>
    </row>
    <row r="188" spans="1:20" ht="34.5" customHeight="1" x14ac:dyDescent="0.2">
      <c r="A188" s="126">
        <v>4235</v>
      </c>
      <c r="B188" s="1235"/>
      <c r="C188" s="441" t="s">
        <v>3771</v>
      </c>
      <c r="D188" s="664">
        <v>51598.701359999999</v>
      </c>
      <c r="E188" s="692">
        <v>1294.7</v>
      </c>
      <c r="F188" s="683">
        <v>0</v>
      </c>
      <c r="G188" s="137">
        <v>0</v>
      </c>
      <c r="H188" s="658">
        <f t="shared" si="19"/>
        <v>4881.4013600000008</v>
      </c>
      <c r="I188" s="369">
        <v>4881.4013600000008</v>
      </c>
      <c r="J188" s="369">
        <v>0</v>
      </c>
      <c r="K188" s="370">
        <v>0</v>
      </c>
      <c r="L188" s="448">
        <v>45422.6</v>
      </c>
      <c r="M188" s="369">
        <v>45422.6</v>
      </c>
      <c r="N188" s="449">
        <v>0</v>
      </c>
      <c r="O188" s="374">
        <v>0</v>
      </c>
      <c r="P188" s="450">
        <v>0</v>
      </c>
      <c r="Q188" s="451">
        <v>0</v>
      </c>
      <c r="R188" s="451">
        <v>0</v>
      </c>
      <c r="S188" s="452">
        <v>0</v>
      </c>
      <c r="T188" s="125" t="s">
        <v>64</v>
      </c>
    </row>
    <row r="189" spans="1:20" ht="24" customHeight="1" x14ac:dyDescent="0.2">
      <c r="A189" s="126">
        <v>4236</v>
      </c>
      <c r="B189" s="1235"/>
      <c r="C189" s="441" t="s">
        <v>3772</v>
      </c>
      <c r="D189" s="664">
        <v>4729.6993000000002</v>
      </c>
      <c r="E189" s="692">
        <v>34</v>
      </c>
      <c r="F189" s="683">
        <v>0</v>
      </c>
      <c r="G189" s="137">
        <v>0</v>
      </c>
      <c r="H189" s="658">
        <f t="shared" si="19"/>
        <v>4695.6993000000002</v>
      </c>
      <c r="I189" s="369">
        <v>4695.6993000000002</v>
      </c>
      <c r="J189" s="369">
        <v>0</v>
      </c>
      <c r="K189" s="370">
        <v>0</v>
      </c>
      <c r="L189" s="448">
        <v>0</v>
      </c>
      <c r="M189" s="369">
        <v>0</v>
      </c>
      <c r="N189" s="449">
        <v>0</v>
      </c>
      <c r="O189" s="374">
        <v>0</v>
      </c>
      <c r="P189" s="450">
        <v>0</v>
      </c>
      <c r="Q189" s="451">
        <v>0</v>
      </c>
      <c r="R189" s="451">
        <v>0</v>
      </c>
      <c r="S189" s="452">
        <v>0</v>
      </c>
      <c r="T189" s="125" t="s">
        <v>64</v>
      </c>
    </row>
    <row r="190" spans="1:20" ht="34.5" customHeight="1" x14ac:dyDescent="0.2">
      <c r="A190" s="126">
        <v>4237</v>
      </c>
      <c r="B190" s="1235"/>
      <c r="C190" s="441" t="s">
        <v>3773</v>
      </c>
      <c r="D190" s="664">
        <v>8909.0058800000006</v>
      </c>
      <c r="E190" s="692">
        <v>209</v>
      </c>
      <c r="F190" s="683">
        <v>0</v>
      </c>
      <c r="G190" s="137">
        <v>0</v>
      </c>
      <c r="H190" s="658">
        <f t="shared" si="19"/>
        <v>834.80588</v>
      </c>
      <c r="I190" s="369">
        <v>834.80588</v>
      </c>
      <c r="J190" s="369">
        <v>0</v>
      </c>
      <c r="K190" s="370">
        <v>0</v>
      </c>
      <c r="L190" s="448">
        <v>7865.2</v>
      </c>
      <c r="M190" s="369">
        <v>7865.2</v>
      </c>
      <c r="N190" s="449">
        <v>0</v>
      </c>
      <c r="O190" s="374">
        <v>0</v>
      </c>
      <c r="P190" s="450">
        <v>0</v>
      </c>
      <c r="Q190" s="451">
        <v>0</v>
      </c>
      <c r="R190" s="451">
        <v>0</v>
      </c>
      <c r="S190" s="452">
        <v>0</v>
      </c>
      <c r="T190" s="125" t="s">
        <v>64</v>
      </c>
    </row>
    <row r="191" spans="1:20" ht="24" customHeight="1" x14ac:dyDescent="0.2">
      <c r="A191" s="126">
        <v>4239</v>
      </c>
      <c r="B191" s="1235"/>
      <c r="C191" s="441" t="s">
        <v>3774</v>
      </c>
      <c r="D191" s="664">
        <v>8731.0084900000002</v>
      </c>
      <c r="E191" s="692">
        <v>0</v>
      </c>
      <c r="F191" s="683">
        <v>0</v>
      </c>
      <c r="G191" s="137">
        <v>0</v>
      </c>
      <c r="H191" s="658">
        <f t="shared" si="19"/>
        <v>1948.1184900000001</v>
      </c>
      <c r="I191" s="369">
        <v>1948.1184900000001</v>
      </c>
      <c r="J191" s="369">
        <v>0</v>
      </c>
      <c r="K191" s="370">
        <v>0</v>
      </c>
      <c r="L191" s="448">
        <v>6782.89</v>
      </c>
      <c r="M191" s="369">
        <v>6782.89</v>
      </c>
      <c r="N191" s="449">
        <v>0</v>
      </c>
      <c r="O191" s="374">
        <v>0</v>
      </c>
      <c r="P191" s="450">
        <v>0</v>
      </c>
      <c r="Q191" s="451">
        <v>0</v>
      </c>
      <c r="R191" s="451">
        <v>0</v>
      </c>
      <c r="S191" s="452">
        <v>0</v>
      </c>
      <c r="T191" s="125" t="s">
        <v>64</v>
      </c>
    </row>
    <row r="192" spans="1:20" ht="24" customHeight="1" x14ac:dyDescent="0.2">
      <c r="A192" s="126">
        <v>4243</v>
      </c>
      <c r="B192" s="1235"/>
      <c r="C192" s="441" t="s">
        <v>3775</v>
      </c>
      <c r="D192" s="664">
        <v>7000.0098200000002</v>
      </c>
      <c r="E192" s="692">
        <v>0</v>
      </c>
      <c r="F192" s="683">
        <v>0</v>
      </c>
      <c r="G192" s="137">
        <v>0</v>
      </c>
      <c r="H192" s="658">
        <f t="shared" si="19"/>
        <v>247.15982</v>
      </c>
      <c r="I192" s="369">
        <v>247.15982</v>
      </c>
      <c r="J192" s="369">
        <v>0</v>
      </c>
      <c r="K192" s="370">
        <v>0</v>
      </c>
      <c r="L192" s="448">
        <v>6752.85</v>
      </c>
      <c r="M192" s="369">
        <v>6752.85</v>
      </c>
      <c r="N192" s="449">
        <v>0</v>
      </c>
      <c r="O192" s="374">
        <v>0</v>
      </c>
      <c r="P192" s="450">
        <v>0</v>
      </c>
      <c r="Q192" s="451">
        <v>0</v>
      </c>
      <c r="R192" s="451">
        <v>0</v>
      </c>
      <c r="S192" s="452">
        <v>0</v>
      </c>
      <c r="T192" s="125" t="s">
        <v>64</v>
      </c>
    </row>
    <row r="193" spans="1:20" ht="42" x14ac:dyDescent="0.2">
      <c r="A193" s="126">
        <v>4298</v>
      </c>
      <c r="B193" s="1235"/>
      <c r="C193" s="441" t="s">
        <v>2951</v>
      </c>
      <c r="D193" s="664">
        <v>29710.274000000001</v>
      </c>
      <c r="E193" s="692">
        <v>710.27</v>
      </c>
      <c r="F193" s="683">
        <v>0</v>
      </c>
      <c r="G193" s="137">
        <v>196.625</v>
      </c>
      <c r="H193" s="658">
        <f t="shared" si="19"/>
        <v>1467.6089999999999</v>
      </c>
      <c r="I193" s="369">
        <v>1467.6089999999999</v>
      </c>
      <c r="J193" s="369">
        <v>0</v>
      </c>
      <c r="K193" s="370">
        <v>0</v>
      </c>
      <c r="L193" s="448">
        <v>16335.77</v>
      </c>
      <c r="M193" s="369">
        <v>16335.77</v>
      </c>
      <c r="N193" s="449">
        <v>0</v>
      </c>
      <c r="O193" s="374">
        <v>0</v>
      </c>
      <c r="P193" s="123">
        <v>11000</v>
      </c>
      <c r="Q193" s="123">
        <v>0</v>
      </c>
      <c r="R193" s="123">
        <v>0</v>
      </c>
      <c r="S193" s="452">
        <v>0</v>
      </c>
      <c r="T193" s="125" t="s">
        <v>3776</v>
      </c>
    </row>
    <row r="194" spans="1:20" ht="31.5" x14ac:dyDescent="0.2">
      <c r="A194" s="383">
        <v>4301</v>
      </c>
      <c r="B194" s="1235"/>
      <c r="C194" s="441" t="s">
        <v>3287</v>
      </c>
      <c r="D194" s="664">
        <v>22982.02</v>
      </c>
      <c r="E194" s="692">
        <v>1282.02</v>
      </c>
      <c r="F194" s="683">
        <v>0</v>
      </c>
      <c r="G194" s="137">
        <v>14723.48013</v>
      </c>
      <c r="H194" s="658">
        <f t="shared" si="19"/>
        <v>6976.5198700000001</v>
      </c>
      <c r="I194" s="369">
        <v>6976.5198700000001</v>
      </c>
      <c r="J194" s="369">
        <v>0</v>
      </c>
      <c r="K194" s="370">
        <v>0</v>
      </c>
      <c r="L194" s="448">
        <v>0</v>
      </c>
      <c r="M194" s="369">
        <v>0</v>
      </c>
      <c r="N194" s="449">
        <v>0</v>
      </c>
      <c r="O194" s="374">
        <v>0</v>
      </c>
      <c r="P194" s="450">
        <v>0</v>
      </c>
      <c r="Q194" s="451">
        <v>0</v>
      </c>
      <c r="R194" s="451">
        <v>0</v>
      </c>
      <c r="S194" s="452">
        <v>0</v>
      </c>
      <c r="T194" s="125" t="s">
        <v>64</v>
      </c>
    </row>
    <row r="195" spans="1:20" ht="34.5" customHeight="1" x14ac:dyDescent="0.2">
      <c r="A195" s="126">
        <v>4349</v>
      </c>
      <c r="B195" s="1235"/>
      <c r="C195" s="441" t="s">
        <v>3777</v>
      </c>
      <c r="D195" s="664">
        <v>20061.2</v>
      </c>
      <c r="E195" s="692">
        <v>3811.2</v>
      </c>
      <c r="F195" s="683">
        <v>0</v>
      </c>
      <c r="G195" s="137">
        <v>0</v>
      </c>
      <c r="H195" s="658">
        <f t="shared" si="19"/>
        <v>1300</v>
      </c>
      <c r="I195" s="369">
        <v>1300</v>
      </c>
      <c r="J195" s="369">
        <v>0</v>
      </c>
      <c r="K195" s="370">
        <v>0</v>
      </c>
      <c r="L195" s="448">
        <v>14950</v>
      </c>
      <c r="M195" s="369">
        <v>14950</v>
      </c>
      <c r="N195" s="449">
        <v>0</v>
      </c>
      <c r="O195" s="374">
        <v>0</v>
      </c>
      <c r="P195" s="450">
        <v>0</v>
      </c>
      <c r="Q195" s="451">
        <v>0</v>
      </c>
      <c r="R195" s="451">
        <v>0</v>
      </c>
      <c r="S195" s="452">
        <v>0</v>
      </c>
      <c r="T195" s="698" t="s">
        <v>64</v>
      </c>
    </row>
    <row r="196" spans="1:20" ht="24" customHeight="1" x14ac:dyDescent="0.2">
      <c r="A196" s="717">
        <v>4351</v>
      </c>
      <c r="B196" s="1235"/>
      <c r="C196" s="441" t="s">
        <v>3778</v>
      </c>
      <c r="D196" s="664">
        <v>4393</v>
      </c>
      <c r="E196" s="692">
        <v>1593</v>
      </c>
      <c r="F196" s="683">
        <v>0</v>
      </c>
      <c r="G196" s="137">
        <v>0</v>
      </c>
      <c r="H196" s="658">
        <f t="shared" si="19"/>
        <v>2800</v>
      </c>
      <c r="I196" s="369">
        <v>2800</v>
      </c>
      <c r="J196" s="369">
        <v>0</v>
      </c>
      <c r="K196" s="370">
        <v>0</v>
      </c>
      <c r="L196" s="448">
        <v>0</v>
      </c>
      <c r="M196" s="369">
        <v>0</v>
      </c>
      <c r="N196" s="449">
        <v>0</v>
      </c>
      <c r="O196" s="374">
        <v>0</v>
      </c>
      <c r="P196" s="450">
        <v>0</v>
      </c>
      <c r="Q196" s="451">
        <v>0</v>
      </c>
      <c r="R196" s="451">
        <v>0</v>
      </c>
      <c r="S196" s="452">
        <v>0</v>
      </c>
      <c r="T196" s="698" t="s">
        <v>64</v>
      </c>
    </row>
    <row r="197" spans="1:20" ht="24" customHeight="1" x14ac:dyDescent="0.2">
      <c r="A197" s="717">
        <v>4352</v>
      </c>
      <c r="B197" s="1235"/>
      <c r="C197" s="441" t="s">
        <v>3779</v>
      </c>
      <c r="D197" s="664">
        <v>6300.04</v>
      </c>
      <c r="E197" s="692">
        <v>108.3</v>
      </c>
      <c r="F197" s="683">
        <v>0</v>
      </c>
      <c r="G197" s="137">
        <v>0</v>
      </c>
      <c r="H197" s="658">
        <f t="shared" si="19"/>
        <v>6191.74</v>
      </c>
      <c r="I197" s="369">
        <v>6191.74</v>
      </c>
      <c r="J197" s="369">
        <v>0</v>
      </c>
      <c r="K197" s="370">
        <v>0</v>
      </c>
      <c r="L197" s="448">
        <v>0</v>
      </c>
      <c r="M197" s="369">
        <v>0</v>
      </c>
      <c r="N197" s="449">
        <v>0</v>
      </c>
      <c r="O197" s="374">
        <v>0</v>
      </c>
      <c r="P197" s="450">
        <v>0</v>
      </c>
      <c r="Q197" s="451">
        <v>0</v>
      </c>
      <c r="R197" s="451">
        <v>0</v>
      </c>
      <c r="S197" s="452">
        <v>0</v>
      </c>
      <c r="T197" s="698" t="s">
        <v>64</v>
      </c>
    </row>
    <row r="198" spans="1:20" ht="45" customHeight="1" x14ac:dyDescent="0.2">
      <c r="A198" s="717">
        <v>4353</v>
      </c>
      <c r="B198" s="1235"/>
      <c r="C198" s="441" t="s">
        <v>3780</v>
      </c>
      <c r="D198" s="664">
        <v>7500</v>
      </c>
      <c r="E198" s="692">
        <v>0</v>
      </c>
      <c r="F198" s="683">
        <v>0</v>
      </c>
      <c r="G198" s="137">
        <v>0</v>
      </c>
      <c r="H198" s="658">
        <f t="shared" si="19"/>
        <v>4727.1499999999996</v>
      </c>
      <c r="I198" s="369">
        <v>4727.1499999999996</v>
      </c>
      <c r="J198" s="369">
        <v>0</v>
      </c>
      <c r="K198" s="370">
        <v>0</v>
      </c>
      <c r="L198" s="448">
        <v>2772.85</v>
      </c>
      <c r="M198" s="369">
        <v>2772.85</v>
      </c>
      <c r="N198" s="449">
        <v>0</v>
      </c>
      <c r="O198" s="374">
        <v>0</v>
      </c>
      <c r="P198" s="450">
        <v>0</v>
      </c>
      <c r="Q198" s="451">
        <v>0</v>
      </c>
      <c r="R198" s="451">
        <v>0</v>
      </c>
      <c r="S198" s="452">
        <v>0</v>
      </c>
      <c r="T198" s="698" t="s">
        <v>64</v>
      </c>
    </row>
    <row r="199" spans="1:20" ht="24" customHeight="1" x14ac:dyDescent="0.2">
      <c r="A199" s="717">
        <v>4370</v>
      </c>
      <c r="B199" s="1235"/>
      <c r="C199" s="441" t="s">
        <v>3781</v>
      </c>
      <c r="D199" s="664">
        <v>2506.2612099999997</v>
      </c>
      <c r="E199" s="692">
        <v>178.6</v>
      </c>
      <c r="F199" s="683">
        <v>0</v>
      </c>
      <c r="G199" s="137">
        <v>0</v>
      </c>
      <c r="H199" s="658">
        <f t="shared" si="19"/>
        <v>2327.6612099999998</v>
      </c>
      <c r="I199" s="369">
        <v>2327.6612099999998</v>
      </c>
      <c r="J199" s="369">
        <v>0</v>
      </c>
      <c r="K199" s="370">
        <v>0</v>
      </c>
      <c r="L199" s="448">
        <v>0</v>
      </c>
      <c r="M199" s="369">
        <v>0</v>
      </c>
      <c r="N199" s="449">
        <v>0</v>
      </c>
      <c r="O199" s="374">
        <v>0</v>
      </c>
      <c r="P199" s="450">
        <v>0</v>
      </c>
      <c r="Q199" s="451">
        <v>0</v>
      </c>
      <c r="R199" s="451">
        <v>0</v>
      </c>
      <c r="S199" s="452">
        <v>0</v>
      </c>
      <c r="T199" s="698" t="s">
        <v>64</v>
      </c>
    </row>
    <row r="200" spans="1:20" ht="24" customHeight="1" x14ac:dyDescent="0.2">
      <c r="A200" s="717">
        <v>4371</v>
      </c>
      <c r="B200" s="1235"/>
      <c r="C200" s="441" t="s">
        <v>3782</v>
      </c>
      <c r="D200" s="664">
        <v>2627.78</v>
      </c>
      <c r="E200" s="692">
        <v>127.78</v>
      </c>
      <c r="F200" s="683">
        <v>0</v>
      </c>
      <c r="G200" s="137">
        <v>0</v>
      </c>
      <c r="H200" s="658">
        <f t="shared" si="19"/>
        <v>2500</v>
      </c>
      <c r="I200" s="369">
        <v>2500</v>
      </c>
      <c r="J200" s="369">
        <v>0</v>
      </c>
      <c r="K200" s="370">
        <v>0</v>
      </c>
      <c r="L200" s="448">
        <v>0</v>
      </c>
      <c r="M200" s="369">
        <v>0</v>
      </c>
      <c r="N200" s="449">
        <v>0</v>
      </c>
      <c r="O200" s="374">
        <v>0</v>
      </c>
      <c r="P200" s="450">
        <v>0</v>
      </c>
      <c r="Q200" s="451">
        <v>0</v>
      </c>
      <c r="R200" s="451">
        <v>0</v>
      </c>
      <c r="S200" s="452">
        <v>0</v>
      </c>
      <c r="T200" s="698" t="s">
        <v>64</v>
      </c>
    </row>
    <row r="201" spans="1:20" ht="34.5" customHeight="1" x14ac:dyDescent="0.2">
      <c r="A201" s="717">
        <v>4372</v>
      </c>
      <c r="B201" s="1235"/>
      <c r="C201" s="441" t="s">
        <v>3783</v>
      </c>
      <c r="D201" s="664">
        <v>41086.03875</v>
      </c>
      <c r="E201" s="692">
        <v>886.03</v>
      </c>
      <c r="F201" s="683">
        <v>0</v>
      </c>
      <c r="G201" s="137">
        <v>0</v>
      </c>
      <c r="H201" s="658">
        <f t="shared" si="19"/>
        <v>1073.91875</v>
      </c>
      <c r="I201" s="369">
        <v>1073.91875</v>
      </c>
      <c r="J201" s="369">
        <v>0</v>
      </c>
      <c r="K201" s="370">
        <v>0</v>
      </c>
      <c r="L201" s="448">
        <v>39126.089999999997</v>
      </c>
      <c r="M201" s="369">
        <v>39126.089999999997</v>
      </c>
      <c r="N201" s="449">
        <v>0</v>
      </c>
      <c r="O201" s="374">
        <v>0</v>
      </c>
      <c r="P201" s="450">
        <v>0</v>
      </c>
      <c r="Q201" s="451">
        <v>0</v>
      </c>
      <c r="R201" s="451">
        <v>0</v>
      </c>
      <c r="S201" s="452">
        <v>0</v>
      </c>
      <c r="T201" s="698" t="s">
        <v>64</v>
      </c>
    </row>
    <row r="202" spans="1:20" ht="34.5" customHeight="1" x14ac:dyDescent="0.2">
      <c r="A202" s="717">
        <v>4410</v>
      </c>
      <c r="B202" s="1235"/>
      <c r="C202" s="436" t="s">
        <v>3784</v>
      </c>
      <c r="D202" s="692">
        <v>19681.87</v>
      </c>
      <c r="E202" s="692">
        <v>1681.87</v>
      </c>
      <c r="F202" s="683">
        <v>0</v>
      </c>
      <c r="G202" s="137">
        <v>0</v>
      </c>
      <c r="H202" s="658">
        <f t="shared" si="19"/>
        <v>18000</v>
      </c>
      <c r="I202" s="369">
        <v>18000</v>
      </c>
      <c r="J202" s="369">
        <v>0</v>
      </c>
      <c r="K202" s="370">
        <v>0</v>
      </c>
      <c r="L202" s="442">
        <v>0</v>
      </c>
      <c r="M202" s="369">
        <v>0</v>
      </c>
      <c r="N202" s="453">
        <v>0</v>
      </c>
      <c r="O202" s="374">
        <v>0</v>
      </c>
      <c r="P202" s="443">
        <v>0</v>
      </c>
      <c r="Q202" s="444">
        <v>0</v>
      </c>
      <c r="R202" s="444">
        <v>0</v>
      </c>
      <c r="S202" s="445">
        <v>0</v>
      </c>
      <c r="T202" s="698" t="s">
        <v>64</v>
      </c>
    </row>
    <row r="203" spans="1:20" ht="24" customHeight="1" x14ac:dyDescent="0.2">
      <c r="A203" s="717">
        <v>4411</v>
      </c>
      <c r="B203" s="1235"/>
      <c r="C203" s="437" t="s">
        <v>3785</v>
      </c>
      <c r="D203" s="749">
        <v>7500.0027599999994</v>
      </c>
      <c r="E203" s="375">
        <v>2500</v>
      </c>
      <c r="F203" s="683">
        <v>0</v>
      </c>
      <c r="G203" s="750">
        <v>0</v>
      </c>
      <c r="H203" s="658">
        <f t="shared" si="19"/>
        <v>4296.1727599999995</v>
      </c>
      <c r="I203" s="659">
        <v>4296.1727599999995</v>
      </c>
      <c r="J203" s="659">
        <v>0</v>
      </c>
      <c r="K203" s="660">
        <v>0</v>
      </c>
      <c r="L203" s="697">
        <v>703.83</v>
      </c>
      <c r="M203" s="659">
        <v>703.83</v>
      </c>
      <c r="N203" s="684">
        <v>0</v>
      </c>
      <c r="O203" s="751">
        <v>0</v>
      </c>
      <c r="P203" s="438">
        <v>0</v>
      </c>
      <c r="Q203" s="439">
        <v>0</v>
      </c>
      <c r="R203" s="439">
        <v>0</v>
      </c>
      <c r="S203" s="440">
        <v>0</v>
      </c>
      <c r="T203" s="698" t="s">
        <v>64</v>
      </c>
    </row>
    <row r="204" spans="1:20" ht="24" customHeight="1" x14ac:dyDescent="0.2">
      <c r="A204" s="717">
        <v>4446</v>
      </c>
      <c r="B204" s="1235"/>
      <c r="C204" s="441" t="s">
        <v>3786</v>
      </c>
      <c r="D204" s="664">
        <v>3326</v>
      </c>
      <c r="E204" s="692">
        <v>371.58</v>
      </c>
      <c r="F204" s="683">
        <v>0</v>
      </c>
      <c r="G204" s="137">
        <v>0</v>
      </c>
      <c r="H204" s="658">
        <f t="shared" si="19"/>
        <v>2954.42</v>
      </c>
      <c r="I204" s="369">
        <v>2954.42</v>
      </c>
      <c r="J204" s="369">
        <v>0</v>
      </c>
      <c r="K204" s="370">
        <v>0</v>
      </c>
      <c r="L204" s="448">
        <v>0</v>
      </c>
      <c r="M204" s="369">
        <v>0</v>
      </c>
      <c r="N204" s="449">
        <v>0</v>
      </c>
      <c r="O204" s="374">
        <v>0</v>
      </c>
      <c r="P204" s="450">
        <v>0</v>
      </c>
      <c r="Q204" s="451">
        <v>0</v>
      </c>
      <c r="R204" s="451">
        <v>0</v>
      </c>
      <c r="S204" s="452">
        <v>0</v>
      </c>
      <c r="T204" s="698" t="s">
        <v>64</v>
      </c>
    </row>
    <row r="205" spans="1:20" ht="24" customHeight="1" x14ac:dyDescent="0.2">
      <c r="A205" s="717">
        <v>4481</v>
      </c>
      <c r="B205" s="1235"/>
      <c r="C205" s="441" t="s">
        <v>3787</v>
      </c>
      <c r="D205" s="664">
        <v>2569.37</v>
      </c>
      <c r="E205" s="692">
        <v>0</v>
      </c>
      <c r="F205" s="683">
        <v>0</v>
      </c>
      <c r="G205" s="137">
        <v>0</v>
      </c>
      <c r="H205" s="658">
        <f t="shared" si="19"/>
        <v>2569.37</v>
      </c>
      <c r="I205" s="369">
        <v>2569.37</v>
      </c>
      <c r="J205" s="369">
        <v>0</v>
      </c>
      <c r="K205" s="370">
        <v>0</v>
      </c>
      <c r="L205" s="448">
        <v>0</v>
      </c>
      <c r="M205" s="369">
        <v>0</v>
      </c>
      <c r="N205" s="449">
        <v>0</v>
      </c>
      <c r="O205" s="374">
        <v>0</v>
      </c>
      <c r="P205" s="450">
        <v>0</v>
      </c>
      <c r="Q205" s="451">
        <v>0</v>
      </c>
      <c r="R205" s="451">
        <v>0</v>
      </c>
      <c r="S205" s="452">
        <v>0</v>
      </c>
      <c r="T205" s="698" t="s">
        <v>64</v>
      </c>
    </row>
    <row r="206" spans="1:20" ht="24" customHeight="1" x14ac:dyDescent="0.2">
      <c r="A206" s="717">
        <v>4482</v>
      </c>
      <c r="B206" s="1235"/>
      <c r="C206" s="441" t="s">
        <v>3788</v>
      </c>
      <c r="D206" s="664">
        <v>1494.35</v>
      </c>
      <c r="E206" s="692">
        <v>0</v>
      </c>
      <c r="F206" s="683">
        <v>0</v>
      </c>
      <c r="G206" s="137">
        <v>0</v>
      </c>
      <c r="H206" s="658">
        <f t="shared" si="19"/>
        <v>1494.35</v>
      </c>
      <c r="I206" s="369">
        <v>1494.35</v>
      </c>
      <c r="J206" s="369">
        <v>0</v>
      </c>
      <c r="K206" s="370">
        <v>0</v>
      </c>
      <c r="L206" s="448">
        <v>0</v>
      </c>
      <c r="M206" s="369">
        <v>0</v>
      </c>
      <c r="N206" s="449">
        <v>0</v>
      </c>
      <c r="O206" s="374">
        <v>0</v>
      </c>
      <c r="P206" s="450">
        <v>0</v>
      </c>
      <c r="Q206" s="451">
        <v>0</v>
      </c>
      <c r="R206" s="451">
        <v>0</v>
      </c>
      <c r="S206" s="452">
        <v>0</v>
      </c>
      <c r="T206" s="698" t="s">
        <v>64</v>
      </c>
    </row>
    <row r="207" spans="1:20" ht="24" customHeight="1" x14ac:dyDescent="0.2">
      <c r="A207" s="718">
        <v>4496</v>
      </c>
      <c r="B207" s="1235"/>
      <c r="C207" s="441" t="s">
        <v>3288</v>
      </c>
      <c r="D207" s="664">
        <v>107521.59749999999</v>
      </c>
      <c r="E207" s="692">
        <v>0</v>
      </c>
      <c r="F207" s="683">
        <v>1672.1704999999999</v>
      </c>
      <c r="G207" s="137">
        <v>878.45999999999992</v>
      </c>
      <c r="H207" s="658">
        <f t="shared" si="19"/>
        <v>262.20699999999999</v>
      </c>
      <c r="I207" s="369">
        <v>262.20699999999999</v>
      </c>
      <c r="J207" s="369">
        <v>0</v>
      </c>
      <c r="K207" s="370">
        <v>0</v>
      </c>
      <c r="L207" s="448">
        <v>104708.76</v>
      </c>
      <c r="M207" s="369">
        <v>104708.76</v>
      </c>
      <c r="N207" s="449">
        <v>0</v>
      </c>
      <c r="O207" s="374">
        <v>0</v>
      </c>
      <c r="P207" s="450">
        <v>0</v>
      </c>
      <c r="Q207" s="451">
        <v>0</v>
      </c>
      <c r="R207" s="451">
        <v>0</v>
      </c>
      <c r="S207" s="452">
        <v>0</v>
      </c>
      <c r="T207" s="698" t="s">
        <v>64</v>
      </c>
    </row>
    <row r="208" spans="1:20" ht="15" customHeight="1" x14ac:dyDescent="0.2">
      <c r="A208" s="718">
        <v>4963</v>
      </c>
      <c r="B208" s="1235"/>
      <c r="C208" s="441" t="s">
        <v>3789</v>
      </c>
      <c r="D208" s="664">
        <v>5804.8445999999994</v>
      </c>
      <c r="E208" s="692">
        <v>55.91</v>
      </c>
      <c r="F208" s="683">
        <v>4248.9345999999996</v>
      </c>
      <c r="G208" s="137">
        <v>0</v>
      </c>
      <c r="H208" s="658">
        <f t="shared" si="19"/>
        <v>1500</v>
      </c>
      <c r="I208" s="369">
        <v>1500</v>
      </c>
      <c r="J208" s="369">
        <v>0</v>
      </c>
      <c r="K208" s="370">
        <v>0</v>
      </c>
      <c r="L208" s="448">
        <v>0</v>
      </c>
      <c r="M208" s="369">
        <v>0</v>
      </c>
      <c r="N208" s="449">
        <v>0</v>
      </c>
      <c r="O208" s="374">
        <v>0</v>
      </c>
      <c r="P208" s="450">
        <v>0</v>
      </c>
      <c r="Q208" s="451">
        <v>0</v>
      </c>
      <c r="R208" s="451">
        <v>0</v>
      </c>
      <c r="S208" s="452">
        <v>0</v>
      </c>
      <c r="T208" s="698" t="s">
        <v>64</v>
      </c>
    </row>
    <row r="209" spans="1:20" ht="24" customHeight="1" x14ac:dyDescent="0.2">
      <c r="A209" s="719">
        <v>5100</v>
      </c>
      <c r="B209" s="1235"/>
      <c r="C209" s="441" t="s">
        <v>3790</v>
      </c>
      <c r="D209" s="664">
        <v>359729.56151000003</v>
      </c>
      <c r="E209" s="692">
        <v>0</v>
      </c>
      <c r="F209" s="683">
        <v>116095</v>
      </c>
      <c r="G209" s="137">
        <v>4631.5014799999999</v>
      </c>
      <c r="H209" s="658">
        <f t="shared" si="19"/>
        <v>13113.02003</v>
      </c>
      <c r="I209" s="369">
        <v>13113.02003</v>
      </c>
      <c r="J209" s="369">
        <v>0</v>
      </c>
      <c r="K209" s="370">
        <v>0</v>
      </c>
      <c r="L209" s="448">
        <v>52760.04</v>
      </c>
      <c r="M209" s="369">
        <v>52760.04</v>
      </c>
      <c r="N209" s="449">
        <v>0</v>
      </c>
      <c r="O209" s="374">
        <v>0</v>
      </c>
      <c r="P209" s="123">
        <v>18229</v>
      </c>
      <c r="Q209" s="123">
        <v>18827</v>
      </c>
      <c r="R209" s="123">
        <v>18978</v>
      </c>
      <c r="S209" s="452">
        <v>117096</v>
      </c>
      <c r="T209" s="698" t="s">
        <v>64</v>
      </c>
    </row>
    <row r="210" spans="1:20" ht="24" customHeight="1" x14ac:dyDescent="0.2">
      <c r="A210" s="718">
        <v>5162</v>
      </c>
      <c r="B210" s="1235"/>
      <c r="C210" s="441" t="s">
        <v>632</v>
      </c>
      <c r="D210" s="664">
        <v>52369.082129999995</v>
      </c>
      <c r="E210" s="692">
        <v>1130</v>
      </c>
      <c r="F210" s="683">
        <v>16945.945769999998</v>
      </c>
      <c r="G210" s="137">
        <v>1471.0405600000001</v>
      </c>
      <c r="H210" s="658">
        <f t="shared" si="19"/>
        <v>11064.755800000001</v>
      </c>
      <c r="I210" s="369">
        <v>11064.755800000001</v>
      </c>
      <c r="J210" s="369">
        <v>0</v>
      </c>
      <c r="K210" s="370">
        <v>0</v>
      </c>
      <c r="L210" s="448">
        <v>21757.34</v>
      </c>
      <c r="M210" s="369">
        <v>21757.34</v>
      </c>
      <c r="N210" s="449">
        <v>0</v>
      </c>
      <c r="O210" s="374">
        <v>0</v>
      </c>
      <c r="P210" s="450">
        <v>0</v>
      </c>
      <c r="Q210" s="451">
        <v>0</v>
      </c>
      <c r="R210" s="451">
        <v>0</v>
      </c>
      <c r="S210" s="452">
        <v>0</v>
      </c>
      <c r="T210" s="698" t="s">
        <v>64</v>
      </c>
    </row>
    <row r="211" spans="1:20" ht="15" customHeight="1" x14ac:dyDescent="0.2">
      <c r="A211" s="720">
        <v>5178</v>
      </c>
      <c r="B211" s="1235"/>
      <c r="C211" s="441" t="s">
        <v>3791</v>
      </c>
      <c r="D211" s="664">
        <v>5570.4335000000001</v>
      </c>
      <c r="E211" s="692">
        <v>0</v>
      </c>
      <c r="F211" s="683">
        <v>4003.2809999999999</v>
      </c>
      <c r="G211" s="137">
        <v>0</v>
      </c>
      <c r="H211" s="658">
        <f t="shared" si="19"/>
        <v>587.15250000000003</v>
      </c>
      <c r="I211" s="369">
        <v>587.15250000000003</v>
      </c>
      <c r="J211" s="369">
        <v>0</v>
      </c>
      <c r="K211" s="370">
        <v>0</v>
      </c>
      <c r="L211" s="448">
        <v>980</v>
      </c>
      <c r="M211" s="369">
        <v>980</v>
      </c>
      <c r="N211" s="449">
        <v>0</v>
      </c>
      <c r="O211" s="374">
        <v>0</v>
      </c>
      <c r="P211" s="450">
        <v>0</v>
      </c>
      <c r="Q211" s="451">
        <v>0</v>
      </c>
      <c r="R211" s="451">
        <v>0</v>
      </c>
      <c r="S211" s="452">
        <v>0</v>
      </c>
      <c r="T211" s="698" t="s">
        <v>64</v>
      </c>
    </row>
    <row r="212" spans="1:20" ht="15" customHeight="1" x14ac:dyDescent="0.2">
      <c r="A212" s="718">
        <v>5252</v>
      </c>
      <c r="B212" s="1235"/>
      <c r="C212" s="441" t="s">
        <v>890</v>
      </c>
      <c r="D212" s="664">
        <v>21391.030290000002</v>
      </c>
      <c r="E212" s="692">
        <v>976.47</v>
      </c>
      <c r="F212" s="683">
        <v>19198.504290000001</v>
      </c>
      <c r="G212" s="137">
        <v>0</v>
      </c>
      <c r="H212" s="658">
        <f t="shared" si="19"/>
        <v>1216.056</v>
      </c>
      <c r="I212" s="369">
        <v>1216.056</v>
      </c>
      <c r="J212" s="369">
        <v>0</v>
      </c>
      <c r="K212" s="370">
        <v>0</v>
      </c>
      <c r="L212" s="448">
        <v>0</v>
      </c>
      <c r="M212" s="369">
        <v>0</v>
      </c>
      <c r="N212" s="449">
        <v>0</v>
      </c>
      <c r="O212" s="374">
        <v>0</v>
      </c>
      <c r="P212" s="450">
        <v>0</v>
      </c>
      <c r="Q212" s="451">
        <v>0</v>
      </c>
      <c r="R212" s="451">
        <v>0</v>
      </c>
      <c r="S212" s="452">
        <v>0</v>
      </c>
      <c r="T212" s="698" t="s">
        <v>64</v>
      </c>
    </row>
    <row r="213" spans="1:20" ht="24" customHeight="1" x14ac:dyDescent="0.2">
      <c r="A213" s="718">
        <v>5482</v>
      </c>
      <c r="B213" s="1235"/>
      <c r="C213" s="441" t="s">
        <v>3289</v>
      </c>
      <c r="D213" s="664">
        <v>182918.234</v>
      </c>
      <c r="E213" s="692">
        <v>424.32</v>
      </c>
      <c r="F213" s="683">
        <v>1293.914</v>
      </c>
      <c r="G213" s="137">
        <v>114.95</v>
      </c>
      <c r="H213" s="658">
        <f t="shared" si="19"/>
        <v>1110.57</v>
      </c>
      <c r="I213" s="369">
        <v>1110.57</v>
      </c>
      <c r="J213" s="369">
        <v>0</v>
      </c>
      <c r="K213" s="370">
        <v>0</v>
      </c>
      <c r="L213" s="448">
        <v>179974.48</v>
      </c>
      <c r="M213" s="369">
        <v>179974.48</v>
      </c>
      <c r="N213" s="449">
        <v>0</v>
      </c>
      <c r="O213" s="374">
        <v>0</v>
      </c>
      <c r="P213" s="450">
        <v>0</v>
      </c>
      <c r="Q213" s="451">
        <v>0</v>
      </c>
      <c r="R213" s="451">
        <v>0</v>
      </c>
      <c r="S213" s="452">
        <v>0</v>
      </c>
      <c r="T213" s="698" t="s">
        <v>64</v>
      </c>
    </row>
    <row r="214" spans="1:20" ht="24" customHeight="1" x14ac:dyDescent="0.2">
      <c r="A214" s="718">
        <v>5690</v>
      </c>
      <c r="B214" s="1235"/>
      <c r="C214" s="441" t="s">
        <v>633</v>
      </c>
      <c r="D214" s="664">
        <v>228400.11</v>
      </c>
      <c r="E214" s="692">
        <v>0</v>
      </c>
      <c r="F214" s="683">
        <v>3787</v>
      </c>
      <c r="G214" s="137">
        <v>231.11</v>
      </c>
      <c r="H214" s="658">
        <f t="shared" si="19"/>
        <v>134382</v>
      </c>
      <c r="I214" s="369">
        <v>134382</v>
      </c>
      <c r="J214" s="369">
        <v>0</v>
      </c>
      <c r="K214" s="370">
        <v>0</v>
      </c>
      <c r="L214" s="448">
        <v>90000</v>
      </c>
      <c r="M214" s="369">
        <v>90000</v>
      </c>
      <c r="N214" s="449">
        <v>0</v>
      </c>
      <c r="O214" s="374">
        <v>0</v>
      </c>
      <c r="P214" s="450">
        <v>0</v>
      </c>
      <c r="Q214" s="451">
        <v>0</v>
      </c>
      <c r="R214" s="451">
        <v>0</v>
      </c>
      <c r="S214" s="452">
        <v>0</v>
      </c>
      <c r="T214" s="698" t="s">
        <v>64</v>
      </c>
    </row>
    <row r="215" spans="1:20" ht="24" customHeight="1" x14ac:dyDescent="0.2">
      <c r="A215" s="721">
        <v>5693</v>
      </c>
      <c r="B215" s="1235"/>
      <c r="C215" s="441" t="s">
        <v>3792</v>
      </c>
      <c r="D215" s="664">
        <v>299298.14976</v>
      </c>
      <c r="E215" s="692">
        <v>6016.7600000000011</v>
      </c>
      <c r="F215" s="683">
        <v>124329.22809</v>
      </c>
      <c r="G215" s="137">
        <v>33136.906949999997</v>
      </c>
      <c r="H215" s="658">
        <f t="shared" si="19"/>
        <v>44651.924720000003</v>
      </c>
      <c r="I215" s="369">
        <v>44651.924720000003</v>
      </c>
      <c r="J215" s="369">
        <v>0</v>
      </c>
      <c r="K215" s="370">
        <v>0</v>
      </c>
      <c r="L215" s="448">
        <v>91163.33</v>
      </c>
      <c r="M215" s="369">
        <v>91163.33</v>
      </c>
      <c r="N215" s="449">
        <v>0</v>
      </c>
      <c r="O215" s="374">
        <v>0</v>
      </c>
      <c r="P215" s="450">
        <v>0</v>
      </c>
      <c r="Q215" s="451">
        <v>0</v>
      </c>
      <c r="R215" s="451">
        <v>0</v>
      </c>
      <c r="S215" s="452">
        <v>0</v>
      </c>
      <c r="T215" s="698" t="s">
        <v>64</v>
      </c>
    </row>
    <row r="216" spans="1:20" ht="15" customHeight="1" x14ac:dyDescent="0.2">
      <c r="A216" s="714">
        <v>5912</v>
      </c>
      <c r="B216" s="1235"/>
      <c r="C216" s="441" t="s">
        <v>1950</v>
      </c>
      <c r="D216" s="664">
        <v>125254.084</v>
      </c>
      <c r="E216" s="692">
        <v>590.92999999999995</v>
      </c>
      <c r="F216" s="683">
        <v>87753.985000000001</v>
      </c>
      <c r="G216" s="137">
        <v>29577.199000000001</v>
      </c>
      <c r="H216" s="658">
        <f t="shared" si="19"/>
        <v>7331.9699999999993</v>
      </c>
      <c r="I216" s="369">
        <v>4832</v>
      </c>
      <c r="J216" s="369">
        <v>2499.9699999999998</v>
      </c>
      <c r="K216" s="370">
        <v>0</v>
      </c>
      <c r="L216" s="448">
        <v>0</v>
      </c>
      <c r="M216" s="369">
        <v>0</v>
      </c>
      <c r="N216" s="449">
        <v>0</v>
      </c>
      <c r="O216" s="374">
        <v>0</v>
      </c>
      <c r="P216" s="450">
        <v>0</v>
      </c>
      <c r="Q216" s="451">
        <v>0</v>
      </c>
      <c r="R216" s="451">
        <v>0</v>
      </c>
      <c r="S216" s="452">
        <v>0</v>
      </c>
      <c r="T216" s="698" t="s">
        <v>64</v>
      </c>
    </row>
    <row r="217" spans="1:20" ht="45.75" customHeight="1" thickBot="1" x14ac:dyDescent="0.25">
      <c r="A217" s="717">
        <v>5987</v>
      </c>
      <c r="B217" s="1235"/>
      <c r="C217" s="441" t="s">
        <v>3793</v>
      </c>
      <c r="D217" s="664">
        <v>54937.339419999997</v>
      </c>
      <c r="E217" s="692">
        <v>3098.5</v>
      </c>
      <c r="F217" s="683">
        <v>380</v>
      </c>
      <c r="G217" s="137">
        <v>0</v>
      </c>
      <c r="H217" s="658">
        <f t="shared" si="19"/>
        <v>46710.629419999997</v>
      </c>
      <c r="I217" s="369">
        <v>46710.629419999997</v>
      </c>
      <c r="J217" s="369">
        <v>0</v>
      </c>
      <c r="K217" s="370">
        <v>0</v>
      </c>
      <c r="L217" s="448">
        <v>4748.21</v>
      </c>
      <c r="M217" s="369">
        <v>4748.21</v>
      </c>
      <c r="N217" s="449">
        <v>0</v>
      </c>
      <c r="O217" s="374">
        <v>0</v>
      </c>
      <c r="P217" s="450">
        <v>0</v>
      </c>
      <c r="Q217" s="451">
        <v>0</v>
      </c>
      <c r="R217" s="451">
        <v>0</v>
      </c>
      <c r="S217" s="452">
        <v>0</v>
      </c>
      <c r="T217" s="698" t="s">
        <v>64</v>
      </c>
    </row>
    <row r="218" spans="1:20" s="121" customFormat="1" ht="15.75" customHeight="1" thickBot="1" x14ac:dyDescent="0.25">
      <c r="A218" s="715"/>
      <c r="B218" s="1231" t="s">
        <v>634</v>
      </c>
      <c r="C218" s="1232" t="s">
        <v>634</v>
      </c>
      <c r="D218" s="124">
        <f>SUM(D165:D217)</f>
        <v>2042648.1272199999</v>
      </c>
      <c r="E218" s="124">
        <f t="shared" ref="E218:S218" si="20">SUM(E165:E217)</f>
        <v>40612.28</v>
      </c>
      <c r="F218" s="725">
        <f t="shared" si="20"/>
        <v>382693.66024999996</v>
      </c>
      <c r="G218" s="141">
        <f t="shared" si="20"/>
        <v>87404.921119999999</v>
      </c>
      <c r="H218" s="725">
        <f t="shared" si="20"/>
        <v>420472.93585000001</v>
      </c>
      <c r="I218" s="433">
        <f t="shared" si="20"/>
        <v>417972.96585000004</v>
      </c>
      <c r="J218" s="433">
        <f t="shared" si="20"/>
        <v>2499.9699999999998</v>
      </c>
      <c r="K218" s="140">
        <f t="shared" si="20"/>
        <v>0</v>
      </c>
      <c r="L218" s="744">
        <f t="shared" si="20"/>
        <v>887334.33000000007</v>
      </c>
      <c r="M218" s="433">
        <f t="shared" si="20"/>
        <v>887334.33000000007</v>
      </c>
      <c r="N218" s="433">
        <f t="shared" si="20"/>
        <v>0</v>
      </c>
      <c r="O218" s="140">
        <f t="shared" si="20"/>
        <v>0</v>
      </c>
      <c r="P218" s="725">
        <f t="shared" si="20"/>
        <v>69229</v>
      </c>
      <c r="Q218" s="433">
        <f t="shared" si="20"/>
        <v>18827</v>
      </c>
      <c r="R218" s="433">
        <f t="shared" si="20"/>
        <v>18978</v>
      </c>
      <c r="S218" s="140">
        <f t="shared" si="20"/>
        <v>117096</v>
      </c>
      <c r="T218" s="678"/>
    </row>
    <row r="219" spans="1:20" s="428" customFormat="1" ht="18" customHeight="1" thickBot="1" x14ac:dyDescent="0.2">
      <c r="A219" s="426"/>
      <c r="B219" s="1226" t="s">
        <v>675</v>
      </c>
      <c r="C219" s="1227" t="s">
        <v>675</v>
      </c>
      <c r="D219" s="1227"/>
      <c r="E219" s="1227"/>
      <c r="F219" s="1227"/>
      <c r="G219" s="1227"/>
      <c r="H219" s="1227"/>
      <c r="I219" s="1227"/>
      <c r="J219" s="1227"/>
      <c r="K219" s="1227"/>
      <c r="L219" s="1227"/>
      <c r="M219" s="1227"/>
      <c r="N219" s="1227"/>
      <c r="O219" s="1227"/>
      <c r="P219" s="1227"/>
      <c r="Q219" s="1227"/>
      <c r="R219" s="1227"/>
      <c r="S219" s="1227"/>
      <c r="T219" s="1228"/>
    </row>
    <row r="220" spans="1:20" ht="24.75" customHeight="1" thickBot="1" x14ac:dyDescent="0.25">
      <c r="A220" s="656">
        <v>5349</v>
      </c>
      <c r="B220" s="722"/>
      <c r="C220" s="723" t="s">
        <v>3311</v>
      </c>
      <c r="D220" s="664">
        <v>4660.1809700000003</v>
      </c>
      <c r="E220" s="362">
        <v>0</v>
      </c>
      <c r="F220" s="657">
        <v>0</v>
      </c>
      <c r="G220" s="136">
        <v>694</v>
      </c>
      <c r="H220" s="658">
        <f t="shared" ref="H220" si="21">SUM(I220:K220)</f>
        <v>57.180970000000002</v>
      </c>
      <c r="I220" s="369">
        <v>57.180970000000002</v>
      </c>
      <c r="J220" s="369">
        <v>0</v>
      </c>
      <c r="K220" s="370">
        <v>0</v>
      </c>
      <c r="L220" s="372">
        <v>3609</v>
      </c>
      <c r="M220" s="363">
        <v>3609</v>
      </c>
      <c r="N220" s="363">
        <v>0</v>
      </c>
      <c r="O220" s="373">
        <v>0</v>
      </c>
      <c r="P220" s="123">
        <v>100</v>
      </c>
      <c r="Q220" s="123">
        <v>100</v>
      </c>
      <c r="R220" s="123">
        <v>100</v>
      </c>
      <c r="S220" s="724">
        <v>0</v>
      </c>
      <c r="T220" s="125" t="s">
        <v>64</v>
      </c>
    </row>
    <row r="221" spans="1:20" s="121" customFormat="1" ht="15.75" customHeight="1" thickBot="1" x14ac:dyDescent="0.25">
      <c r="A221" s="385"/>
      <c r="B221" s="1231" t="s">
        <v>3313</v>
      </c>
      <c r="C221" s="1232" t="s">
        <v>3290</v>
      </c>
      <c r="D221" s="124">
        <f>SUM(D220)</f>
        <v>4660.1809700000003</v>
      </c>
      <c r="E221" s="124">
        <f t="shared" ref="E221:S221" si="22">SUM(E220)</f>
        <v>0</v>
      </c>
      <c r="F221" s="725">
        <f t="shared" si="22"/>
        <v>0</v>
      </c>
      <c r="G221" s="141">
        <f t="shared" si="22"/>
        <v>694</v>
      </c>
      <c r="H221" s="725">
        <f t="shared" si="22"/>
        <v>57.180970000000002</v>
      </c>
      <c r="I221" s="433">
        <f t="shared" si="22"/>
        <v>57.180970000000002</v>
      </c>
      <c r="J221" s="433">
        <f t="shared" si="22"/>
        <v>0</v>
      </c>
      <c r="K221" s="140">
        <f t="shared" si="22"/>
        <v>0</v>
      </c>
      <c r="L221" s="744">
        <f t="shared" si="22"/>
        <v>3609</v>
      </c>
      <c r="M221" s="433">
        <f t="shared" si="22"/>
        <v>3609</v>
      </c>
      <c r="N221" s="433">
        <f t="shared" si="22"/>
        <v>0</v>
      </c>
      <c r="O221" s="140">
        <f t="shared" si="22"/>
        <v>0</v>
      </c>
      <c r="P221" s="725">
        <f t="shared" si="22"/>
        <v>100</v>
      </c>
      <c r="Q221" s="433">
        <f t="shared" si="22"/>
        <v>100</v>
      </c>
      <c r="R221" s="433">
        <f t="shared" si="22"/>
        <v>100</v>
      </c>
      <c r="S221" s="140">
        <f t="shared" si="22"/>
        <v>0</v>
      </c>
      <c r="T221" s="678"/>
    </row>
    <row r="222" spans="1:20" ht="9" customHeight="1" thickBot="1" x14ac:dyDescent="0.25">
      <c r="B222" s="726"/>
      <c r="C222" s="727"/>
      <c r="D222" s="727"/>
      <c r="E222" s="727"/>
      <c r="F222" s="727"/>
      <c r="G222" s="727"/>
      <c r="H222" s="727"/>
      <c r="I222" s="727"/>
      <c r="J222" s="727"/>
      <c r="K222" s="727"/>
      <c r="L222" s="727"/>
      <c r="M222" s="727"/>
      <c r="N222" s="727"/>
      <c r="O222" s="727"/>
      <c r="P222" s="727"/>
      <c r="Q222" s="727"/>
      <c r="R222" s="727"/>
      <c r="S222" s="727"/>
      <c r="T222" s="728"/>
    </row>
    <row r="223" spans="1:20" ht="18" customHeight="1" thickBot="1" x14ac:dyDescent="0.25">
      <c r="A223" s="386"/>
      <c r="B223" s="1231" t="s">
        <v>339</v>
      </c>
      <c r="C223" s="1238" t="s">
        <v>339</v>
      </c>
      <c r="D223" s="124">
        <f>D12+D16+D35+D41+D45+D60+D64+D76+D163+D218+D221</f>
        <v>9165147.2880799994</v>
      </c>
      <c r="E223" s="124">
        <f t="shared" ref="E223:S223" si="23">E12+E16+E35+E41+E45+E60+E64+E76+E163+E218+E221</f>
        <v>86353.260000000009</v>
      </c>
      <c r="F223" s="725">
        <f t="shared" si="23"/>
        <v>3111514.26394</v>
      </c>
      <c r="G223" s="141">
        <f t="shared" si="23"/>
        <v>774468.37634999992</v>
      </c>
      <c r="H223" s="725">
        <f t="shared" si="23"/>
        <v>1581122.4377900003</v>
      </c>
      <c r="I223" s="433">
        <f t="shared" si="23"/>
        <v>1327811.5977900003</v>
      </c>
      <c r="J223" s="433">
        <f t="shared" si="23"/>
        <v>253310.84</v>
      </c>
      <c r="K223" s="140">
        <f t="shared" si="23"/>
        <v>0</v>
      </c>
      <c r="L223" s="744">
        <f t="shared" si="23"/>
        <v>2907822.95</v>
      </c>
      <c r="M223" s="433">
        <f t="shared" si="23"/>
        <v>2834993.95</v>
      </c>
      <c r="N223" s="433">
        <f t="shared" si="23"/>
        <v>72829</v>
      </c>
      <c r="O223" s="140">
        <f t="shared" si="23"/>
        <v>0</v>
      </c>
      <c r="P223" s="725">
        <f t="shared" si="23"/>
        <v>466127</v>
      </c>
      <c r="Q223" s="433">
        <f t="shared" si="23"/>
        <v>77896</v>
      </c>
      <c r="R223" s="433">
        <f t="shared" si="23"/>
        <v>42747</v>
      </c>
      <c r="S223" s="140">
        <f t="shared" si="23"/>
        <v>117096</v>
      </c>
      <c r="T223" s="678"/>
    </row>
    <row r="224" spans="1:20" ht="18" customHeight="1" x14ac:dyDescent="0.2">
      <c r="A224" s="387"/>
      <c r="B224" s="387"/>
      <c r="C224" s="387"/>
      <c r="D224" s="388"/>
      <c r="E224" s="388"/>
      <c r="F224" s="388"/>
      <c r="G224" s="388"/>
      <c r="H224" s="388"/>
      <c r="I224" s="388"/>
      <c r="J224" s="388"/>
      <c r="K224" s="388"/>
      <c r="L224" s="388"/>
      <c r="M224" s="388"/>
      <c r="N224" s="388"/>
      <c r="O224" s="388"/>
      <c r="P224" s="388"/>
      <c r="Q224" s="388"/>
      <c r="R224" s="388"/>
      <c r="S224" s="388"/>
      <c r="T224" s="389"/>
    </row>
  </sheetData>
  <mergeCells count="44">
    <mergeCell ref="B218:C218"/>
    <mergeCell ref="B219:T219"/>
    <mergeCell ref="B221:C221"/>
    <mergeCell ref="B223:C223"/>
    <mergeCell ref="B18:B34"/>
    <mergeCell ref="B76:C76"/>
    <mergeCell ref="B77:T77"/>
    <mergeCell ref="B78:B162"/>
    <mergeCell ref="B163:C163"/>
    <mergeCell ref="B164:T164"/>
    <mergeCell ref="B165:B217"/>
    <mergeCell ref="B60:C60"/>
    <mergeCell ref="B61:T61"/>
    <mergeCell ref="B62:B63"/>
    <mergeCell ref="B64:C64"/>
    <mergeCell ref="B65:T65"/>
    <mergeCell ref="B66:B75"/>
    <mergeCell ref="B41:C41"/>
    <mergeCell ref="B42:T42"/>
    <mergeCell ref="B43:B44"/>
    <mergeCell ref="B45:C45"/>
    <mergeCell ref="B46:T46"/>
    <mergeCell ref="B47:B59"/>
    <mergeCell ref="B16:C16"/>
    <mergeCell ref="B17:T17"/>
    <mergeCell ref="B35:C35"/>
    <mergeCell ref="B36:T36"/>
    <mergeCell ref="B37:B40"/>
    <mergeCell ref="B14:B15"/>
    <mergeCell ref="C2:T2"/>
    <mergeCell ref="A4:A6"/>
    <mergeCell ref="B4:B6"/>
    <mergeCell ref="C4:C6"/>
    <mergeCell ref="D4:D6"/>
    <mergeCell ref="E4:E6"/>
    <mergeCell ref="F4:G5"/>
    <mergeCell ref="H4:K5"/>
    <mergeCell ref="L4:O5"/>
    <mergeCell ref="P4:S4"/>
    <mergeCell ref="T4:T6"/>
    <mergeCell ref="B7:T7"/>
    <mergeCell ref="B8:B10"/>
    <mergeCell ref="B12:C12"/>
    <mergeCell ref="B13:T13"/>
  </mergeCells>
  <printOptions horizontalCentered="1"/>
  <pageMargins left="0.39370078740157483" right="0.39370078740157483" top="0.59055118110236227" bottom="0.39370078740157483" header="0.31496062992125984" footer="0.11811023622047245"/>
  <pageSetup paperSize="9" scale="64" firstPageNumber="175" fitToHeight="0" orientation="landscape" useFirstPageNumber="1" r:id="rId1"/>
  <headerFooter>
    <oddHeader>&amp;L&amp;"Tahoma,Kurzíva"Závěrečný účet Moravskoslezského kraje za rok 2022&amp;R&amp;"Tahoma,Kurzíva"Tabulka č. 4</oddHeader>
    <oddFooter>&amp;C&amp;"Tahoma,Obyčejné"&amp;P</oddFooter>
  </headerFooter>
  <rowBreaks count="3" manualBreakCount="3">
    <brk id="82" max="19" man="1"/>
    <brk id="129" max="19" man="1"/>
    <brk id="177" max="19" man="1"/>
  </rowBreaks>
  <ignoredErrors>
    <ignoredError sqref="H8:H11 H14:H15 H18:H34 H37:H40 H43:H44 H47:H59 H62:H63 H66:H75 H78:H162 H165:H217 H22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0CBD-79DE-4F56-8659-E35D8878F9F2}">
  <sheetPr>
    <pageSetUpPr fitToPage="1"/>
  </sheetPr>
  <dimension ref="A2:F61"/>
  <sheetViews>
    <sheetView zoomScaleNormal="100" zoomScaleSheetLayoutView="100" workbookViewId="0">
      <pane ySplit="4" topLeftCell="A5" activePane="bottomLeft" state="frozen"/>
      <selection activeCell="I32" sqref="I32"/>
      <selection pane="bottomLeft" activeCell="H4" sqref="H4"/>
    </sheetView>
  </sheetViews>
  <sheetFormatPr defaultColWidth="8.140625" defaultRowHeight="12.75" x14ac:dyDescent="0.2"/>
  <cols>
    <col min="1" max="1" width="45.7109375" style="117" customWidth="1"/>
    <col min="2" max="2" width="15.140625" style="118" hidden="1" customWidth="1"/>
    <col min="3" max="5" width="12.7109375" style="117" customWidth="1"/>
    <col min="6" max="6" width="10.7109375" style="117" customWidth="1"/>
    <col min="7" max="16384" width="8.140625" style="117"/>
  </cols>
  <sheetData>
    <row r="2" spans="1:6" ht="33" customHeight="1" x14ac:dyDescent="0.2">
      <c r="A2" s="1245" t="s">
        <v>3797</v>
      </c>
      <c r="B2" s="1245"/>
      <c r="C2" s="1245"/>
      <c r="D2" s="1245"/>
      <c r="E2" s="1245"/>
      <c r="F2" s="1245"/>
    </row>
    <row r="3" spans="1:6" ht="13.5" thickBot="1" x14ac:dyDescent="0.25">
      <c r="A3" s="274"/>
      <c r="B3" s="275"/>
      <c r="C3" s="274"/>
      <c r="D3" s="274"/>
      <c r="E3" s="274"/>
      <c r="F3" s="276" t="s">
        <v>2</v>
      </c>
    </row>
    <row r="4" spans="1:6" ht="30" customHeight="1" thickBot="1" x14ac:dyDescent="0.25">
      <c r="A4" s="277" t="s">
        <v>9</v>
      </c>
      <c r="B4" s="278" t="s">
        <v>291</v>
      </c>
      <c r="C4" s="279" t="s">
        <v>61</v>
      </c>
      <c r="D4" s="279" t="s">
        <v>62</v>
      </c>
      <c r="E4" s="279" t="s">
        <v>1</v>
      </c>
      <c r="F4" s="280" t="s">
        <v>292</v>
      </c>
    </row>
    <row r="5" spans="1:6" ht="15" customHeight="1" x14ac:dyDescent="0.2">
      <c r="A5" s="281" t="s">
        <v>293</v>
      </c>
      <c r="B5" s="282">
        <v>1783</v>
      </c>
      <c r="C5" s="283">
        <v>4000</v>
      </c>
      <c r="D5" s="283">
        <v>8263.9500000000007</v>
      </c>
      <c r="E5" s="283">
        <v>8231.9098000000013</v>
      </c>
      <c r="F5" s="288">
        <f t="shared" ref="F5:F61" si="0">(E5/D5)*100</f>
        <v>99.612289522564879</v>
      </c>
    </row>
    <row r="6" spans="1:6" ht="18" customHeight="1" x14ac:dyDescent="0.2">
      <c r="A6" s="285" t="s">
        <v>294</v>
      </c>
      <c r="B6" s="286"/>
      <c r="C6" s="287">
        <f>SUM(C5)</f>
        <v>4000</v>
      </c>
      <c r="D6" s="287">
        <f>SUM(D5)</f>
        <v>8263.9500000000007</v>
      </c>
      <c r="E6" s="287">
        <f>SUM(E5)</f>
        <v>8231.9098000000013</v>
      </c>
      <c r="F6" s="289">
        <f t="shared" si="0"/>
        <v>99.612289522564879</v>
      </c>
    </row>
    <row r="7" spans="1:6" ht="27.95" customHeight="1" x14ac:dyDescent="0.2">
      <c r="A7" s="281" t="s">
        <v>295</v>
      </c>
      <c r="B7" s="282">
        <v>1710</v>
      </c>
      <c r="C7" s="283">
        <v>1650</v>
      </c>
      <c r="D7" s="283">
        <v>1158.5</v>
      </c>
      <c r="E7" s="283">
        <v>1074.1561200000001</v>
      </c>
      <c r="F7" s="288">
        <f t="shared" si="0"/>
        <v>92.719561501942167</v>
      </c>
    </row>
    <row r="8" spans="1:6" ht="27.95" customHeight="1" x14ac:dyDescent="0.2">
      <c r="A8" s="281" t="s">
        <v>296</v>
      </c>
      <c r="B8" s="282">
        <v>1711</v>
      </c>
      <c r="C8" s="283">
        <v>12000</v>
      </c>
      <c r="D8" s="283">
        <v>13458.599999999999</v>
      </c>
      <c r="E8" s="283">
        <v>13426.958499999999</v>
      </c>
      <c r="F8" s="288">
        <f t="shared" si="0"/>
        <v>99.764897537633928</v>
      </c>
    </row>
    <row r="9" spans="1:6" ht="27.95" customHeight="1" x14ac:dyDescent="0.2">
      <c r="A9" s="281" t="s">
        <v>297</v>
      </c>
      <c r="B9" s="282">
        <v>1712</v>
      </c>
      <c r="C9" s="283">
        <v>11000</v>
      </c>
      <c r="D9" s="283">
        <v>11947.27</v>
      </c>
      <c r="E9" s="283">
        <v>11913.516989999998</v>
      </c>
      <c r="F9" s="288">
        <f t="shared" si="0"/>
        <v>99.717483492044607</v>
      </c>
    </row>
    <row r="10" spans="1:6" ht="27.95" customHeight="1" x14ac:dyDescent="0.2">
      <c r="A10" s="281" t="s">
        <v>298</v>
      </c>
      <c r="B10" s="282">
        <v>1713</v>
      </c>
      <c r="C10" s="283">
        <v>30000</v>
      </c>
      <c r="D10" s="283">
        <v>10314</v>
      </c>
      <c r="E10" s="283">
        <v>4805.1157999999996</v>
      </c>
      <c r="F10" s="288">
        <f t="shared" si="0"/>
        <v>46.5882858250921</v>
      </c>
    </row>
    <row r="11" spans="1:6" ht="27.95" customHeight="1" x14ac:dyDescent="0.2">
      <c r="A11" s="281" t="s">
        <v>2959</v>
      </c>
      <c r="B11" s="282">
        <v>1746</v>
      </c>
      <c r="C11" s="283">
        <v>7500</v>
      </c>
      <c r="D11" s="283">
        <v>3025</v>
      </c>
      <c r="E11" s="283">
        <v>2275</v>
      </c>
      <c r="F11" s="288">
        <f t="shared" si="0"/>
        <v>75.206611570247944</v>
      </c>
    </row>
    <row r="12" spans="1:6" ht="18" customHeight="1" x14ac:dyDescent="0.2">
      <c r="A12" s="285" t="s">
        <v>299</v>
      </c>
      <c r="B12" s="286"/>
      <c r="C12" s="287">
        <f>SUM(C7:C11)</f>
        <v>62150</v>
      </c>
      <c r="D12" s="287">
        <f>SUM(D7:D11)</f>
        <v>39903.369999999995</v>
      </c>
      <c r="E12" s="287">
        <f>SUM(E7:E11)</f>
        <v>33494.747409999996</v>
      </c>
      <c r="F12" s="289">
        <f t="shared" si="0"/>
        <v>83.93964572415814</v>
      </c>
    </row>
    <row r="13" spans="1:6" ht="27.95" customHeight="1" x14ac:dyDescent="0.2">
      <c r="A13" s="281" t="s">
        <v>300</v>
      </c>
      <c r="B13" s="282">
        <v>1730</v>
      </c>
      <c r="C13" s="283">
        <v>24789.999999999996</v>
      </c>
      <c r="D13" s="283">
        <v>27468.049999999992</v>
      </c>
      <c r="E13" s="283">
        <v>27159.96947</v>
      </c>
      <c r="F13" s="288">
        <f t="shared" si="0"/>
        <v>98.878404073095865</v>
      </c>
    </row>
    <row r="14" spans="1:6" ht="15" customHeight="1" x14ac:dyDescent="0.2">
      <c r="A14" s="281" t="s">
        <v>301</v>
      </c>
      <c r="B14" s="282">
        <v>1731</v>
      </c>
      <c r="C14" s="283">
        <v>18731.999999999996</v>
      </c>
      <c r="D14" s="283">
        <v>19333.289999999994</v>
      </c>
      <c r="E14" s="283">
        <v>18293.705079999996</v>
      </c>
      <c r="F14" s="288">
        <f t="shared" si="0"/>
        <v>94.622824568399906</v>
      </c>
    </row>
    <row r="15" spans="1:6" ht="15" customHeight="1" x14ac:dyDescent="0.2">
      <c r="A15" s="281" t="s">
        <v>302</v>
      </c>
      <c r="B15" s="282">
        <v>1733</v>
      </c>
      <c r="C15" s="283">
        <v>12910</v>
      </c>
      <c r="D15" s="283">
        <v>12960</v>
      </c>
      <c r="E15" s="283">
        <v>8895</v>
      </c>
      <c r="F15" s="284" t="s">
        <v>3125</v>
      </c>
    </row>
    <row r="16" spans="1:6" ht="15" customHeight="1" x14ac:dyDescent="0.2">
      <c r="A16" s="281" t="s">
        <v>303</v>
      </c>
      <c r="B16" s="282">
        <v>1735</v>
      </c>
      <c r="C16" s="283">
        <v>10336</v>
      </c>
      <c r="D16" s="283">
        <v>10101.19</v>
      </c>
      <c r="E16" s="283">
        <v>9609.3132999999998</v>
      </c>
      <c r="F16" s="288">
        <f t="shared" si="0"/>
        <v>95.130507395663273</v>
      </c>
    </row>
    <row r="17" spans="1:6" ht="15" customHeight="1" x14ac:dyDescent="0.2">
      <c r="A17" s="281" t="s">
        <v>304</v>
      </c>
      <c r="B17" s="282">
        <v>1737</v>
      </c>
      <c r="C17" s="283">
        <v>0</v>
      </c>
      <c r="D17" s="283">
        <v>11996.060000000001</v>
      </c>
      <c r="E17" s="283">
        <v>7907.9553100000003</v>
      </c>
      <c r="F17" s="288">
        <f t="shared" si="0"/>
        <v>65.921271734219403</v>
      </c>
    </row>
    <row r="18" spans="1:6" ht="15" customHeight="1" x14ac:dyDescent="0.2">
      <c r="A18" s="281" t="s">
        <v>305</v>
      </c>
      <c r="B18" s="282">
        <v>1738</v>
      </c>
      <c r="C18" s="283">
        <v>4933.9999999999991</v>
      </c>
      <c r="D18" s="283">
        <v>4866.75</v>
      </c>
      <c r="E18" s="283">
        <v>4271.3516799999989</v>
      </c>
      <c r="F18" s="288">
        <f t="shared" si="0"/>
        <v>87.765997431550801</v>
      </c>
    </row>
    <row r="19" spans="1:6" ht="27.4" customHeight="1" x14ac:dyDescent="0.2">
      <c r="A19" s="281" t="s">
        <v>306</v>
      </c>
      <c r="B19" s="282">
        <v>1739</v>
      </c>
      <c r="C19" s="283">
        <v>1200</v>
      </c>
      <c r="D19" s="283">
        <v>23398.559999999998</v>
      </c>
      <c r="E19" s="283">
        <v>22100.620699999996</v>
      </c>
      <c r="F19" s="288">
        <f t="shared" si="0"/>
        <v>94.452909495285169</v>
      </c>
    </row>
    <row r="20" spans="1:6" ht="27.4" customHeight="1" x14ac:dyDescent="0.2">
      <c r="A20" s="281" t="s">
        <v>3798</v>
      </c>
      <c r="B20" s="282">
        <v>1748</v>
      </c>
      <c r="C20" s="283">
        <v>0</v>
      </c>
      <c r="D20" s="283">
        <v>8994.0999999999985</v>
      </c>
      <c r="E20" s="283">
        <v>3573.8855400000002</v>
      </c>
      <c r="F20" s="288">
        <f t="shared" si="0"/>
        <v>39.735888415739218</v>
      </c>
    </row>
    <row r="21" spans="1:6" ht="27.95" customHeight="1" x14ac:dyDescent="0.2">
      <c r="A21" s="281" t="s">
        <v>307</v>
      </c>
      <c r="B21" s="282">
        <v>1758</v>
      </c>
      <c r="C21" s="283">
        <v>1000</v>
      </c>
      <c r="D21" s="283">
        <v>954.1</v>
      </c>
      <c r="E21" s="283">
        <v>916.69100000000003</v>
      </c>
      <c r="F21" s="288">
        <f t="shared" si="0"/>
        <v>96.079132166439578</v>
      </c>
    </row>
    <row r="22" spans="1:6" ht="18" customHeight="1" x14ac:dyDescent="0.2">
      <c r="A22" s="285" t="s">
        <v>308</v>
      </c>
      <c r="B22" s="286"/>
      <c r="C22" s="287">
        <f>SUM(C13:C21)</f>
        <v>73902</v>
      </c>
      <c r="D22" s="287">
        <f>SUM(D13:D21)</f>
        <v>120072.09999999998</v>
      </c>
      <c r="E22" s="287">
        <f>SUM(E13:E21)</f>
        <v>102728.49208</v>
      </c>
      <c r="F22" s="289">
        <f t="shared" si="0"/>
        <v>85.555672033719759</v>
      </c>
    </row>
    <row r="23" spans="1:6" ht="27.95" customHeight="1" x14ac:dyDescent="0.2">
      <c r="A23" s="757" t="s">
        <v>309</v>
      </c>
      <c r="B23" s="758">
        <v>1740</v>
      </c>
      <c r="C23" s="759">
        <v>3032.9799999999996</v>
      </c>
      <c r="D23" s="759">
        <v>1675.8899999999999</v>
      </c>
      <c r="E23" s="759">
        <v>1672.8146999999999</v>
      </c>
      <c r="F23" s="288">
        <f t="shared" si="0"/>
        <v>99.816497502819402</v>
      </c>
    </row>
    <row r="24" spans="1:6" ht="27.95" customHeight="1" x14ac:dyDescent="0.2">
      <c r="A24" s="281" t="s">
        <v>310</v>
      </c>
      <c r="B24" s="282">
        <v>1741</v>
      </c>
      <c r="C24" s="283">
        <v>2000</v>
      </c>
      <c r="D24" s="283">
        <v>1992.64</v>
      </c>
      <c r="E24" s="283">
        <v>1977.5843099999997</v>
      </c>
      <c r="F24" s="288">
        <f t="shared" si="0"/>
        <v>99.244435020876807</v>
      </c>
    </row>
    <row r="25" spans="1:6" ht="15" customHeight="1" x14ac:dyDescent="0.2">
      <c r="A25" s="757" t="s">
        <v>311</v>
      </c>
      <c r="B25" s="758">
        <v>1742</v>
      </c>
      <c r="C25" s="759">
        <v>5500</v>
      </c>
      <c r="D25" s="759">
        <v>5173.4399999999987</v>
      </c>
      <c r="E25" s="759">
        <v>4544.1288199999999</v>
      </c>
      <c r="F25" s="288">
        <f t="shared" si="0"/>
        <v>87.835730577720071</v>
      </c>
    </row>
    <row r="26" spans="1:6" ht="15" customHeight="1" x14ac:dyDescent="0.2">
      <c r="A26" s="281" t="s">
        <v>312</v>
      </c>
      <c r="B26" s="290" t="s">
        <v>313</v>
      </c>
      <c r="C26" s="283">
        <v>3000</v>
      </c>
      <c r="D26" s="283">
        <v>2996.3</v>
      </c>
      <c r="E26" s="283">
        <v>2972.0157899999999</v>
      </c>
      <c r="F26" s="288">
        <f t="shared" si="0"/>
        <v>99.189526749657915</v>
      </c>
    </row>
    <row r="27" spans="1:6" ht="27.95" customHeight="1" x14ac:dyDescent="0.2">
      <c r="A27" s="757" t="s">
        <v>314</v>
      </c>
      <c r="B27" s="758">
        <v>1744</v>
      </c>
      <c r="C27" s="759">
        <v>5279</v>
      </c>
      <c r="D27" s="759">
        <v>4759.84</v>
      </c>
      <c r="E27" s="759">
        <v>4759.08</v>
      </c>
      <c r="F27" s="288">
        <f t="shared" si="0"/>
        <v>99.98403307674208</v>
      </c>
    </row>
    <row r="28" spans="1:6" ht="15" customHeight="1" x14ac:dyDescent="0.2">
      <c r="A28" s="757" t="s">
        <v>315</v>
      </c>
      <c r="B28" s="758">
        <v>1745</v>
      </c>
      <c r="C28" s="759">
        <v>16421</v>
      </c>
      <c r="D28" s="759">
        <v>19997.82</v>
      </c>
      <c r="E28" s="759">
        <v>15364.373060000002</v>
      </c>
      <c r="F28" s="288">
        <f t="shared" si="0"/>
        <v>76.830239796137789</v>
      </c>
    </row>
    <row r="29" spans="1:6" ht="27.75" customHeight="1" x14ac:dyDescent="0.2">
      <c r="A29" s="757" t="s">
        <v>2959</v>
      </c>
      <c r="B29" s="758">
        <v>1746</v>
      </c>
      <c r="C29" s="759">
        <v>0</v>
      </c>
      <c r="D29" s="759">
        <v>1125</v>
      </c>
      <c r="E29" s="759">
        <v>225</v>
      </c>
      <c r="F29" s="288">
        <f t="shared" si="0"/>
        <v>20</v>
      </c>
    </row>
    <row r="30" spans="1:6" ht="18" customHeight="1" x14ac:dyDescent="0.2">
      <c r="A30" s="285" t="s">
        <v>316</v>
      </c>
      <c r="B30" s="286"/>
      <c r="C30" s="287">
        <f>SUM(C23:C29)</f>
        <v>35232.979999999996</v>
      </c>
      <c r="D30" s="287">
        <f>SUM(D23:D29)</f>
        <v>37720.929999999993</v>
      </c>
      <c r="E30" s="287">
        <f>SUM(E23:E29)</f>
        <v>31514.99668</v>
      </c>
      <c r="F30" s="289">
        <f t="shared" si="0"/>
        <v>83.547772231490598</v>
      </c>
    </row>
    <row r="31" spans="1:6" ht="27.95" customHeight="1" x14ac:dyDescent="0.2">
      <c r="A31" s="281" t="s">
        <v>317</v>
      </c>
      <c r="B31" s="282">
        <v>1770</v>
      </c>
      <c r="C31" s="283">
        <v>3000</v>
      </c>
      <c r="D31" s="283">
        <v>3029.2</v>
      </c>
      <c r="E31" s="283">
        <v>2896.2610399999999</v>
      </c>
      <c r="F31" s="288">
        <f t="shared" si="0"/>
        <v>95.611416875742776</v>
      </c>
    </row>
    <row r="32" spans="1:6" ht="27.95" customHeight="1" x14ac:dyDescent="0.2">
      <c r="A32" s="281" t="s">
        <v>318</v>
      </c>
      <c r="B32" s="282">
        <v>1771</v>
      </c>
      <c r="C32" s="283">
        <v>700</v>
      </c>
      <c r="D32" s="283">
        <v>700</v>
      </c>
      <c r="E32" s="283">
        <v>700</v>
      </c>
      <c r="F32" s="288">
        <f t="shared" si="0"/>
        <v>100</v>
      </c>
    </row>
    <row r="33" spans="1:6" ht="41.45" customHeight="1" x14ac:dyDescent="0.2">
      <c r="A33" s="281" t="s">
        <v>319</v>
      </c>
      <c r="B33" s="282">
        <v>1772</v>
      </c>
      <c r="C33" s="283">
        <v>6000</v>
      </c>
      <c r="D33" s="283">
        <v>6085.4000000000005</v>
      </c>
      <c r="E33" s="283">
        <v>6085.4000000000005</v>
      </c>
      <c r="F33" s="288">
        <f t="shared" si="0"/>
        <v>100</v>
      </c>
    </row>
    <row r="34" spans="1:6" ht="27.95" customHeight="1" x14ac:dyDescent="0.2">
      <c r="A34" s="281" t="s">
        <v>320</v>
      </c>
      <c r="B34" s="282">
        <v>1773</v>
      </c>
      <c r="C34" s="283">
        <v>40000</v>
      </c>
      <c r="D34" s="283">
        <v>36037.099999999991</v>
      </c>
      <c r="E34" s="283">
        <v>35720.801240000001</v>
      </c>
      <c r="F34" s="288">
        <f t="shared" si="0"/>
        <v>99.122296855185382</v>
      </c>
    </row>
    <row r="35" spans="1:6" ht="41.45" customHeight="1" x14ac:dyDescent="0.2">
      <c r="A35" s="281" t="s">
        <v>321</v>
      </c>
      <c r="B35" s="282">
        <v>1774</v>
      </c>
      <c r="C35" s="283">
        <v>5500</v>
      </c>
      <c r="D35" s="283">
        <v>5499.9999999999991</v>
      </c>
      <c r="E35" s="283">
        <v>5493.4999999999991</v>
      </c>
      <c r="F35" s="288">
        <f t="shared" si="0"/>
        <v>99.881818181818176</v>
      </c>
    </row>
    <row r="36" spans="1:6" ht="41.45" customHeight="1" x14ac:dyDescent="0.2">
      <c r="A36" s="281" t="s">
        <v>2960</v>
      </c>
      <c r="B36" s="282">
        <v>1775</v>
      </c>
      <c r="C36" s="283">
        <v>80000</v>
      </c>
      <c r="D36" s="283">
        <v>91898</v>
      </c>
      <c r="E36" s="283">
        <v>90803</v>
      </c>
      <c r="F36" s="288">
        <f t="shared" si="0"/>
        <v>98.808461555202513</v>
      </c>
    </row>
    <row r="37" spans="1:6" ht="38.25" x14ac:dyDescent="0.2">
      <c r="A37" s="281" t="s">
        <v>2961</v>
      </c>
      <c r="B37" s="282">
        <v>1776</v>
      </c>
      <c r="C37" s="283">
        <v>500</v>
      </c>
      <c r="D37" s="283">
        <v>490</v>
      </c>
      <c r="E37" s="283">
        <v>490</v>
      </c>
      <c r="F37" s="288">
        <f t="shared" si="0"/>
        <v>100</v>
      </c>
    </row>
    <row r="38" spans="1:6" ht="15" customHeight="1" x14ac:dyDescent="0.2">
      <c r="A38" s="281" t="s">
        <v>322</v>
      </c>
      <c r="B38" s="290" t="s">
        <v>323</v>
      </c>
      <c r="C38" s="283">
        <v>0</v>
      </c>
      <c r="D38" s="283">
        <v>2655513.2400000002</v>
      </c>
      <c r="E38" s="283">
        <v>2655513.2409999999</v>
      </c>
      <c r="F38" s="288">
        <f t="shared" si="0"/>
        <v>100.0000000376575</v>
      </c>
    </row>
    <row r="39" spans="1:6" ht="27.95" customHeight="1" x14ac:dyDescent="0.2">
      <c r="A39" s="281" t="s">
        <v>324</v>
      </c>
      <c r="B39" s="282">
        <v>1779</v>
      </c>
      <c r="C39" s="283">
        <v>199861</v>
      </c>
      <c r="D39" s="283">
        <v>199861</v>
      </c>
      <c r="E39" s="283">
        <v>199861</v>
      </c>
      <c r="F39" s="288">
        <f t="shared" si="0"/>
        <v>100</v>
      </c>
    </row>
    <row r="40" spans="1:6" ht="27.95" customHeight="1" x14ac:dyDescent="0.2">
      <c r="A40" s="281" t="s">
        <v>2962</v>
      </c>
      <c r="B40" s="282">
        <v>1784</v>
      </c>
      <c r="C40" s="283">
        <v>3000</v>
      </c>
      <c r="D40" s="283">
        <v>2992.7</v>
      </c>
      <c r="E40" s="283">
        <v>2991.1499999999996</v>
      </c>
      <c r="F40" s="288">
        <f t="shared" si="0"/>
        <v>99.9482073044408</v>
      </c>
    </row>
    <row r="41" spans="1:6" ht="27.75" customHeight="1" x14ac:dyDescent="0.2">
      <c r="A41" s="281" t="s">
        <v>3799</v>
      </c>
      <c r="B41" s="282">
        <v>1788</v>
      </c>
      <c r="C41" s="283">
        <v>10000</v>
      </c>
      <c r="D41" s="283">
        <v>0</v>
      </c>
      <c r="E41" s="283">
        <v>0</v>
      </c>
      <c r="F41" s="284" t="s">
        <v>3125</v>
      </c>
    </row>
    <row r="42" spans="1:6" ht="18" customHeight="1" x14ac:dyDescent="0.2">
      <c r="A42" s="285" t="s">
        <v>325</v>
      </c>
      <c r="B42" s="286"/>
      <c r="C42" s="287">
        <f>SUM(C31:C41)</f>
        <v>348561</v>
      </c>
      <c r="D42" s="287">
        <f>SUM(D31:D41)</f>
        <v>3002106.6400000006</v>
      </c>
      <c r="E42" s="287">
        <f>SUM(E31:E41)</f>
        <v>3000554.3532799999</v>
      </c>
      <c r="F42" s="289">
        <f t="shared" si="0"/>
        <v>99.948293418384338</v>
      </c>
    </row>
    <row r="43" spans="1:6" ht="27.95" customHeight="1" x14ac:dyDescent="0.2">
      <c r="A43" s="291" t="s">
        <v>326</v>
      </c>
      <c r="B43" s="290" t="s">
        <v>327</v>
      </c>
      <c r="C43" s="283">
        <v>2000</v>
      </c>
      <c r="D43" s="283">
        <v>3000</v>
      </c>
      <c r="E43" s="283">
        <v>3000</v>
      </c>
      <c r="F43" s="288">
        <f t="shared" si="0"/>
        <v>100</v>
      </c>
    </row>
    <row r="44" spans="1:6" ht="41.45" customHeight="1" x14ac:dyDescent="0.2">
      <c r="A44" s="291" t="s">
        <v>328</v>
      </c>
      <c r="B44" s="282">
        <v>1764</v>
      </c>
      <c r="C44" s="283">
        <v>7600</v>
      </c>
      <c r="D44" s="283">
        <v>4122.54</v>
      </c>
      <c r="E44" s="283">
        <v>4122.0339999999997</v>
      </c>
      <c r="F44" s="288">
        <f t="shared" si="0"/>
        <v>99.987726013574147</v>
      </c>
    </row>
    <row r="45" spans="1:6" ht="15" customHeight="1" x14ac:dyDescent="0.2">
      <c r="A45" s="281" t="s">
        <v>2963</v>
      </c>
      <c r="B45" s="282">
        <v>1765</v>
      </c>
      <c r="C45" s="283">
        <v>2200</v>
      </c>
      <c r="D45" s="283">
        <v>3250.1400000000003</v>
      </c>
      <c r="E45" s="283">
        <v>3248.5530000000003</v>
      </c>
      <c r="F45" s="288">
        <f t="shared" si="0"/>
        <v>99.95117133415792</v>
      </c>
    </row>
    <row r="46" spans="1:6" ht="15" customHeight="1" x14ac:dyDescent="0.2">
      <c r="A46" s="281" t="s">
        <v>329</v>
      </c>
      <c r="B46" s="282">
        <v>1766</v>
      </c>
      <c r="C46" s="283">
        <v>38000</v>
      </c>
      <c r="D46" s="283">
        <v>38392.799999999996</v>
      </c>
      <c r="E46" s="283">
        <v>38392.799999999996</v>
      </c>
      <c r="F46" s="288">
        <f t="shared" si="0"/>
        <v>100</v>
      </c>
    </row>
    <row r="47" spans="1:6" ht="18" customHeight="1" x14ac:dyDescent="0.2">
      <c r="A47" s="285" t="s">
        <v>330</v>
      </c>
      <c r="B47" s="286"/>
      <c r="C47" s="287">
        <f>SUM(C43:C46)</f>
        <v>49800</v>
      </c>
      <c r="D47" s="287">
        <f>SUM(D43:D46)</f>
        <v>48765.479999999996</v>
      </c>
      <c r="E47" s="287">
        <f>SUM(E43:E46)</f>
        <v>48763.386999999995</v>
      </c>
      <c r="F47" s="289">
        <f t="shared" si="0"/>
        <v>99.995708029532366</v>
      </c>
    </row>
    <row r="48" spans="1:6" ht="15" customHeight="1" x14ac:dyDescent="0.2">
      <c r="A48" s="281" t="s">
        <v>3800</v>
      </c>
      <c r="B48" s="282">
        <v>1700</v>
      </c>
      <c r="C48" s="283">
        <v>1000</v>
      </c>
      <c r="D48" s="283">
        <v>1555.1</v>
      </c>
      <c r="E48" s="283">
        <v>1555.1</v>
      </c>
      <c r="F48" s="288">
        <f t="shared" si="0"/>
        <v>100</v>
      </c>
    </row>
    <row r="49" spans="1:6" ht="41.45" customHeight="1" x14ac:dyDescent="0.2">
      <c r="A49" s="281" t="s">
        <v>331</v>
      </c>
      <c r="B49" s="282">
        <v>1701</v>
      </c>
      <c r="C49" s="283">
        <v>1000</v>
      </c>
      <c r="D49" s="283">
        <v>20</v>
      </c>
      <c r="E49" s="283">
        <v>20</v>
      </c>
      <c r="F49" s="288">
        <f t="shared" si="0"/>
        <v>100</v>
      </c>
    </row>
    <row r="50" spans="1:6" ht="15" customHeight="1" x14ac:dyDescent="0.2">
      <c r="A50" s="281" t="s">
        <v>332</v>
      </c>
      <c r="B50" s="282">
        <v>1702</v>
      </c>
      <c r="C50" s="283">
        <v>3000</v>
      </c>
      <c r="D50" s="283">
        <v>3735.8</v>
      </c>
      <c r="E50" s="283">
        <v>3735.8</v>
      </c>
      <c r="F50" s="288">
        <f t="shared" si="0"/>
        <v>100</v>
      </c>
    </row>
    <row r="51" spans="1:6" ht="42" customHeight="1" x14ac:dyDescent="0.2">
      <c r="A51" s="281" t="s">
        <v>3801</v>
      </c>
      <c r="B51" s="282">
        <v>1703</v>
      </c>
      <c r="C51" s="283">
        <v>3000</v>
      </c>
      <c r="D51" s="283">
        <v>2968.5</v>
      </c>
      <c r="E51" s="283">
        <v>2968.5</v>
      </c>
      <c r="F51" s="288">
        <f t="shared" si="0"/>
        <v>100</v>
      </c>
    </row>
    <row r="52" spans="1:6" ht="18" customHeight="1" x14ac:dyDescent="0.2">
      <c r="A52" s="285" t="s">
        <v>333</v>
      </c>
      <c r="B52" s="286"/>
      <c r="C52" s="287">
        <f>SUM(C48:C51)</f>
        <v>8000</v>
      </c>
      <c r="D52" s="287">
        <f>SUM(D48:D51)</f>
        <v>8279.4</v>
      </c>
      <c r="E52" s="287">
        <f>SUM(E48:E51)</f>
        <v>8279.4</v>
      </c>
      <c r="F52" s="289">
        <f t="shared" si="0"/>
        <v>100</v>
      </c>
    </row>
    <row r="53" spans="1:6" ht="15" customHeight="1" x14ac:dyDescent="0.2">
      <c r="A53" s="281" t="s">
        <v>334</v>
      </c>
      <c r="B53" s="282">
        <v>1750</v>
      </c>
      <c r="C53" s="283">
        <v>15000</v>
      </c>
      <c r="D53" s="283">
        <v>36935.939999999995</v>
      </c>
      <c r="E53" s="283">
        <v>8937.2773699999998</v>
      </c>
      <c r="F53" s="288">
        <f t="shared" si="0"/>
        <v>24.196696686208611</v>
      </c>
    </row>
    <row r="54" spans="1:6" ht="15" customHeight="1" x14ac:dyDescent="0.2">
      <c r="A54" s="281" t="s">
        <v>335</v>
      </c>
      <c r="B54" s="282">
        <v>1753</v>
      </c>
      <c r="C54" s="283">
        <v>2000</v>
      </c>
      <c r="D54" s="283">
        <v>3414.57</v>
      </c>
      <c r="E54" s="283">
        <v>3186.3380000000002</v>
      </c>
      <c r="F54" s="288">
        <f t="shared" si="0"/>
        <v>93.315937292250567</v>
      </c>
    </row>
    <row r="55" spans="1:6" ht="15" customHeight="1" x14ac:dyDescent="0.2">
      <c r="A55" s="281" t="s">
        <v>3802</v>
      </c>
      <c r="B55" s="282">
        <v>1754</v>
      </c>
      <c r="C55" s="283">
        <v>3000</v>
      </c>
      <c r="D55" s="283">
        <v>3286.9999999999995</v>
      </c>
      <c r="E55" s="283">
        <v>1770.1000999999999</v>
      </c>
      <c r="F55" s="288">
        <f t="shared" si="0"/>
        <v>53.851539397627022</v>
      </c>
    </row>
    <row r="56" spans="1:6" ht="27.95" customHeight="1" x14ac:dyDescent="0.2">
      <c r="A56" s="281" t="s">
        <v>336</v>
      </c>
      <c r="B56" s="282">
        <v>1755</v>
      </c>
      <c r="C56" s="283">
        <v>2000</v>
      </c>
      <c r="D56" s="283">
        <v>4460.95</v>
      </c>
      <c r="E56" s="283">
        <v>2525.8834999999999</v>
      </c>
      <c r="F56" s="288">
        <f t="shared" si="0"/>
        <v>56.622098431948352</v>
      </c>
    </row>
    <row r="57" spans="1:6" ht="27.75" customHeight="1" x14ac:dyDescent="0.2">
      <c r="A57" s="281" t="s">
        <v>3803</v>
      </c>
      <c r="B57" s="282">
        <v>1756</v>
      </c>
      <c r="C57" s="283">
        <v>0</v>
      </c>
      <c r="D57" s="283">
        <v>3487.86</v>
      </c>
      <c r="E57" s="283">
        <v>3326.4335000000001</v>
      </c>
      <c r="F57" s="288">
        <f t="shared" si="0"/>
        <v>95.371760907834599</v>
      </c>
    </row>
    <row r="58" spans="1:6" ht="27.95" customHeight="1" x14ac:dyDescent="0.2">
      <c r="A58" s="291" t="s">
        <v>337</v>
      </c>
      <c r="B58" s="282" t="s">
        <v>2964</v>
      </c>
      <c r="C58" s="283">
        <v>3500</v>
      </c>
      <c r="D58" s="283">
        <v>3678.6</v>
      </c>
      <c r="E58" s="283">
        <v>3460.4</v>
      </c>
      <c r="F58" s="288">
        <f t="shared" si="0"/>
        <v>94.068395585277003</v>
      </c>
    </row>
    <row r="59" spans="1:6" ht="27.95" customHeight="1" x14ac:dyDescent="0.2">
      <c r="A59" s="291" t="s">
        <v>2965</v>
      </c>
      <c r="B59" s="282">
        <v>1787</v>
      </c>
      <c r="C59" s="283">
        <v>32749</v>
      </c>
      <c r="D59" s="283">
        <v>208375.62</v>
      </c>
      <c r="E59" s="283">
        <v>71276.640000000014</v>
      </c>
      <c r="F59" s="288">
        <f t="shared" si="0"/>
        <v>34.205844234560651</v>
      </c>
    </row>
    <row r="60" spans="1:6" ht="18" customHeight="1" x14ac:dyDescent="0.2">
      <c r="A60" s="285" t="s">
        <v>338</v>
      </c>
      <c r="B60" s="286"/>
      <c r="C60" s="287">
        <f>SUM(C53:C59)</f>
        <v>58249</v>
      </c>
      <c r="D60" s="287">
        <f t="shared" ref="D60:E60" si="1">SUM(D53:D59)</f>
        <v>263640.53999999998</v>
      </c>
      <c r="E60" s="287">
        <f t="shared" si="1"/>
        <v>94483.072470000014</v>
      </c>
      <c r="F60" s="289">
        <f t="shared" si="0"/>
        <v>35.837839078163029</v>
      </c>
    </row>
    <row r="61" spans="1:6" ht="20.25" customHeight="1" thickBot="1" x14ac:dyDescent="0.25">
      <c r="A61" s="292" t="s">
        <v>339</v>
      </c>
      <c r="B61" s="293"/>
      <c r="C61" s="294">
        <f>SUM(C6,C12,C22,C30,C42,C47,C52,C60)</f>
        <v>639894.98</v>
      </c>
      <c r="D61" s="294">
        <f>SUM(D6,D12,D22,D30,D42,D47,D52,D60)</f>
        <v>3528752.4100000006</v>
      </c>
      <c r="E61" s="294">
        <f>SUM(E6,E12,E22,E30,E42,E47,E52,E60)</f>
        <v>3328050.3587199999</v>
      </c>
      <c r="F61" s="295">
        <f t="shared" si="0"/>
        <v>94.312379335222303</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184" fitToHeight="0" orientation="portrait" useFirstPageNumber="1" r:id="rId1"/>
  <headerFooter>
    <oddHeader>&amp;L&amp;"Tahoma,Kurzíva"&amp;9Závěrečný účet Moravskoslezského kraje za rok 2022&amp;R&amp;"Tahoma,Kurzíva"&amp;9Tabulka č. 5</oddHeader>
    <oddFooter>&amp;C&amp;"Tahoma,Obyčejné"&amp;P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C11F7-9403-4989-B550-5419C75CAACA}">
  <sheetPr>
    <pageSetUpPr fitToPage="1"/>
  </sheetPr>
  <dimension ref="A1:E587"/>
  <sheetViews>
    <sheetView zoomScaleNormal="100" zoomScaleSheetLayoutView="100" workbookViewId="0">
      <pane ySplit="7" topLeftCell="A8" activePane="bottomLeft" state="frozen"/>
      <selection activeCell="I32" sqref="I32"/>
      <selection pane="bottomLeft" activeCell="H7" sqref="H7"/>
    </sheetView>
  </sheetViews>
  <sheetFormatPr defaultRowHeight="12.75" x14ac:dyDescent="0.2"/>
  <cols>
    <col min="1" max="2" width="40.7109375" style="760" customWidth="1"/>
    <col min="3" max="4" width="12.7109375" style="784" customWidth="1"/>
    <col min="5" max="5" width="10.7109375" style="760" customWidth="1"/>
    <col min="6" max="16384" width="9.140625" style="760"/>
  </cols>
  <sheetData>
    <row r="1" spans="1:5" s="762" customFormat="1" ht="15" x14ac:dyDescent="0.25">
      <c r="A1" s="761"/>
      <c r="C1" s="763"/>
      <c r="D1" s="763"/>
      <c r="E1" s="760"/>
    </row>
    <row r="2" spans="1:5" s="762" customFormat="1" ht="21" customHeight="1" x14ac:dyDescent="0.25">
      <c r="A2" s="1245" t="s">
        <v>3804</v>
      </c>
      <c r="B2" s="1245"/>
      <c r="C2" s="1245"/>
      <c r="D2" s="1245"/>
      <c r="E2" s="1245"/>
    </row>
    <row r="3" spans="1:5" s="762" customFormat="1" ht="15" x14ac:dyDescent="0.25">
      <c r="A3" s="296"/>
      <c r="B3" s="353"/>
      <c r="C3" s="764"/>
      <c r="D3" s="764"/>
      <c r="E3" s="760"/>
    </row>
    <row r="4" spans="1:5" s="119" customFormat="1" ht="12.75" customHeight="1" x14ac:dyDescent="0.2">
      <c r="A4" s="1247" t="s">
        <v>4744</v>
      </c>
      <c r="B4" s="1247"/>
      <c r="C4" s="1247"/>
      <c r="D4" s="1247"/>
      <c r="E4" s="1247"/>
    </row>
    <row r="5" spans="1:5" s="119" customFormat="1" ht="7.5" customHeight="1" x14ac:dyDescent="0.2">
      <c r="A5" s="297"/>
      <c r="B5" s="354"/>
      <c r="C5" s="765"/>
      <c r="D5" s="765"/>
      <c r="E5" s="298"/>
    </row>
    <row r="6" spans="1:5" s="119" customFormat="1" ht="12.75" customHeight="1" thickBot="1" x14ac:dyDescent="0.25">
      <c r="A6" s="297"/>
      <c r="B6" s="354"/>
      <c r="C6" s="765"/>
      <c r="D6" s="765"/>
      <c r="E6" s="298" t="s">
        <v>2</v>
      </c>
    </row>
    <row r="7" spans="1:5" s="762" customFormat="1" ht="33" customHeight="1" thickBot="1" x14ac:dyDescent="0.3">
      <c r="A7" s="766" t="s">
        <v>340</v>
      </c>
      <c r="B7" s="767" t="s">
        <v>341</v>
      </c>
      <c r="C7" s="768" t="s">
        <v>62</v>
      </c>
      <c r="D7" s="769" t="s">
        <v>1</v>
      </c>
      <c r="E7" s="770" t="s">
        <v>342</v>
      </c>
    </row>
    <row r="8" spans="1:5" s="771" customFormat="1" ht="18" customHeight="1" x14ac:dyDescent="0.2">
      <c r="A8" s="1248" t="s">
        <v>3134</v>
      </c>
      <c r="B8" s="1249"/>
      <c r="C8" s="1249"/>
      <c r="D8" s="1249"/>
      <c r="E8" s="1250"/>
    </row>
    <row r="9" spans="1:5" s="776" customFormat="1" ht="15" customHeight="1" x14ac:dyDescent="0.2">
      <c r="A9" s="772" t="s">
        <v>165</v>
      </c>
      <c r="B9" s="773" t="s">
        <v>3805</v>
      </c>
      <c r="C9" s="774">
        <v>600</v>
      </c>
      <c r="D9" s="774">
        <v>600</v>
      </c>
      <c r="E9" s="775">
        <f t="shared" ref="E9:E23" si="0">D9/C9*100</f>
        <v>100</v>
      </c>
    </row>
    <row r="10" spans="1:5" s="776" customFormat="1" ht="15" customHeight="1" x14ac:dyDescent="0.2">
      <c r="A10" s="1246" t="s">
        <v>343</v>
      </c>
      <c r="B10" s="773" t="s">
        <v>407</v>
      </c>
      <c r="C10" s="774">
        <v>500</v>
      </c>
      <c r="D10" s="774">
        <v>500</v>
      </c>
      <c r="E10" s="775">
        <f t="shared" si="0"/>
        <v>100</v>
      </c>
    </row>
    <row r="11" spans="1:5" s="776" customFormat="1" ht="15" customHeight="1" x14ac:dyDescent="0.2">
      <c r="A11" s="1246"/>
      <c r="B11" s="773" t="s">
        <v>408</v>
      </c>
      <c r="C11" s="774">
        <v>5856</v>
      </c>
      <c r="D11" s="774">
        <v>0</v>
      </c>
      <c r="E11" s="775">
        <f t="shared" si="0"/>
        <v>0</v>
      </c>
    </row>
    <row r="12" spans="1:5" s="776" customFormat="1" ht="15" customHeight="1" x14ac:dyDescent="0.2">
      <c r="A12" s="1246" t="s">
        <v>3135</v>
      </c>
      <c r="B12" s="773" t="s">
        <v>377</v>
      </c>
      <c r="C12" s="774">
        <v>1130.0899999999999</v>
      </c>
      <c r="D12" s="774">
        <v>1130.087</v>
      </c>
      <c r="E12" s="775">
        <f t="shared" si="0"/>
        <v>99.999734534417613</v>
      </c>
    </row>
    <row r="13" spans="1:5" s="776" customFormat="1" ht="15" customHeight="1" x14ac:dyDescent="0.2">
      <c r="A13" s="1246"/>
      <c r="B13" s="773" t="s">
        <v>379</v>
      </c>
      <c r="C13" s="774">
        <v>384.53</v>
      </c>
      <c r="D13" s="774">
        <v>384.53300000000002</v>
      </c>
      <c r="E13" s="775">
        <f t="shared" si="0"/>
        <v>100.00078017319846</v>
      </c>
    </row>
    <row r="14" spans="1:5" s="776" customFormat="1" ht="15" customHeight="1" x14ac:dyDescent="0.2">
      <c r="A14" s="1246"/>
      <c r="B14" s="773" t="s">
        <v>1778</v>
      </c>
      <c r="C14" s="774">
        <v>1144.03</v>
      </c>
      <c r="D14" s="774">
        <v>1144.029</v>
      </c>
      <c r="E14" s="775">
        <f t="shared" si="0"/>
        <v>99.99991258970482</v>
      </c>
    </row>
    <row r="15" spans="1:5" s="776" customFormat="1" ht="15" customHeight="1" x14ac:dyDescent="0.2">
      <c r="A15" s="1246"/>
      <c r="B15" s="773" t="s">
        <v>1821</v>
      </c>
      <c r="C15" s="774">
        <v>908.85</v>
      </c>
      <c r="D15" s="774">
        <v>0</v>
      </c>
      <c r="E15" s="775">
        <f t="shared" si="0"/>
        <v>0</v>
      </c>
    </row>
    <row r="16" spans="1:5" s="776" customFormat="1" ht="15" customHeight="1" x14ac:dyDescent="0.2">
      <c r="A16" s="1246"/>
      <c r="B16" s="773" t="s">
        <v>3015</v>
      </c>
      <c r="C16" s="774">
        <v>210.8</v>
      </c>
      <c r="D16" s="774">
        <v>0</v>
      </c>
      <c r="E16" s="775">
        <f t="shared" si="0"/>
        <v>0</v>
      </c>
    </row>
    <row r="17" spans="1:5" s="776" customFormat="1" ht="15" customHeight="1" x14ac:dyDescent="0.2">
      <c r="A17" s="1246"/>
      <c r="B17" s="773" t="s">
        <v>1865</v>
      </c>
      <c r="C17" s="774">
        <v>217.44</v>
      </c>
      <c r="D17" s="774">
        <v>217.43899999999999</v>
      </c>
      <c r="E17" s="775">
        <f t="shared" si="0"/>
        <v>99.999540103016926</v>
      </c>
    </row>
    <row r="18" spans="1:5" s="776" customFormat="1" ht="15" customHeight="1" x14ac:dyDescent="0.2">
      <c r="A18" s="1246"/>
      <c r="B18" s="773" t="s">
        <v>3017</v>
      </c>
      <c r="C18" s="774">
        <v>252.69</v>
      </c>
      <c r="D18" s="774">
        <v>232.26849999999999</v>
      </c>
      <c r="E18" s="775">
        <f t="shared" si="0"/>
        <v>91.91835846293877</v>
      </c>
    </row>
    <row r="19" spans="1:5" s="776" customFormat="1" ht="15" customHeight="1" x14ac:dyDescent="0.2">
      <c r="A19" s="1246" t="s">
        <v>3136</v>
      </c>
      <c r="B19" s="773" t="s">
        <v>3137</v>
      </c>
      <c r="C19" s="774">
        <v>100</v>
      </c>
      <c r="D19" s="774">
        <v>100</v>
      </c>
      <c r="E19" s="775">
        <f t="shared" si="0"/>
        <v>100</v>
      </c>
    </row>
    <row r="20" spans="1:5" s="776" customFormat="1" ht="15" customHeight="1" x14ac:dyDescent="0.2">
      <c r="A20" s="1246"/>
      <c r="B20" s="773" t="s">
        <v>380</v>
      </c>
      <c r="C20" s="774">
        <v>3027.5</v>
      </c>
      <c r="D20" s="774">
        <v>2479.1006600000001</v>
      </c>
      <c r="E20" s="775">
        <f t="shared" si="0"/>
        <v>81.886066391412058</v>
      </c>
    </row>
    <row r="21" spans="1:5" s="776" customFormat="1" ht="15" customHeight="1" x14ac:dyDescent="0.2">
      <c r="A21" s="1246"/>
      <c r="B21" s="773" t="s">
        <v>485</v>
      </c>
      <c r="C21" s="774">
        <v>2167.23</v>
      </c>
      <c r="D21" s="774">
        <v>2167.2280000000001</v>
      </c>
      <c r="E21" s="775">
        <f t="shared" si="0"/>
        <v>99.999907716301465</v>
      </c>
    </row>
    <row r="22" spans="1:5" s="776" customFormat="1" ht="15" customHeight="1" x14ac:dyDescent="0.2">
      <c r="A22" s="1246"/>
      <c r="B22" s="773" t="s">
        <v>454</v>
      </c>
      <c r="C22" s="774">
        <v>197</v>
      </c>
      <c r="D22" s="774">
        <v>197</v>
      </c>
      <c r="E22" s="775">
        <f t="shared" si="0"/>
        <v>100</v>
      </c>
    </row>
    <row r="23" spans="1:5" s="776" customFormat="1" ht="15" customHeight="1" x14ac:dyDescent="0.2">
      <c r="A23" s="1251" t="s">
        <v>3138</v>
      </c>
      <c r="B23" s="1252"/>
      <c r="C23" s="778">
        <f>SUM(C9:C22)</f>
        <v>16696.160000000003</v>
      </c>
      <c r="D23" s="778">
        <f>SUM(D9:D22)</f>
        <v>9151.6851600000009</v>
      </c>
      <c r="E23" s="779">
        <f t="shared" si="0"/>
        <v>54.813113674042413</v>
      </c>
    </row>
    <row r="24" spans="1:5" s="771" customFormat="1" ht="18" customHeight="1" x14ac:dyDescent="0.2">
      <c r="A24" s="1253" t="s">
        <v>3139</v>
      </c>
      <c r="B24" s="1254"/>
      <c r="C24" s="1254"/>
      <c r="D24" s="1254"/>
      <c r="E24" s="1255"/>
    </row>
    <row r="25" spans="1:5" s="776" customFormat="1" ht="15" customHeight="1" x14ac:dyDescent="0.2">
      <c r="A25" s="1246" t="s">
        <v>3140</v>
      </c>
      <c r="B25" s="773" t="s">
        <v>350</v>
      </c>
      <c r="C25" s="774">
        <v>50</v>
      </c>
      <c r="D25" s="774">
        <v>50</v>
      </c>
      <c r="E25" s="775">
        <f t="shared" ref="E25:E31" si="1">D25/C25*100</f>
        <v>100</v>
      </c>
    </row>
    <row r="26" spans="1:5" s="776" customFormat="1" ht="25.5" x14ac:dyDescent="0.2">
      <c r="A26" s="1246"/>
      <c r="B26" s="773" t="s">
        <v>3806</v>
      </c>
      <c r="C26" s="774">
        <v>1073</v>
      </c>
      <c r="D26" s="774">
        <v>0</v>
      </c>
      <c r="E26" s="775">
        <f t="shared" si="1"/>
        <v>0</v>
      </c>
    </row>
    <row r="27" spans="1:5" s="776" customFormat="1" ht="15" customHeight="1" x14ac:dyDescent="0.2">
      <c r="A27" s="1246"/>
      <c r="B27" s="773" t="s">
        <v>3807</v>
      </c>
      <c r="C27" s="774">
        <v>199</v>
      </c>
      <c r="D27" s="774">
        <v>199</v>
      </c>
      <c r="E27" s="775">
        <f t="shared" si="1"/>
        <v>100</v>
      </c>
    </row>
    <row r="28" spans="1:5" s="776" customFormat="1" ht="15" customHeight="1" x14ac:dyDescent="0.2">
      <c r="A28" s="1246"/>
      <c r="B28" s="773" t="s">
        <v>3808</v>
      </c>
      <c r="C28" s="774">
        <v>199</v>
      </c>
      <c r="D28" s="774">
        <v>199</v>
      </c>
      <c r="E28" s="775">
        <f t="shared" si="1"/>
        <v>100</v>
      </c>
    </row>
    <row r="29" spans="1:5" s="776" customFormat="1" ht="15" customHeight="1" x14ac:dyDescent="0.2">
      <c r="A29" s="1246"/>
      <c r="B29" s="773" t="s">
        <v>462</v>
      </c>
      <c r="C29" s="774">
        <v>19980</v>
      </c>
      <c r="D29" s="774">
        <v>14985</v>
      </c>
      <c r="E29" s="775">
        <f t="shared" si="1"/>
        <v>75</v>
      </c>
    </row>
    <row r="30" spans="1:5" s="776" customFormat="1" ht="25.5" x14ac:dyDescent="0.2">
      <c r="A30" s="1246"/>
      <c r="B30" s="773" t="s">
        <v>352</v>
      </c>
      <c r="C30" s="774">
        <v>4260</v>
      </c>
      <c r="D30" s="774">
        <v>4260</v>
      </c>
      <c r="E30" s="775">
        <f t="shared" si="1"/>
        <v>100</v>
      </c>
    </row>
    <row r="31" spans="1:5" s="776" customFormat="1" ht="15" customHeight="1" x14ac:dyDescent="0.2">
      <c r="A31" s="1251" t="s">
        <v>3141</v>
      </c>
      <c r="B31" s="1252"/>
      <c r="C31" s="778">
        <f>SUM(C25:C30)</f>
        <v>25761</v>
      </c>
      <c r="D31" s="778">
        <f>SUM(D25:D30)</f>
        <v>19693</v>
      </c>
      <c r="E31" s="779">
        <f t="shared" si="1"/>
        <v>76.445013780520938</v>
      </c>
    </row>
    <row r="32" spans="1:5" s="771" customFormat="1" ht="18" customHeight="1" x14ac:dyDescent="0.2">
      <c r="A32" s="1253" t="s">
        <v>353</v>
      </c>
      <c r="B32" s="1254"/>
      <c r="C32" s="1254"/>
      <c r="D32" s="1254"/>
      <c r="E32" s="1255"/>
    </row>
    <row r="33" spans="1:5" s="776" customFormat="1" ht="25.5" x14ac:dyDescent="0.2">
      <c r="A33" s="772" t="s">
        <v>354</v>
      </c>
      <c r="B33" s="773" t="s">
        <v>355</v>
      </c>
      <c r="C33" s="774">
        <v>3000</v>
      </c>
      <c r="D33" s="774">
        <v>3000</v>
      </c>
      <c r="E33" s="775">
        <f t="shared" ref="E33:E96" si="2">D33/C33*100</f>
        <v>100</v>
      </c>
    </row>
    <row r="34" spans="1:5" s="776" customFormat="1" ht="25.5" x14ac:dyDescent="0.2">
      <c r="A34" s="772" t="s">
        <v>3809</v>
      </c>
      <c r="B34" s="773" t="s">
        <v>364</v>
      </c>
      <c r="C34" s="774">
        <v>45000</v>
      </c>
      <c r="D34" s="774">
        <v>0</v>
      </c>
      <c r="E34" s="775">
        <f t="shared" si="2"/>
        <v>0</v>
      </c>
    </row>
    <row r="35" spans="1:5" s="776" customFormat="1" ht="15" customHeight="1" x14ac:dyDescent="0.2">
      <c r="A35" s="772" t="s">
        <v>2918</v>
      </c>
      <c r="B35" s="773" t="s">
        <v>408</v>
      </c>
      <c r="C35" s="774">
        <v>3000</v>
      </c>
      <c r="D35" s="774">
        <v>0</v>
      </c>
      <c r="E35" s="775">
        <f t="shared" si="2"/>
        <v>0</v>
      </c>
    </row>
    <row r="36" spans="1:5" s="776" customFormat="1" ht="25.5" x14ac:dyDescent="0.2">
      <c r="A36" s="772" t="s">
        <v>2919</v>
      </c>
      <c r="B36" s="773" t="s">
        <v>566</v>
      </c>
      <c r="C36" s="774">
        <v>2395.67</v>
      </c>
      <c r="D36" s="774">
        <v>2395.6644799999999</v>
      </c>
      <c r="E36" s="775">
        <f t="shared" si="2"/>
        <v>99.999769584291656</v>
      </c>
    </row>
    <row r="37" spans="1:5" s="776" customFormat="1" ht="15" customHeight="1" x14ac:dyDescent="0.2">
      <c r="A37" s="1246" t="s">
        <v>357</v>
      </c>
      <c r="B37" s="773" t="s">
        <v>3810</v>
      </c>
      <c r="C37" s="774">
        <v>1300</v>
      </c>
      <c r="D37" s="774">
        <v>1300</v>
      </c>
      <c r="E37" s="775">
        <f t="shared" si="2"/>
        <v>100</v>
      </c>
    </row>
    <row r="38" spans="1:5" s="776" customFormat="1" ht="25.5" x14ac:dyDescent="0.2">
      <c r="A38" s="1246"/>
      <c r="B38" s="773" t="s">
        <v>3811</v>
      </c>
      <c r="C38" s="774">
        <v>100</v>
      </c>
      <c r="D38" s="774">
        <v>100</v>
      </c>
      <c r="E38" s="775">
        <f t="shared" si="2"/>
        <v>100</v>
      </c>
    </row>
    <row r="39" spans="1:5" s="776" customFormat="1" ht="25.5" x14ac:dyDescent="0.2">
      <c r="A39" s="1246"/>
      <c r="B39" s="773" t="s">
        <v>3812</v>
      </c>
      <c r="C39" s="774">
        <v>200</v>
      </c>
      <c r="D39" s="774">
        <v>200</v>
      </c>
      <c r="E39" s="775">
        <f t="shared" si="2"/>
        <v>100</v>
      </c>
    </row>
    <row r="40" spans="1:5" s="776" customFormat="1" ht="25.5" x14ac:dyDescent="0.2">
      <c r="A40" s="1246"/>
      <c r="B40" s="773" t="s">
        <v>2119</v>
      </c>
      <c r="C40" s="774">
        <v>200</v>
      </c>
      <c r="D40" s="774">
        <v>200</v>
      </c>
      <c r="E40" s="775">
        <f t="shared" si="2"/>
        <v>100</v>
      </c>
    </row>
    <row r="41" spans="1:5" s="776" customFormat="1" ht="25.5" x14ac:dyDescent="0.2">
      <c r="A41" s="1246"/>
      <c r="B41" s="773" t="s">
        <v>3813</v>
      </c>
      <c r="C41" s="774">
        <v>200</v>
      </c>
      <c r="D41" s="774">
        <v>200</v>
      </c>
      <c r="E41" s="775">
        <f t="shared" si="2"/>
        <v>100</v>
      </c>
    </row>
    <row r="42" spans="1:5" s="776" customFormat="1" ht="25.5" x14ac:dyDescent="0.2">
      <c r="A42" s="1246"/>
      <c r="B42" s="773" t="s">
        <v>3814</v>
      </c>
      <c r="C42" s="774">
        <v>8000</v>
      </c>
      <c r="D42" s="774">
        <v>8000</v>
      </c>
      <c r="E42" s="775">
        <f t="shared" si="2"/>
        <v>100</v>
      </c>
    </row>
    <row r="43" spans="1:5" s="776" customFormat="1" ht="25.5" x14ac:dyDescent="0.2">
      <c r="A43" s="1246"/>
      <c r="B43" s="773" t="s">
        <v>3142</v>
      </c>
      <c r="C43" s="774">
        <v>100</v>
      </c>
      <c r="D43" s="774">
        <v>100</v>
      </c>
      <c r="E43" s="775">
        <f t="shared" si="2"/>
        <v>100</v>
      </c>
    </row>
    <row r="44" spans="1:5" s="776" customFormat="1" ht="25.5" x14ac:dyDescent="0.2">
      <c r="A44" s="1246"/>
      <c r="B44" s="773" t="s">
        <v>358</v>
      </c>
      <c r="C44" s="774">
        <v>100</v>
      </c>
      <c r="D44" s="774">
        <v>100</v>
      </c>
      <c r="E44" s="775">
        <f t="shared" si="2"/>
        <v>100</v>
      </c>
    </row>
    <row r="45" spans="1:5" s="776" customFormat="1" ht="25.5" x14ac:dyDescent="0.2">
      <c r="A45" s="1246"/>
      <c r="B45" s="773" t="s">
        <v>359</v>
      </c>
      <c r="C45" s="774">
        <v>100</v>
      </c>
      <c r="D45" s="774">
        <v>100</v>
      </c>
      <c r="E45" s="775">
        <f t="shared" si="2"/>
        <v>100</v>
      </c>
    </row>
    <row r="46" spans="1:5" s="776" customFormat="1" ht="25.5" x14ac:dyDescent="0.2">
      <c r="A46" s="1246"/>
      <c r="B46" s="773" t="s">
        <v>360</v>
      </c>
      <c r="C46" s="774">
        <v>100</v>
      </c>
      <c r="D46" s="774">
        <v>100</v>
      </c>
      <c r="E46" s="775">
        <f t="shared" si="2"/>
        <v>100</v>
      </c>
    </row>
    <row r="47" spans="1:5" s="776" customFormat="1" ht="25.5" x14ac:dyDescent="0.2">
      <c r="A47" s="1246"/>
      <c r="B47" s="773" t="s">
        <v>361</v>
      </c>
      <c r="C47" s="774">
        <v>100</v>
      </c>
      <c r="D47" s="774">
        <v>100</v>
      </c>
      <c r="E47" s="775">
        <f t="shared" si="2"/>
        <v>100</v>
      </c>
    </row>
    <row r="48" spans="1:5" s="776" customFormat="1" ht="25.5" x14ac:dyDescent="0.2">
      <c r="A48" s="1246"/>
      <c r="B48" s="773" t="s">
        <v>362</v>
      </c>
      <c r="C48" s="774">
        <v>100</v>
      </c>
      <c r="D48" s="774">
        <v>100</v>
      </c>
      <c r="E48" s="775">
        <f t="shared" si="2"/>
        <v>100</v>
      </c>
    </row>
    <row r="49" spans="1:5" s="776" customFormat="1" ht="25.5" x14ac:dyDescent="0.2">
      <c r="A49" s="1246" t="s">
        <v>3815</v>
      </c>
      <c r="B49" s="773" t="s">
        <v>3816</v>
      </c>
      <c r="C49" s="774">
        <v>100</v>
      </c>
      <c r="D49" s="774">
        <v>100</v>
      </c>
      <c r="E49" s="775">
        <f t="shared" si="2"/>
        <v>100</v>
      </c>
    </row>
    <row r="50" spans="1:5" s="776" customFormat="1" ht="25.5" x14ac:dyDescent="0.2">
      <c r="A50" s="1246"/>
      <c r="B50" s="773" t="s">
        <v>3814</v>
      </c>
      <c r="C50" s="774">
        <v>4142</v>
      </c>
      <c r="D50" s="774">
        <v>4142</v>
      </c>
      <c r="E50" s="775">
        <f t="shared" si="2"/>
        <v>100</v>
      </c>
    </row>
    <row r="51" spans="1:5" s="776" customFormat="1" ht="25.5" x14ac:dyDescent="0.2">
      <c r="A51" s="772" t="s">
        <v>744</v>
      </c>
      <c r="B51" s="773" t="s">
        <v>364</v>
      </c>
      <c r="C51" s="774">
        <v>13500</v>
      </c>
      <c r="D51" s="774">
        <v>4780.8</v>
      </c>
      <c r="E51" s="775">
        <f t="shared" si="2"/>
        <v>35.413333333333334</v>
      </c>
    </row>
    <row r="52" spans="1:5" s="776" customFormat="1" ht="38.25" x14ac:dyDescent="0.2">
      <c r="A52" s="772" t="s">
        <v>363</v>
      </c>
      <c r="B52" s="773" t="s">
        <v>364</v>
      </c>
      <c r="C52" s="774">
        <v>17500</v>
      </c>
      <c r="D52" s="774">
        <v>17500</v>
      </c>
      <c r="E52" s="775">
        <f t="shared" si="2"/>
        <v>100</v>
      </c>
    </row>
    <row r="53" spans="1:5" s="776" customFormat="1" ht="15" customHeight="1" x14ac:dyDescent="0.2">
      <c r="A53" s="1246" t="s">
        <v>365</v>
      </c>
      <c r="B53" s="773" t="s">
        <v>3109</v>
      </c>
      <c r="C53" s="774">
        <v>50</v>
      </c>
      <c r="D53" s="774">
        <v>50</v>
      </c>
      <c r="E53" s="775">
        <f t="shared" si="2"/>
        <v>100</v>
      </c>
    </row>
    <row r="54" spans="1:5" s="776" customFormat="1" ht="15" customHeight="1" x14ac:dyDescent="0.2">
      <c r="A54" s="1246"/>
      <c r="B54" s="773" t="s">
        <v>344</v>
      </c>
      <c r="C54" s="774">
        <v>725</v>
      </c>
      <c r="D54" s="774">
        <v>500</v>
      </c>
      <c r="E54" s="775">
        <f t="shared" si="2"/>
        <v>68.965517241379317</v>
      </c>
    </row>
    <row r="55" spans="1:5" s="776" customFormat="1" ht="15" customHeight="1" x14ac:dyDescent="0.2">
      <c r="A55" s="1246"/>
      <c r="B55" s="773" t="s">
        <v>366</v>
      </c>
      <c r="C55" s="774">
        <v>50</v>
      </c>
      <c r="D55" s="774">
        <v>50</v>
      </c>
      <c r="E55" s="775">
        <f t="shared" si="2"/>
        <v>100</v>
      </c>
    </row>
    <row r="56" spans="1:5" s="776" customFormat="1" ht="15" customHeight="1" x14ac:dyDescent="0.2">
      <c r="A56" s="1246"/>
      <c r="B56" s="773" t="s">
        <v>1772</v>
      </c>
      <c r="C56" s="774">
        <v>2250</v>
      </c>
      <c r="D56" s="774">
        <v>0</v>
      </c>
      <c r="E56" s="775">
        <f t="shared" si="2"/>
        <v>0</v>
      </c>
    </row>
    <row r="57" spans="1:5" s="776" customFormat="1" ht="15" customHeight="1" x14ac:dyDescent="0.2">
      <c r="A57" s="1246"/>
      <c r="B57" s="773" t="s">
        <v>367</v>
      </c>
      <c r="C57" s="774">
        <v>2300</v>
      </c>
      <c r="D57" s="774">
        <v>2300</v>
      </c>
      <c r="E57" s="775">
        <f t="shared" si="2"/>
        <v>100</v>
      </c>
    </row>
    <row r="58" spans="1:5" s="776" customFormat="1" ht="15" customHeight="1" x14ac:dyDescent="0.2">
      <c r="A58" s="1246"/>
      <c r="B58" s="773" t="s">
        <v>368</v>
      </c>
      <c r="C58" s="774">
        <v>2016.57</v>
      </c>
      <c r="D58" s="774">
        <v>1683.1863600000001</v>
      </c>
      <c r="E58" s="775">
        <f t="shared" si="2"/>
        <v>83.467787381543928</v>
      </c>
    </row>
    <row r="59" spans="1:5" s="776" customFormat="1" ht="15" customHeight="1" x14ac:dyDescent="0.2">
      <c r="A59" s="1246"/>
      <c r="B59" s="773" t="s">
        <v>345</v>
      </c>
      <c r="C59" s="774">
        <v>1250</v>
      </c>
      <c r="D59" s="774">
        <v>0</v>
      </c>
      <c r="E59" s="775">
        <f t="shared" si="2"/>
        <v>0</v>
      </c>
    </row>
    <row r="60" spans="1:5" s="776" customFormat="1" ht="15" customHeight="1" x14ac:dyDescent="0.2">
      <c r="A60" s="1246"/>
      <c r="B60" s="773" t="s">
        <v>369</v>
      </c>
      <c r="C60" s="774">
        <v>50</v>
      </c>
      <c r="D60" s="774">
        <v>50</v>
      </c>
      <c r="E60" s="775">
        <f t="shared" si="2"/>
        <v>100</v>
      </c>
    </row>
    <row r="61" spans="1:5" s="776" customFormat="1" ht="15" customHeight="1" x14ac:dyDescent="0.2">
      <c r="A61" s="1246"/>
      <c r="B61" s="773" t="s">
        <v>370</v>
      </c>
      <c r="C61" s="774">
        <v>50</v>
      </c>
      <c r="D61" s="774">
        <v>50</v>
      </c>
      <c r="E61" s="775">
        <f t="shared" si="2"/>
        <v>100</v>
      </c>
    </row>
    <row r="62" spans="1:5" s="776" customFormat="1" ht="15" customHeight="1" x14ac:dyDescent="0.2">
      <c r="A62" s="1246"/>
      <c r="B62" s="773" t="s">
        <v>371</v>
      </c>
      <c r="C62" s="774">
        <v>50</v>
      </c>
      <c r="D62" s="774">
        <v>50</v>
      </c>
      <c r="E62" s="775">
        <f t="shared" si="2"/>
        <v>100</v>
      </c>
    </row>
    <row r="63" spans="1:5" s="776" customFormat="1" ht="15" customHeight="1" x14ac:dyDescent="0.2">
      <c r="A63" s="1246"/>
      <c r="B63" s="773" t="s">
        <v>372</v>
      </c>
      <c r="C63" s="774">
        <v>50</v>
      </c>
      <c r="D63" s="774">
        <v>50</v>
      </c>
      <c r="E63" s="775">
        <f t="shared" si="2"/>
        <v>100</v>
      </c>
    </row>
    <row r="64" spans="1:5" s="776" customFormat="1" ht="15" customHeight="1" x14ac:dyDescent="0.2">
      <c r="A64" s="1246"/>
      <c r="B64" s="773" t="s">
        <v>373</v>
      </c>
      <c r="C64" s="774">
        <v>50</v>
      </c>
      <c r="D64" s="774">
        <v>50</v>
      </c>
      <c r="E64" s="775">
        <f t="shared" si="2"/>
        <v>100</v>
      </c>
    </row>
    <row r="65" spans="1:5" s="776" customFormat="1" ht="15" customHeight="1" x14ac:dyDescent="0.2">
      <c r="A65" s="1246"/>
      <c r="B65" s="773" t="s">
        <v>374</v>
      </c>
      <c r="C65" s="774">
        <v>500</v>
      </c>
      <c r="D65" s="774">
        <v>275</v>
      </c>
      <c r="E65" s="775">
        <f t="shared" si="2"/>
        <v>55.000000000000007</v>
      </c>
    </row>
    <row r="66" spans="1:5" s="776" customFormat="1" ht="15" customHeight="1" x14ac:dyDescent="0.2">
      <c r="A66" s="1246"/>
      <c r="B66" s="773" t="s">
        <v>356</v>
      </c>
      <c r="C66" s="774">
        <v>50</v>
      </c>
      <c r="D66" s="774">
        <v>50</v>
      </c>
      <c r="E66" s="775">
        <f t="shared" si="2"/>
        <v>100</v>
      </c>
    </row>
    <row r="67" spans="1:5" s="776" customFormat="1" ht="15" customHeight="1" x14ac:dyDescent="0.2">
      <c r="A67" s="1246"/>
      <c r="B67" s="773" t="s">
        <v>1773</v>
      </c>
      <c r="C67" s="774">
        <v>2250</v>
      </c>
      <c r="D67" s="774">
        <v>0</v>
      </c>
      <c r="E67" s="775">
        <f t="shared" si="2"/>
        <v>0</v>
      </c>
    </row>
    <row r="68" spans="1:5" s="776" customFormat="1" ht="15" customHeight="1" x14ac:dyDescent="0.2">
      <c r="A68" s="1246"/>
      <c r="B68" s="773" t="s">
        <v>375</v>
      </c>
      <c r="C68" s="774">
        <v>50</v>
      </c>
      <c r="D68" s="774">
        <v>50</v>
      </c>
      <c r="E68" s="775">
        <f t="shared" si="2"/>
        <v>100</v>
      </c>
    </row>
    <row r="69" spans="1:5" s="776" customFormat="1" ht="15" customHeight="1" x14ac:dyDescent="0.2">
      <c r="A69" s="1246"/>
      <c r="B69" s="773" t="s">
        <v>376</v>
      </c>
      <c r="C69" s="774">
        <v>50</v>
      </c>
      <c r="D69" s="774">
        <v>50</v>
      </c>
      <c r="E69" s="775">
        <f t="shared" si="2"/>
        <v>100</v>
      </c>
    </row>
    <row r="70" spans="1:5" s="776" customFormat="1" ht="15" customHeight="1" x14ac:dyDescent="0.2">
      <c r="A70" s="1246"/>
      <c r="B70" s="773" t="s">
        <v>346</v>
      </c>
      <c r="C70" s="774">
        <v>50</v>
      </c>
      <c r="D70" s="774">
        <v>50</v>
      </c>
      <c r="E70" s="775">
        <f t="shared" si="2"/>
        <v>100</v>
      </c>
    </row>
    <row r="71" spans="1:5" s="776" customFormat="1" ht="15" customHeight="1" x14ac:dyDescent="0.2">
      <c r="A71" s="1246"/>
      <c r="B71" s="773" t="s">
        <v>377</v>
      </c>
      <c r="C71" s="774">
        <v>50</v>
      </c>
      <c r="D71" s="774">
        <v>50</v>
      </c>
      <c r="E71" s="775">
        <f t="shared" si="2"/>
        <v>100</v>
      </c>
    </row>
    <row r="72" spans="1:5" s="776" customFormat="1" ht="15" customHeight="1" x14ac:dyDescent="0.2">
      <c r="A72" s="1246"/>
      <c r="B72" s="773" t="s">
        <v>1775</v>
      </c>
      <c r="C72" s="774">
        <v>50</v>
      </c>
      <c r="D72" s="774">
        <v>50</v>
      </c>
      <c r="E72" s="775">
        <f t="shared" si="2"/>
        <v>100</v>
      </c>
    </row>
    <row r="73" spans="1:5" s="776" customFormat="1" ht="15" customHeight="1" x14ac:dyDescent="0.2">
      <c r="A73" s="1246"/>
      <c r="B73" s="773" t="s">
        <v>378</v>
      </c>
      <c r="C73" s="774">
        <v>50</v>
      </c>
      <c r="D73" s="774">
        <v>50</v>
      </c>
      <c r="E73" s="775">
        <f t="shared" si="2"/>
        <v>100</v>
      </c>
    </row>
    <row r="74" spans="1:5" s="776" customFormat="1" ht="15" customHeight="1" x14ac:dyDescent="0.2">
      <c r="A74" s="1246"/>
      <c r="B74" s="773" t="s">
        <v>379</v>
      </c>
      <c r="C74" s="774">
        <v>50</v>
      </c>
      <c r="D74" s="774">
        <v>50</v>
      </c>
      <c r="E74" s="775">
        <f t="shared" si="2"/>
        <v>100</v>
      </c>
    </row>
    <row r="75" spans="1:5" s="776" customFormat="1" ht="15" customHeight="1" x14ac:dyDescent="0.2">
      <c r="A75" s="1246"/>
      <c r="B75" s="773" t="s">
        <v>380</v>
      </c>
      <c r="C75" s="774">
        <v>1350</v>
      </c>
      <c r="D75" s="774">
        <v>100</v>
      </c>
      <c r="E75" s="775">
        <f t="shared" si="2"/>
        <v>7.4074074074074066</v>
      </c>
    </row>
    <row r="76" spans="1:5" s="776" customFormat="1" ht="15" customHeight="1" x14ac:dyDescent="0.2">
      <c r="A76" s="1246"/>
      <c r="B76" s="773" t="s">
        <v>381</v>
      </c>
      <c r="C76" s="774">
        <v>50</v>
      </c>
      <c r="D76" s="774">
        <v>50</v>
      </c>
      <c r="E76" s="775">
        <f t="shared" si="2"/>
        <v>100</v>
      </c>
    </row>
    <row r="77" spans="1:5" s="776" customFormat="1" ht="15" customHeight="1" x14ac:dyDescent="0.2">
      <c r="A77" s="1246"/>
      <c r="B77" s="773" t="s">
        <v>347</v>
      </c>
      <c r="C77" s="774">
        <v>1300</v>
      </c>
      <c r="D77" s="774">
        <v>1300</v>
      </c>
      <c r="E77" s="775">
        <f t="shared" si="2"/>
        <v>100</v>
      </c>
    </row>
    <row r="78" spans="1:5" s="776" customFormat="1" ht="15" customHeight="1" x14ac:dyDescent="0.2">
      <c r="A78" s="1246"/>
      <c r="B78" s="773" t="s">
        <v>382</v>
      </c>
      <c r="C78" s="774">
        <v>50</v>
      </c>
      <c r="D78" s="774">
        <v>50</v>
      </c>
      <c r="E78" s="775">
        <f t="shared" si="2"/>
        <v>100</v>
      </c>
    </row>
    <row r="79" spans="1:5" s="776" customFormat="1" ht="15" customHeight="1" x14ac:dyDescent="0.2">
      <c r="A79" s="1246"/>
      <c r="B79" s="773" t="s">
        <v>383</v>
      </c>
      <c r="C79" s="774">
        <v>1350</v>
      </c>
      <c r="D79" s="774">
        <v>100</v>
      </c>
      <c r="E79" s="775">
        <f t="shared" si="2"/>
        <v>7.4074074074074066</v>
      </c>
    </row>
    <row r="80" spans="1:5" s="776" customFormat="1" ht="15" customHeight="1" x14ac:dyDescent="0.2">
      <c r="A80" s="1246"/>
      <c r="B80" s="773" t="s">
        <v>384</v>
      </c>
      <c r="C80" s="774">
        <v>50</v>
      </c>
      <c r="D80" s="774">
        <v>50</v>
      </c>
      <c r="E80" s="775">
        <f t="shared" si="2"/>
        <v>100</v>
      </c>
    </row>
    <row r="81" spans="1:5" s="776" customFormat="1" ht="15" customHeight="1" x14ac:dyDescent="0.2">
      <c r="A81" s="1246"/>
      <c r="B81" s="773" t="s">
        <v>387</v>
      </c>
      <c r="C81" s="774">
        <v>50</v>
      </c>
      <c r="D81" s="774">
        <v>50</v>
      </c>
      <c r="E81" s="775">
        <f t="shared" si="2"/>
        <v>100</v>
      </c>
    </row>
    <row r="82" spans="1:5" s="776" customFormat="1" ht="15" customHeight="1" x14ac:dyDescent="0.2">
      <c r="A82" s="1246"/>
      <c r="B82" s="773" t="s">
        <v>1791</v>
      </c>
      <c r="C82" s="774">
        <v>1250</v>
      </c>
      <c r="D82" s="774">
        <v>1250</v>
      </c>
      <c r="E82" s="775">
        <f t="shared" si="2"/>
        <v>100</v>
      </c>
    </row>
    <row r="83" spans="1:5" s="776" customFormat="1" ht="15" customHeight="1" x14ac:dyDescent="0.2">
      <c r="A83" s="1246"/>
      <c r="B83" s="773" t="s">
        <v>389</v>
      </c>
      <c r="C83" s="774">
        <v>50</v>
      </c>
      <c r="D83" s="774">
        <v>50</v>
      </c>
      <c r="E83" s="775">
        <f t="shared" si="2"/>
        <v>100</v>
      </c>
    </row>
    <row r="84" spans="1:5" s="776" customFormat="1" ht="15" customHeight="1" x14ac:dyDescent="0.2">
      <c r="A84" s="1246"/>
      <c r="B84" s="773" t="s">
        <v>390</v>
      </c>
      <c r="C84" s="774">
        <v>50</v>
      </c>
      <c r="D84" s="774">
        <v>50</v>
      </c>
      <c r="E84" s="775">
        <f t="shared" si="2"/>
        <v>100</v>
      </c>
    </row>
    <row r="85" spans="1:5" s="776" customFormat="1" ht="15" customHeight="1" x14ac:dyDescent="0.2">
      <c r="A85" s="1246"/>
      <c r="B85" s="773" t="s">
        <v>392</v>
      </c>
      <c r="C85" s="774">
        <v>225</v>
      </c>
      <c r="D85" s="774">
        <v>0</v>
      </c>
      <c r="E85" s="775">
        <f t="shared" si="2"/>
        <v>0</v>
      </c>
    </row>
    <row r="86" spans="1:5" s="776" customFormat="1" ht="15" customHeight="1" x14ac:dyDescent="0.2">
      <c r="A86" s="1246"/>
      <c r="B86" s="773" t="s">
        <v>393</v>
      </c>
      <c r="C86" s="774">
        <v>50</v>
      </c>
      <c r="D86" s="774">
        <v>50</v>
      </c>
      <c r="E86" s="775">
        <f t="shared" si="2"/>
        <v>100</v>
      </c>
    </row>
    <row r="87" spans="1:5" s="776" customFormat="1" ht="15" customHeight="1" x14ac:dyDescent="0.2">
      <c r="A87" s="1246"/>
      <c r="B87" s="773" t="s">
        <v>394</v>
      </c>
      <c r="C87" s="774">
        <v>50</v>
      </c>
      <c r="D87" s="774">
        <v>50</v>
      </c>
      <c r="E87" s="775">
        <f t="shared" si="2"/>
        <v>100</v>
      </c>
    </row>
    <row r="88" spans="1:5" s="776" customFormat="1" ht="15" customHeight="1" x14ac:dyDescent="0.2">
      <c r="A88" s="1246"/>
      <c r="B88" s="773" t="s">
        <v>1803</v>
      </c>
      <c r="C88" s="774">
        <v>225</v>
      </c>
      <c r="D88" s="774">
        <v>225</v>
      </c>
      <c r="E88" s="775">
        <f t="shared" si="2"/>
        <v>100</v>
      </c>
    </row>
    <row r="89" spans="1:5" s="776" customFormat="1" ht="15" customHeight="1" x14ac:dyDescent="0.2">
      <c r="A89" s="1246"/>
      <c r="B89" s="773" t="s">
        <v>395</v>
      </c>
      <c r="C89" s="774">
        <v>50</v>
      </c>
      <c r="D89" s="774">
        <v>50</v>
      </c>
      <c r="E89" s="775">
        <f t="shared" si="2"/>
        <v>100</v>
      </c>
    </row>
    <row r="90" spans="1:5" s="776" customFormat="1" ht="15" customHeight="1" x14ac:dyDescent="0.2">
      <c r="A90" s="1246"/>
      <c r="B90" s="773" t="s">
        <v>348</v>
      </c>
      <c r="C90" s="774">
        <v>50</v>
      </c>
      <c r="D90" s="774">
        <v>50</v>
      </c>
      <c r="E90" s="775">
        <f t="shared" si="2"/>
        <v>100</v>
      </c>
    </row>
    <row r="91" spans="1:5" s="776" customFormat="1" ht="15" customHeight="1" x14ac:dyDescent="0.2">
      <c r="A91" s="1246"/>
      <c r="B91" s="773" t="s">
        <v>3817</v>
      </c>
      <c r="C91" s="774">
        <v>2250</v>
      </c>
      <c r="D91" s="774">
        <v>0</v>
      </c>
      <c r="E91" s="775">
        <f t="shared" si="2"/>
        <v>0</v>
      </c>
    </row>
    <row r="92" spans="1:5" s="776" customFormat="1" ht="15" customHeight="1" x14ac:dyDescent="0.2">
      <c r="A92" s="1246"/>
      <c r="B92" s="773" t="s">
        <v>3013</v>
      </c>
      <c r="C92" s="774">
        <v>262.63</v>
      </c>
      <c r="D92" s="774">
        <v>251.52735000000001</v>
      </c>
      <c r="E92" s="775">
        <f t="shared" si="2"/>
        <v>95.772512660396757</v>
      </c>
    </row>
    <row r="93" spans="1:5" s="776" customFormat="1" ht="15" customHeight="1" x14ac:dyDescent="0.2">
      <c r="A93" s="1246"/>
      <c r="B93" s="773" t="s">
        <v>1819</v>
      </c>
      <c r="C93" s="774">
        <v>225</v>
      </c>
      <c r="D93" s="774">
        <v>0</v>
      </c>
      <c r="E93" s="775">
        <f t="shared" si="2"/>
        <v>0</v>
      </c>
    </row>
    <row r="94" spans="1:5" s="776" customFormat="1" ht="15" customHeight="1" x14ac:dyDescent="0.2">
      <c r="A94" s="1246"/>
      <c r="B94" s="773" t="s">
        <v>396</v>
      </c>
      <c r="C94" s="774">
        <v>50</v>
      </c>
      <c r="D94" s="774">
        <v>50</v>
      </c>
      <c r="E94" s="775">
        <f t="shared" si="2"/>
        <v>100</v>
      </c>
    </row>
    <row r="95" spans="1:5" s="776" customFormat="1" ht="15" customHeight="1" x14ac:dyDescent="0.2">
      <c r="A95" s="1246"/>
      <c r="B95" s="773" t="s">
        <v>397</v>
      </c>
      <c r="C95" s="774">
        <v>50</v>
      </c>
      <c r="D95" s="774">
        <v>50</v>
      </c>
      <c r="E95" s="775">
        <f t="shared" si="2"/>
        <v>100</v>
      </c>
    </row>
    <row r="96" spans="1:5" s="776" customFormat="1" ht="15" customHeight="1" x14ac:dyDescent="0.2">
      <c r="A96" s="1246"/>
      <c r="B96" s="773" t="s">
        <v>398</v>
      </c>
      <c r="C96" s="774">
        <v>275</v>
      </c>
      <c r="D96" s="774">
        <v>50</v>
      </c>
      <c r="E96" s="775">
        <f t="shared" si="2"/>
        <v>18.181818181818183</v>
      </c>
    </row>
    <row r="97" spans="1:5" s="776" customFormat="1" ht="15" customHeight="1" x14ac:dyDescent="0.2">
      <c r="A97" s="1246"/>
      <c r="B97" s="773" t="s">
        <v>1821</v>
      </c>
      <c r="C97" s="774">
        <v>2250</v>
      </c>
      <c r="D97" s="774">
        <v>0</v>
      </c>
      <c r="E97" s="775">
        <f t="shared" ref="E97:E135" si="3">D97/C97*100</f>
        <v>0</v>
      </c>
    </row>
    <row r="98" spans="1:5" s="776" customFormat="1" ht="15" customHeight="1" x14ac:dyDescent="0.2">
      <c r="A98" s="1246"/>
      <c r="B98" s="773" t="s">
        <v>3818</v>
      </c>
      <c r="C98" s="774">
        <v>225</v>
      </c>
      <c r="D98" s="774">
        <v>0</v>
      </c>
      <c r="E98" s="775">
        <f t="shared" si="3"/>
        <v>0</v>
      </c>
    </row>
    <row r="99" spans="1:5" s="776" customFormat="1" ht="15" customHeight="1" x14ac:dyDescent="0.2">
      <c r="A99" s="1246"/>
      <c r="B99" s="773" t="s">
        <v>431</v>
      </c>
      <c r="C99" s="774">
        <v>225</v>
      </c>
      <c r="D99" s="774">
        <v>225</v>
      </c>
      <c r="E99" s="775">
        <f t="shared" si="3"/>
        <v>100</v>
      </c>
    </row>
    <row r="100" spans="1:5" s="776" customFormat="1" ht="15" customHeight="1" x14ac:dyDescent="0.2">
      <c r="A100" s="1246"/>
      <c r="B100" s="773" t="s">
        <v>400</v>
      </c>
      <c r="C100" s="774">
        <v>50</v>
      </c>
      <c r="D100" s="774">
        <v>50</v>
      </c>
      <c r="E100" s="775">
        <f t="shared" si="3"/>
        <v>100</v>
      </c>
    </row>
    <row r="101" spans="1:5" s="776" customFormat="1" ht="15" customHeight="1" x14ac:dyDescent="0.2">
      <c r="A101" s="1246"/>
      <c r="B101" s="773" t="s">
        <v>1827</v>
      </c>
      <c r="C101" s="774">
        <v>225</v>
      </c>
      <c r="D101" s="774">
        <v>225</v>
      </c>
      <c r="E101" s="775">
        <f t="shared" si="3"/>
        <v>100</v>
      </c>
    </row>
    <row r="102" spans="1:5" s="776" customFormat="1" ht="15" customHeight="1" x14ac:dyDescent="0.2">
      <c r="A102" s="1246"/>
      <c r="B102" s="773" t="s">
        <v>1829</v>
      </c>
      <c r="C102" s="774">
        <v>2250</v>
      </c>
      <c r="D102" s="774">
        <v>0</v>
      </c>
      <c r="E102" s="775">
        <f t="shared" si="3"/>
        <v>0</v>
      </c>
    </row>
    <row r="103" spans="1:5" s="776" customFormat="1" ht="15" customHeight="1" x14ac:dyDescent="0.2">
      <c r="A103" s="1246"/>
      <c r="B103" s="773" t="s">
        <v>1834</v>
      </c>
      <c r="C103" s="774">
        <v>225</v>
      </c>
      <c r="D103" s="774">
        <v>225</v>
      </c>
      <c r="E103" s="775">
        <f t="shared" si="3"/>
        <v>100</v>
      </c>
    </row>
    <row r="104" spans="1:5" s="776" customFormat="1" ht="15" customHeight="1" x14ac:dyDescent="0.2">
      <c r="A104" s="1246"/>
      <c r="B104" s="773" t="s">
        <v>1836</v>
      </c>
      <c r="C104" s="774">
        <v>225</v>
      </c>
      <c r="D104" s="774">
        <v>225</v>
      </c>
      <c r="E104" s="775">
        <f t="shared" si="3"/>
        <v>100</v>
      </c>
    </row>
    <row r="105" spans="1:5" s="776" customFormat="1" ht="15" customHeight="1" x14ac:dyDescent="0.2">
      <c r="A105" s="1246"/>
      <c r="B105" s="773" t="s">
        <v>1839</v>
      </c>
      <c r="C105" s="774">
        <v>225</v>
      </c>
      <c r="D105" s="774">
        <v>0</v>
      </c>
      <c r="E105" s="775">
        <f t="shared" si="3"/>
        <v>0</v>
      </c>
    </row>
    <row r="106" spans="1:5" s="776" customFormat="1" ht="15" customHeight="1" x14ac:dyDescent="0.2">
      <c r="A106" s="1246"/>
      <c r="B106" s="773" t="s">
        <v>1840</v>
      </c>
      <c r="C106" s="774">
        <v>225</v>
      </c>
      <c r="D106" s="774">
        <v>0</v>
      </c>
      <c r="E106" s="775">
        <f t="shared" si="3"/>
        <v>0</v>
      </c>
    </row>
    <row r="107" spans="1:5" s="776" customFormat="1" ht="15" customHeight="1" x14ac:dyDescent="0.2">
      <c r="A107" s="1246"/>
      <c r="B107" s="773" t="s">
        <v>1843</v>
      </c>
      <c r="C107" s="774">
        <v>1811.8</v>
      </c>
      <c r="D107" s="774">
        <v>1811.798</v>
      </c>
      <c r="E107" s="775">
        <f t="shared" si="3"/>
        <v>99.999889612540017</v>
      </c>
    </row>
    <row r="108" spans="1:5" s="776" customFormat="1" ht="15" customHeight="1" x14ac:dyDescent="0.2">
      <c r="A108" s="1246"/>
      <c r="B108" s="773" t="s">
        <v>3819</v>
      </c>
      <c r="C108" s="774">
        <v>1250</v>
      </c>
      <c r="D108" s="774">
        <v>0</v>
      </c>
      <c r="E108" s="775">
        <f t="shared" si="3"/>
        <v>0</v>
      </c>
    </row>
    <row r="109" spans="1:5" s="776" customFormat="1" ht="15" customHeight="1" x14ac:dyDescent="0.2">
      <c r="A109" s="1246"/>
      <c r="B109" s="773" t="s">
        <v>1844</v>
      </c>
      <c r="C109" s="774">
        <v>1443.98</v>
      </c>
      <c r="D109" s="774">
        <v>1443.9770000000001</v>
      </c>
      <c r="E109" s="775">
        <f t="shared" si="3"/>
        <v>99.999792240889775</v>
      </c>
    </row>
    <row r="110" spans="1:5" s="776" customFormat="1" ht="15" customHeight="1" x14ac:dyDescent="0.2">
      <c r="A110" s="1246"/>
      <c r="B110" s="773" t="s">
        <v>1848</v>
      </c>
      <c r="C110" s="774">
        <v>225</v>
      </c>
      <c r="D110" s="774">
        <v>225</v>
      </c>
      <c r="E110" s="775">
        <f t="shared" si="3"/>
        <v>100</v>
      </c>
    </row>
    <row r="111" spans="1:5" s="776" customFormat="1" ht="15" customHeight="1" x14ac:dyDescent="0.2">
      <c r="A111" s="1246"/>
      <c r="B111" s="773" t="s">
        <v>1851</v>
      </c>
      <c r="C111" s="774">
        <v>225</v>
      </c>
      <c r="D111" s="774">
        <v>0</v>
      </c>
      <c r="E111" s="775">
        <f t="shared" si="3"/>
        <v>0</v>
      </c>
    </row>
    <row r="112" spans="1:5" s="776" customFormat="1" ht="15" customHeight="1" x14ac:dyDescent="0.2">
      <c r="A112" s="1246"/>
      <c r="B112" s="773" t="s">
        <v>1852</v>
      </c>
      <c r="C112" s="774">
        <v>1250</v>
      </c>
      <c r="D112" s="774">
        <v>1250</v>
      </c>
      <c r="E112" s="775">
        <f t="shared" si="3"/>
        <v>100</v>
      </c>
    </row>
    <row r="113" spans="1:5" s="776" customFormat="1" ht="15" customHeight="1" x14ac:dyDescent="0.2">
      <c r="A113" s="1246"/>
      <c r="B113" s="773" t="s">
        <v>402</v>
      </c>
      <c r="C113" s="774">
        <v>275</v>
      </c>
      <c r="D113" s="774">
        <v>50</v>
      </c>
      <c r="E113" s="775">
        <f t="shared" si="3"/>
        <v>18.181818181818183</v>
      </c>
    </row>
    <row r="114" spans="1:5" s="776" customFormat="1" ht="15" customHeight="1" x14ac:dyDescent="0.2">
      <c r="A114" s="1246"/>
      <c r="B114" s="773" t="s">
        <v>1856</v>
      </c>
      <c r="C114" s="774">
        <v>2250</v>
      </c>
      <c r="D114" s="774">
        <v>2250</v>
      </c>
      <c r="E114" s="775">
        <f t="shared" si="3"/>
        <v>100</v>
      </c>
    </row>
    <row r="115" spans="1:5" s="776" customFormat="1" ht="15" customHeight="1" x14ac:dyDescent="0.2">
      <c r="A115" s="1246"/>
      <c r="B115" s="773" t="s">
        <v>404</v>
      </c>
      <c r="C115" s="774">
        <v>50</v>
      </c>
      <c r="D115" s="774">
        <v>50</v>
      </c>
      <c r="E115" s="775">
        <f t="shared" si="3"/>
        <v>100</v>
      </c>
    </row>
    <row r="116" spans="1:5" s="776" customFormat="1" ht="15" customHeight="1" x14ac:dyDescent="0.2">
      <c r="A116" s="1246"/>
      <c r="B116" s="773" t="s">
        <v>349</v>
      </c>
      <c r="C116" s="774">
        <v>665.89</v>
      </c>
      <c r="D116" s="774">
        <v>0</v>
      </c>
      <c r="E116" s="775">
        <f t="shared" si="3"/>
        <v>0</v>
      </c>
    </row>
    <row r="117" spans="1:5" s="776" customFormat="1" ht="15" customHeight="1" x14ac:dyDescent="0.2">
      <c r="A117" s="1246"/>
      <c r="B117" s="773" t="s">
        <v>1861</v>
      </c>
      <c r="C117" s="774">
        <v>225</v>
      </c>
      <c r="D117" s="774">
        <v>225</v>
      </c>
      <c r="E117" s="775">
        <f t="shared" si="3"/>
        <v>100</v>
      </c>
    </row>
    <row r="118" spans="1:5" s="776" customFormat="1" ht="15" customHeight="1" x14ac:dyDescent="0.2">
      <c r="A118" s="1246"/>
      <c r="B118" s="773" t="s">
        <v>3820</v>
      </c>
      <c r="C118" s="774">
        <v>225</v>
      </c>
      <c r="D118" s="774">
        <v>0</v>
      </c>
      <c r="E118" s="775">
        <f t="shared" si="3"/>
        <v>0</v>
      </c>
    </row>
    <row r="119" spans="1:5" s="776" customFormat="1" ht="15" customHeight="1" x14ac:dyDescent="0.2">
      <c r="A119" s="1246"/>
      <c r="B119" s="773" t="s">
        <v>406</v>
      </c>
      <c r="C119" s="774">
        <v>50</v>
      </c>
      <c r="D119" s="774">
        <v>50</v>
      </c>
      <c r="E119" s="775">
        <f t="shared" si="3"/>
        <v>100</v>
      </c>
    </row>
    <row r="120" spans="1:5" s="776" customFormat="1" ht="15" customHeight="1" x14ac:dyDescent="0.2">
      <c r="A120" s="1246"/>
      <c r="B120" s="773" t="s">
        <v>407</v>
      </c>
      <c r="C120" s="774">
        <v>10050</v>
      </c>
      <c r="D120" s="774">
        <v>10050</v>
      </c>
      <c r="E120" s="775">
        <f t="shared" si="3"/>
        <v>100</v>
      </c>
    </row>
    <row r="121" spans="1:5" s="776" customFormat="1" ht="15" customHeight="1" x14ac:dyDescent="0.2">
      <c r="A121" s="1246"/>
      <c r="B121" s="773" t="s">
        <v>408</v>
      </c>
      <c r="C121" s="774">
        <v>1350</v>
      </c>
      <c r="D121" s="774">
        <v>100</v>
      </c>
      <c r="E121" s="775">
        <f t="shared" si="3"/>
        <v>7.4074074074074066</v>
      </c>
    </row>
    <row r="122" spans="1:5" s="776" customFormat="1" ht="15" customHeight="1" x14ac:dyDescent="0.2">
      <c r="A122" s="1246"/>
      <c r="B122" s="773" t="s">
        <v>409</v>
      </c>
      <c r="C122" s="774">
        <v>50</v>
      </c>
      <c r="D122" s="774">
        <v>50</v>
      </c>
      <c r="E122" s="775">
        <f t="shared" si="3"/>
        <v>100</v>
      </c>
    </row>
    <row r="123" spans="1:5" s="776" customFormat="1" ht="38.25" x14ac:dyDescent="0.2">
      <c r="A123" s="772" t="s">
        <v>410</v>
      </c>
      <c r="B123" s="773" t="s">
        <v>364</v>
      </c>
      <c r="C123" s="774">
        <v>5000</v>
      </c>
      <c r="D123" s="774">
        <v>0</v>
      </c>
      <c r="E123" s="775">
        <f t="shared" si="3"/>
        <v>0</v>
      </c>
    </row>
    <row r="124" spans="1:5" s="776" customFormat="1" ht="25.5" x14ac:dyDescent="0.2">
      <c r="A124" s="772" t="s">
        <v>749</v>
      </c>
      <c r="B124" s="773" t="s">
        <v>408</v>
      </c>
      <c r="C124" s="774">
        <v>700</v>
      </c>
      <c r="D124" s="774">
        <v>700</v>
      </c>
      <c r="E124" s="775">
        <f t="shared" si="3"/>
        <v>100</v>
      </c>
    </row>
    <row r="125" spans="1:5" s="776" customFormat="1" ht="25.5" x14ac:dyDescent="0.2">
      <c r="A125" s="1246" t="s">
        <v>411</v>
      </c>
      <c r="B125" s="773" t="s">
        <v>412</v>
      </c>
      <c r="C125" s="774">
        <v>200</v>
      </c>
      <c r="D125" s="774">
        <v>200</v>
      </c>
      <c r="E125" s="775">
        <f t="shared" si="3"/>
        <v>100</v>
      </c>
    </row>
    <row r="126" spans="1:5" s="776" customFormat="1" ht="25.5" x14ac:dyDescent="0.2">
      <c r="A126" s="1246"/>
      <c r="B126" s="773" t="s">
        <v>3821</v>
      </c>
      <c r="C126" s="774">
        <v>50</v>
      </c>
      <c r="D126" s="774">
        <v>50</v>
      </c>
      <c r="E126" s="775">
        <f t="shared" si="3"/>
        <v>100</v>
      </c>
    </row>
    <row r="127" spans="1:5" s="776" customFormat="1" ht="25.5" x14ac:dyDescent="0.2">
      <c r="A127" s="1246"/>
      <c r="B127" s="773" t="s">
        <v>3073</v>
      </c>
      <c r="C127" s="774">
        <v>200</v>
      </c>
      <c r="D127" s="774">
        <v>200</v>
      </c>
      <c r="E127" s="775">
        <f t="shared" si="3"/>
        <v>100</v>
      </c>
    </row>
    <row r="128" spans="1:5" s="776" customFormat="1" ht="25.5" x14ac:dyDescent="0.2">
      <c r="A128" s="1246"/>
      <c r="B128" s="773" t="s">
        <v>3074</v>
      </c>
      <c r="C128" s="774">
        <v>29.3</v>
      </c>
      <c r="D128" s="774">
        <v>29.3</v>
      </c>
      <c r="E128" s="775">
        <f t="shared" si="3"/>
        <v>100</v>
      </c>
    </row>
    <row r="129" spans="1:5" s="776" customFormat="1" ht="25.5" x14ac:dyDescent="0.2">
      <c r="A129" s="1246"/>
      <c r="B129" s="773" t="s">
        <v>3500</v>
      </c>
      <c r="C129" s="774">
        <v>60</v>
      </c>
      <c r="D129" s="774">
        <v>60</v>
      </c>
      <c r="E129" s="775">
        <f t="shared" si="3"/>
        <v>100</v>
      </c>
    </row>
    <row r="130" spans="1:5" s="776" customFormat="1" ht="25.5" x14ac:dyDescent="0.2">
      <c r="A130" s="1246"/>
      <c r="B130" s="773" t="s">
        <v>3501</v>
      </c>
      <c r="C130" s="774">
        <v>70</v>
      </c>
      <c r="D130" s="774">
        <v>70</v>
      </c>
      <c r="E130" s="775">
        <f t="shared" si="3"/>
        <v>100</v>
      </c>
    </row>
    <row r="131" spans="1:5" s="776" customFormat="1" ht="25.5" x14ac:dyDescent="0.2">
      <c r="A131" s="1246"/>
      <c r="B131" s="773" t="s">
        <v>413</v>
      </c>
      <c r="C131" s="774">
        <v>180</v>
      </c>
      <c r="D131" s="774">
        <v>180</v>
      </c>
      <c r="E131" s="775">
        <f t="shared" si="3"/>
        <v>100</v>
      </c>
    </row>
    <row r="132" spans="1:5" s="776" customFormat="1" ht="25.5" x14ac:dyDescent="0.2">
      <c r="A132" s="1246"/>
      <c r="B132" s="773" t="s">
        <v>3080</v>
      </c>
      <c r="C132" s="774">
        <v>177</v>
      </c>
      <c r="D132" s="774">
        <v>177</v>
      </c>
      <c r="E132" s="775">
        <f t="shared" si="3"/>
        <v>100</v>
      </c>
    </row>
    <row r="133" spans="1:5" s="776" customFormat="1" ht="25.5" x14ac:dyDescent="0.2">
      <c r="A133" s="1246"/>
      <c r="B133" s="773" t="s">
        <v>3822</v>
      </c>
      <c r="C133" s="774">
        <v>200</v>
      </c>
      <c r="D133" s="774">
        <v>200</v>
      </c>
      <c r="E133" s="775">
        <f t="shared" si="3"/>
        <v>100</v>
      </c>
    </row>
    <row r="134" spans="1:5" s="776" customFormat="1" ht="15" customHeight="1" x14ac:dyDescent="0.2">
      <c r="A134" s="1246"/>
      <c r="B134" s="773" t="s">
        <v>408</v>
      </c>
      <c r="C134" s="774">
        <v>1300</v>
      </c>
      <c r="D134" s="774">
        <v>0</v>
      </c>
      <c r="E134" s="775">
        <f t="shared" si="3"/>
        <v>0</v>
      </c>
    </row>
    <row r="135" spans="1:5" s="776" customFormat="1" ht="15" customHeight="1" x14ac:dyDescent="0.2">
      <c r="A135" s="1251" t="s">
        <v>294</v>
      </c>
      <c r="B135" s="1252"/>
      <c r="C135" s="778">
        <f>SUM(C33:C134)</f>
        <v>156279.84000000003</v>
      </c>
      <c r="D135" s="778">
        <f>SUM(D33:D134)</f>
        <v>72275.253190000003</v>
      </c>
      <c r="E135" s="779">
        <f t="shared" si="3"/>
        <v>46.247329911522812</v>
      </c>
    </row>
    <row r="136" spans="1:5" s="771" customFormat="1" ht="18" customHeight="1" x14ac:dyDescent="0.2">
      <c r="A136" s="1253" t="s">
        <v>414</v>
      </c>
      <c r="B136" s="1254"/>
      <c r="C136" s="1254"/>
      <c r="D136" s="1254"/>
      <c r="E136" s="1255"/>
    </row>
    <row r="137" spans="1:5" s="776" customFormat="1" ht="25.5" x14ac:dyDescent="0.2">
      <c r="A137" s="1246" t="s">
        <v>415</v>
      </c>
      <c r="B137" s="773" t="s">
        <v>3143</v>
      </c>
      <c r="C137" s="774">
        <v>1400</v>
      </c>
      <c r="D137" s="774">
        <v>1400</v>
      </c>
      <c r="E137" s="775">
        <f t="shared" ref="E137:E200" si="4">D137/C137*100</f>
        <v>100</v>
      </c>
    </row>
    <row r="138" spans="1:5" s="776" customFormat="1" ht="15" customHeight="1" x14ac:dyDescent="0.2">
      <c r="A138" s="1246"/>
      <c r="B138" s="773" t="s">
        <v>416</v>
      </c>
      <c r="C138" s="774">
        <v>900</v>
      </c>
      <c r="D138" s="774">
        <v>900</v>
      </c>
      <c r="E138" s="775">
        <f t="shared" si="4"/>
        <v>100</v>
      </c>
    </row>
    <row r="139" spans="1:5" s="776" customFormat="1" ht="15" customHeight="1" x14ac:dyDescent="0.2">
      <c r="A139" s="1246"/>
      <c r="B139" s="773" t="s">
        <v>417</v>
      </c>
      <c r="C139" s="774">
        <v>3350</v>
      </c>
      <c r="D139" s="774">
        <v>3350</v>
      </c>
      <c r="E139" s="775">
        <f t="shared" si="4"/>
        <v>100</v>
      </c>
    </row>
    <row r="140" spans="1:5" s="776" customFormat="1" ht="15" customHeight="1" x14ac:dyDescent="0.2">
      <c r="A140" s="1246"/>
      <c r="B140" s="773" t="s">
        <v>418</v>
      </c>
      <c r="C140" s="774">
        <v>1300</v>
      </c>
      <c r="D140" s="774">
        <v>1300</v>
      </c>
      <c r="E140" s="775">
        <f t="shared" si="4"/>
        <v>100</v>
      </c>
    </row>
    <row r="141" spans="1:5" s="776" customFormat="1" ht="25.5" x14ac:dyDescent="0.2">
      <c r="A141" s="1246"/>
      <c r="B141" s="773" t="s">
        <v>3144</v>
      </c>
      <c r="C141" s="774">
        <v>3500</v>
      </c>
      <c r="D141" s="774">
        <v>3500</v>
      </c>
      <c r="E141" s="775">
        <f t="shared" si="4"/>
        <v>100</v>
      </c>
    </row>
    <row r="142" spans="1:5" s="776" customFormat="1" ht="15" customHeight="1" x14ac:dyDescent="0.2">
      <c r="A142" s="1246"/>
      <c r="B142" s="773" t="s">
        <v>3145</v>
      </c>
      <c r="C142" s="774">
        <v>500</v>
      </c>
      <c r="D142" s="774">
        <v>500</v>
      </c>
      <c r="E142" s="775">
        <f t="shared" si="4"/>
        <v>100</v>
      </c>
    </row>
    <row r="143" spans="1:5" s="776" customFormat="1" ht="15" customHeight="1" x14ac:dyDescent="0.2">
      <c r="A143" s="1246"/>
      <c r="B143" s="773" t="s">
        <v>419</v>
      </c>
      <c r="C143" s="774">
        <v>2800</v>
      </c>
      <c r="D143" s="774">
        <v>2800</v>
      </c>
      <c r="E143" s="775">
        <f t="shared" si="4"/>
        <v>100</v>
      </c>
    </row>
    <row r="144" spans="1:5" s="776" customFormat="1" ht="25.5" x14ac:dyDescent="0.2">
      <c r="A144" s="1246"/>
      <c r="B144" s="773" t="s">
        <v>420</v>
      </c>
      <c r="C144" s="774">
        <v>600</v>
      </c>
      <c r="D144" s="774">
        <v>600</v>
      </c>
      <c r="E144" s="775">
        <f t="shared" si="4"/>
        <v>100</v>
      </c>
    </row>
    <row r="145" spans="1:5" s="776" customFormat="1" ht="25.5" x14ac:dyDescent="0.2">
      <c r="A145" s="1246"/>
      <c r="B145" s="773" t="s">
        <v>3146</v>
      </c>
      <c r="C145" s="774">
        <v>500</v>
      </c>
      <c r="D145" s="774">
        <v>500</v>
      </c>
      <c r="E145" s="775">
        <f t="shared" si="4"/>
        <v>100</v>
      </c>
    </row>
    <row r="146" spans="1:5" s="776" customFormat="1" ht="15" customHeight="1" x14ac:dyDescent="0.2">
      <c r="A146" s="1246"/>
      <c r="B146" s="773" t="s">
        <v>421</v>
      </c>
      <c r="C146" s="774">
        <v>1100</v>
      </c>
      <c r="D146" s="774">
        <v>1100</v>
      </c>
      <c r="E146" s="775">
        <f t="shared" si="4"/>
        <v>100</v>
      </c>
    </row>
    <row r="147" spans="1:5" s="776" customFormat="1" ht="15" customHeight="1" x14ac:dyDescent="0.2">
      <c r="A147" s="1246"/>
      <c r="B147" s="773" t="s">
        <v>3823</v>
      </c>
      <c r="C147" s="774">
        <v>500</v>
      </c>
      <c r="D147" s="774">
        <v>500</v>
      </c>
      <c r="E147" s="775">
        <f t="shared" si="4"/>
        <v>100</v>
      </c>
    </row>
    <row r="148" spans="1:5" s="776" customFormat="1" ht="15" customHeight="1" x14ac:dyDescent="0.2">
      <c r="A148" s="1246"/>
      <c r="B148" s="773" t="s">
        <v>450</v>
      </c>
      <c r="C148" s="774">
        <v>1300</v>
      </c>
      <c r="D148" s="774">
        <v>1300</v>
      </c>
      <c r="E148" s="775">
        <f t="shared" si="4"/>
        <v>100</v>
      </c>
    </row>
    <row r="149" spans="1:5" s="776" customFormat="1" ht="15" customHeight="1" x14ac:dyDescent="0.2">
      <c r="A149" s="1246"/>
      <c r="B149" s="773" t="s">
        <v>422</v>
      </c>
      <c r="C149" s="774">
        <v>1000</v>
      </c>
      <c r="D149" s="774">
        <v>1000</v>
      </c>
      <c r="E149" s="775">
        <f t="shared" si="4"/>
        <v>100</v>
      </c>
    </row>
    <row r="150" spans="1:5" s="776" customFormat="1" ht="15" customHeight="1" x14ac:dyDescent="0.2">
      <c r="A150" s="1246"/>
      <c r="B150" s="773" t="s">
        <v>423</v>
      </c>
      <c r="C150" s="774">
        <v>900</v>
      </c>
      <c r="D150" s="774">
        <v>900</v>
      </c>
      <c r="E150" s="775">
        <f t="shared" si="4"/>
        <v>100</v>
      </c>
    </row>
    <row r="151" spans="1:5" s="776" customFormat="1" ht="15" customHeight="1" x14ac:dyDescent="0.2">
      <c r="A151" s="1246"/>
      <c r="B151" s="773" t="s">
        <v>407</v>
      </c>
      <c r="C151" s="774">
        <v>500</v>
      </c>
      <c r="D151" s="774">
        <v>500</v>
      </c>
      <c r="E151" s="775">
        <f t="shared" si="4"/>
        <v>100</v>
      </c>
    </row>
    <row r="152" spans="1:5" s="776" customFormat="1" ht="15" customHeight="1" x14ac:dyDescent="0.2">
      <c r="A152" s="1246"/>
      <c r="B152" s="773" t="s">
        <v>408</v>
      </c>
      <c r="C152" s="774">
        <v>500</v>
      </c>
      <c r="D152" s="774">
        <v>500</v>
      </c>
      <c r="E152" s="775">
        <f t="shared" si="4"/>
        <v>100</v>
      </c>
    </row>
    <row r="153" spans="1:5" s="776" customFormat="1" ht="25.5" x14ac:dyDescent="0.2">
      <c r="A153" s="1246"/>
      <c r="B153" s="773" t="s">
        <v>3147</v>
      </c>
      <c r="C153" s="774">
        <v>3200</v>
      </c>
      <c r="D153" s="774">
        <v>3200</v>
      </c>
      <c r="E153" s="775">
        <f t="shared" si="4"/>
        <v>100</v>
      </c>
    </row>
    <row r="154" spans="1:5" s="776" customFormat="1" ht="15" customHeight="1" x14ac:dyDescent="0.2">
      <c r="A154" s="1246"/>
      <c r="B154" s="773" t="s">
        <v>3106</v>
      </c>
      <c r="C154" s="774">
        <v>700</v>
      </c>
      <c r="D154" s="774">
        <v>700</v>
      </c>
      <c r="E154" s="775">
        <f t="shared" si="4"/>
        <v>100</v>
      </c>
    </row>
    <row r="155" spans="1:5" s="776" customFormat="1" ht="25.5" x14ac:dyDescent="0.2">
      <c r="A155" s="1246" t="s">
        <v>425</v>
      </c>
      <c r="B155" s="773" t="s">
        <v>3824</v>
      </c>
      <c r="C155" s="774">
        <v>60</v>
      </c>
      <c r="D155" s="774">
        <v>60</v>
      </c>
      <c r="E155" s="775">
        <f t="shared" si="4"/>
        <v>100</v>
      </c>
    </row>
    <row r="156" spans="1:5" s="776" customFormat="1" ht="15" customHeight="1" x14ac:dyDescent="0.2">
      <c r="A156" s="1246"/>
      <c r="B156" s="773" t="s">
        <v>427</v>
      </c>
      <c r="C156" s="774">
        <v>1720</v>
      </c>
      <c r="D156" s="774">
        <v>1720</v>
      </c>
      <c r="E156" s="775">
        <f t="shared" si="4"/>
        <v>100</v>
      </c>
    </row>
    <row r="157" spans="1:5" s="776" customFormat="1" ht="15" customHeight="1" x14ac:dyDescent="0.2">
      <c r="A157" s="1246"/>
      <c r="B157" s="773" t="s">
        <v>428</v>
      </c>
      <c r="C157" s="774">
        <v>80</v>
      </c>
      <c r="D157" s="774">
        <v>80</v>
      </c>
      <c r="E157" s="775">
        <f t="shared" si="4"/>
        <v>100</v>
      </c>
    </row>
    <row r="158" spans="1:5" s="776" customFormat="1" ht="15" customHeight="1" x14ac:dyDescent="0.2">
      <c r="A158" s="1246"/>
      <c r="B158" s="773" t="s">
        <v>429</v>
      </c>
      <c r="C158" s="774">
        <v>2500</v>
      </c>
      <c r="D158" s="774">
        <v>2500</v>
      </c>
      <c r="E158" s="775">
        <f t="shared" si="4"/>
        <v>100</v>
      </c>
    </row>
    <row r="159" spans="1:5" s="776" customFormat="1" ht="15" customHeight="1" x14ac:dyDescent="0.2">
      <c r="A159" s="1246"/>
      <c r="B159" s="773" t="s">
        <v>1773</v>
      </c>
      <c r="C159" s="774">
        <v>500</v>
      </c>
      <c r="D159" s="774">
        <v>500</v>
      </c>
      <c r="E159" s="775">
        <f t="shared" si="4"/>
        <v>100</v>
      </c>
    </row>
    <row r="160" spans="1:5" s="776" customFormat="1" ht="15" customHeight="1" x14ac:dyDescent="0.2">
      <c r="A160" s="1246"/>
      <c r="B160" s="773" t="s">
        <v>346</v>
      </c>
      <c r="C160" s="774">
        <v>9376.1</v>
      </c>
      <c r="D160" s="774">
        <v>8876.0925399999996</v>
      </c>
      <c r="E160" s="775">
        <f t="shared" si="4"/>
        <v>94.667212807030637</v>
      </c>
    </row>
    <row r="161" spans="1:5" s="776" customFormat="1" ht="15" customHeight="1" x14ac:dyDescent="0.2">
      <c r="A161" s="1246"/>
      <c r="B161" s="773" t="s">
        <v>1775</v>
      </c>
      <c r="C161" s="774">
        <v>329</v>
      </c>
      <c r="D161" s="774">
        <v>329</v>
      </c>
      <c r="E161" s="775">
        <f t="shared" si="4"/>
        <v>100</v>
      </c>
    </row>
    <row r="162" spans="1:5" s="776" customFormat="1" ht="15" customHeight="1" x14ac:dyDescent="0.2">
      <c r="A162" s="1246"/>
      <c r="B162" s="773" t="s">
        <v>448</v>
      </c>
      <c r="C162" s="774">
        <v>854.2</v>
      </c>
      <c r="D162" s="774">
        <v>854.16</v>
      </c>
      <c r="E162" s="775">
        <f t="shared" si="4"/>
        <v>99.995317255911957</v>
      </c>
    </row>
    <row r="163" spans="1:5" s="776" customFormat="1" ht="15" customHeight="1" x14ac:dyDescent="0.2">
      <c r="A163" s="1246"/>
      <c r="B163" s="773" t="s">
        <v>3148</v>
      </c>
      <c r="C163" s="774">
        <v>198.5</v>
      </c>
      <c r="D163" s="774">
        <v>198.499</v>
      </c>
      <c r="E163" s="775">
        <f t="shared" si="4"/>
        <v>99.999496221662469</v>
      </c>
    </row>
    <row r="164" spans="1:5" s="776" customFormat="1" ht="15" customHeight="1" x14ac:dyDescent="0.2">
      <c r="A164" s="1246"/>
      <c r="B164" s="773" t="s">
        <v>1802</v>
      </c>
      <c r="C164" s="774">
        <v>700</v>
      </c>
      <c r="D164" s="774">
        <v>700</v>
      </c>
      <c r="E164" s="775">
        <f t="shared" si="4"/>
        <v>100</v>
      </c>
    </row>
    <row r="165" spans="1:5" s="776" customFormat="1" ht="15" customHeight="1" x14ac:dyDescent="0.2">
      <c r="A165" s="1246"/>
      <c r="B165" s="773" t="s">
        <v>3825</v>
      </c>
      <c r="C165" s="774">
        <v>700</v>
      </c>
      <c r="D165" s="774">
        <v>0</v>
      </c>
      <c r="E165" s="775">
        <f t="shared" si="4"/>
        <v>0</v>
      </c>
    </row>
    <row r="166" spans="1:5" s="776" customFormat="1" ht="15" customHeight="1" x14ac:dyDescent="0.2">
      <c r="A166" s="1246"/>
      <c r="B166" s="773" t="s">
        <v>3016</v>
      </c>
      <c r="C166" s="774">
        <v>217.8</v>
      </c>
      <c r="D166" s="774">
        <v>217.8</v>
      </c>
      <c r="E166" s="775">
        <f t="shared" si="4"/>
        <v>100</v>
      </c>
    </row>
    <row r="167" spans="1:5" s="776" customFormat="1" ht="15" customHeight="1" x14ac:dyDescent="0.2">
      <c r="A167" s="1246"/>
      <c r="B167" s="773" t="s">
        <v>1874</v>
      </c>
      <c r="C167" s="774">
        <v>140.66999999999999</v>
      </c>
      <c r="D167" s="774">
        <v>140.66800000000001</v>
      </c>
      <c r="E167" s="775">
        <f t="shared" si="4"/>
        <v>99.998578232743313</v>
      </c>
    </row>
    <row r="168" spans="1:5" s="776" customFormat="1" ht="25.5" x14ac:dyDescent="0.2">
      <c r="A168" s="1246"/>
      <c r="B168" s="773" t="s">
        <v>3826</v>
      </c>
      <c r="C168" s="774">
        <v>150</v>
      </c>
      <c r="D168" s="774">
        <v>150</v>
      </c>
      <c r="E168" s="775">
        <f t="shared" si="4"/>
        <v>100</v>
      </c>
    </row>
    <row r="169" spans="1:5" s="776" customFormat="1" ht="15" customHeight="1" x14ac:dyDescent="0.2">
      <c r="A169" s="1246"/>
      <c r="B169" s="773" t="s">
        <v>3149</v>
      </c>
      <c r="C169" s="774">
        <v>150</v>
      </c>
      <c r="D169" s="774">
        <v>150</v>
      </c>
      <c r="E169" s="775">
        <f t="shared" si="4"/>
        <v>100</v>
      </c>
    </row>
    <row r="170" spans="1:5" s="776" customFormat="1" ht="15" customHeight="1" x14ac:dyDescent="0.2">
      <c r="A170" s="1246"/>
      <c r="B170" s="773" t="s">
        <v>3827</v>
      </c>
      <c r="C170" s="774">
        <v>150</v>
      </c>
      <c r="D170" s="774">
        <v>150</v>
      </c>
      <c r="E170" s="775">
        <f t="shared" si="4"/>
        <v>100</v>
      </c>
    </row>
    <row r="171" spans="1:5" s="776" customFormat="1" ht="15" customHeight="1" x14ac:dyDescent="0.2">
      <c r="A171" s="1246"/>
      <c r="B171" s="773" t="s">
        <v>3828</v>
      </c>
      <c r="C171" s="774">
        <v>200</v>
      </c>
      <c r="D171" s="774">
        <v>200</v>
      </c>
      <c r="E171" s="775">
        <f t="shared" si="4"/>
        <v>100</v>
      </c>
    </row>
    <row r="172" spans="1:5" s="776" customFormat="1" ht="15" customHeight="1" x14ac:dyDescent="0.2">
      <c r="A172" s="1246"/>
      <c r="B172" s="773" t="s">
        <v>3829</v>
      </c>
      <c r="C172" s="774">
        <v>100</v>
      </c>
      <c r="D172" s="774">
        <v>100</v>
      </c>
      <c r="E172" s="775">
        <f t="shared" si="4"/>
        <v>100</v>
      </c>
    </row>
    <row r="173" spans="1:5" s="776" customFormat="1" ht="25.5" x14ac:dyDescent="0.2">
      <c r="A173" s="1246"/>
      <c r="B173" s="773" t="s">
        <v>3830</v>
      </c>
      <c r="C173" s="774">
        <v>200</v>
      </c>
      <c r="D173" s="774">
        <v>200</v>
      </c>
      <c r="E173" s="775">
        <f t="shared" si="4"/>
        <v>100</v>
      </c>
    </row>
    <row r="174" spans="1:5" s="776" customFormat="1" ht="25.5" x14ac:dyDescent="0.2">
      <c r="A174" s="1246"/>
      <c r="B174" s="773" t="s">
        <v>2967</v>
      </c>
      <c r="C174" s="774">
        <v>200</v>
      </c>
      <c r="D174" s="774">
        <v>200</v>
      </c>
      <c r="E174" s="775">
        <f t="shared" si="4"/>
        <v>100</v>
      </c>
    </row>
    <row r="175" spans="1:5" s="776" customFormat="1" ht="15" customHeight="1" x14ac:dyDescent="0.2">
      <c r="A175" s="1246"/>
      <c r="B175" s="773" t="s">
        <v>3150</v>
      </c>
      <c r="C175" s="774">
        <v>200</v>
      </c>
      <c r="D175" s="774">
        <v>200</v>
      </c>
      <c r="E175" s="775">
        <f t="shared" si="4"/>
        <v>100</v>
      </c>
    </row>
    <row r="176" spans="1:5" s="776" customFormat="1" ht="15" customHeight="1" x14ac:dyDescent="0.2">
      <c r="A176" s="1246"/>
      <c r="B176" s="773" t="s">
        <v>3831</v>
      </c>
      <c r="C176" s="774">
        <v>150</v>
      </c>
      <c r="D176" s="774">
        <v>150</v>
      </c>
      <c r="E176" s="775">
        <f t="shared" si="4"/>
        <v>100</v>
      </c>
    </row>
    <row r="177" spans="1:5" s="776" customFormat="1" ht="25.5" x14ac:dyDescent="0.2">
      <c r="A177" s="1246"/>
      <c r="B177" s="773" t="s">
        <v>3832</v>
      </c>
      <c r="C177" s="774">
        <v>25</v>
      </c>
      <c r="D177" s="774">
        <v>25</v>
      </c>
      <c r="E177" s="775">
        <f t="shared" si="4"/>
        <v>100</v>
      </c>
    </row>
    <row r="178" spans="1:5" s="776" customFormat="1" ht="25.5" x14ac:dyDescent="0.2">
      <c r="A178" s="1246"/>
      <c r="B178" s="773" t="s">
        <v>3833</v>
      </c>
      <c r="C178" s="774">
        <v>60</v>
      </c>
      <c r="D178" s="774">
        <v>60</v>
      </c>
      <c r="E178" s="775">
        <f t="shared" si="4"/>
        <v>100</v>
      </c>
    </row>
    <row r="179" spans="1:5" s="776" customFormat="1" ht="25.5" x14ac:dyDescent="0.2">
      <c r="A179" s="1246"/>
      <c r="B179" s="773" t="s">
        <v>3151</v>
      </c>
      <c r="C179" s="774">
        <v>400</v>
      </c>
      <c r="D179" s="774">
        <v>400</v>
      </c>
      <c r="E179" s="775">
        <f t="shared" si="4"/>
        <v>100</v>
      </c>
    </row>
    <row r="180" spans="1:5" s="776" customFormat="1" ht="15" customHeight="1" x14ac:dyDescent="0.2">
      <c r="A180" s="1246"/>
      <c r="B180" s="773" t="s">
        <v>2968</v>
      </c>
      <c r="C180" s="774">
        <v>150</v>
      </c>
      <c r="D180" s="774">
        <v>150</v>
      </c>
      <c r="E180" s="775">
        <f t="shared" si="4"/>
        <v>100</v>
      </c>
    </row>
    <row r="181" spans="1:5" s="776" customFormat="1" ht="25.5" x14ac:dyDescent="0.2">
      <c r="A181" s="1246"/>
      <c r="B181" s="773" t="s">
        <v>3834</v>
      </c>
      <c r="C181" s="774">
        <v>147</v>
      </c>
      <c r="D181" s="774">
        <v>147</v>
      </c>
      <c r="E181" s="775">
        <f t="shared" si="4"/>
        <v>100</v>
      </c>
    </row>
    <row r="182" spans="1:5" s="776" customFormat="1" ht="15" customHeight="1" x14ac:dyDescent="0.2">
      <c r="A182" s="1246"/>
      <c r="B182" s="773" t="s">
        <v>3835</v>
      </c>
      <c r="C182" s="774">
        <v>120</v>
      </c>
      <c r="D182" s="774">
        <v>120</v>
      </c>
      <c r="E182" s="775">
        <f t="shared" si="4"/>
        <v>100</v>
      </c>
    </row>
    <row r="183" spans="1:5" s="776" customFormat="1" ht="15" customHeight="1" x14ac:dyDescent="0.2">
      <c r="A183" s="1246"/>
      <c r="B183" s="773" t="s">
        <v>3836</v>
      </c>
      <c r="C183" s="774">
        <v>200</v>
      </c>
      <c r="D183" s="774">
        <v>200</v>
      </c>
      <c r="E183" s="775">
        <f t="shared" si="4"/>
        <v>100</v>
      </c>
    </row>
    <row r="184" spans="1:5" s="776" customFormat="1" ht="15" customHeight="1" x14ac:dyDescent="0.2">
      <c r="A184" s="1246"/>
      <c r="B184" s="773" t="s">
        <v>453</v>
      </c>
      <c r="C184" s="774">
        <v>29274.400000000001</v>
      </c>
      <c r="D184" s="774">
        <v>0</v>
      </c>
      <c r="E184" s="775">
        <f t="shared" si="4"/>
        <v>0</v>
      </c>
    </row>
    <row r="185" spans="1:5" s="776" customFormat="1" ht="25.5" x14ac:dyDescent="0.2">
      <c r="A185" s="1246"/>
      <c r="B185" s="773" t="s">
        <v>3837</v>
      </c>
      <c r="C185" s="774">
        <v>196</v>
      </c>
      <c r="D185" s="774">
        <v>196</v>
      </c>
      <c r="E185" s="775">
        <f t="shared" si="4"/>
        <v>100</v>
      </c>
    </row>
    <row r="186" spans="1:5" s="776" customFormat="1" ht="25.5" x14ac:dyDescent="0.2">
      <c r="A186" s="1246" t="s">
        <v>436</v>
      </c>
      <c r="B186" s="773" t="s">
        <v>3152</v>
      </c>
      <c r="C186" s="774">
        <v>1508</v>
      </c>
      <c r="D186" s="774">
        <v>1508</v>
      </c>
      <c r="E186" s="775">
        <f t="shared" si="4"/>
        <v>100</v>
      </c>
    </row>
    <row r="187" spans="1:5" s="776" customFormat="1" ht="15" customHeight="1" x14ac:dyDescent="0.2">
      <c r="A187" s="1246"/>
      <c r="B187" s="773" t="s">
        <v>437</v>
      </c>
      <c r="C187" s="774">
        <v>1686.58</v>
      </c>
      <c r="D187" s="774">
        <v>1686.5809999999999</v>
      </c>
      <c r="E187" s="775">
        <f t="shared" si="4"/>
        <v>100.00005929158415</v>
      </c>
    </row>
    <row r="188" spans="1:5" s="776" customFormat="1" ht="15" customHeight="1" x14ac:dyDescent="0.2">
      <c r="A188" s="1246"/>
      <c r="B188" s="773" t="s">
        <v>407</v>
      </c>
      <c r="C188" s="774">
        <v>662</v>
      </c>
      <c r="D188" s="774">
        <v>662</v>
      </c>
      <c r="E188" s="775">
        <f t="shared" si="4"/>
        <v>100</v>
      </c>
    </row>
    <row r="189" spans="1:5" s="776" customFormat="1" ht="15" customHeight="1" x14ac:dyDescent="0.2">
      <c r="A189" s="1246"/>
      <c r="B189" s="773" t="s">
        <v>408</v>
      </c>
      <c r="C189" s="774">
        <v>3350</v>
      </c>
      <c r="D189" s="774">
        <v>3350</v>
      </c>
      <c r="E189" s="775">
        <f t="shared" si="4"/>
        <v>100</v>
      </c>
    </row>
    <row r="190" spans="1:5" s="776" customFormat="1" ht="15" customHeight="1" x14ac:dyDescent="0.2">
      <c r="A190" s="1246" t="s">
        <v>438</v>
      </c>
      <c r="B190" s="773" t="s">
        <v>3178</v>
      </c>
      <c r="C190" s="774">
        <v>550</v>
      </c>
      <c r="D190" s="774">
        <v>550</v>
      </c>
      <c r="E190" s="775">
        <f t="shared" si="4"/>
        <v>100</v>
      </c>
    </row>
    <row r="191" spans="1:5" s="776" customFormat="1" ht="15" customHeight="1" x14ac:dyDescent="0.2">
      <c r="A191" s="1246"/>
      <c r="B191" s="773" t="s">
        <v>416</v>
      </c>
      <c r="C191" s="774">
        <v>450</v>
      </c>
      <c r="D191" s="774">
        <v>450</v>
      </c>
      <c r="E191" s="775">
        <f t="shared" si="4"/>
        <v>100</v>
      </c>
    </row>
    <row r="192" spans="1:5" s="776" customFormat="1" ht="15" customHeight="1" x14ac:dyDescent="0.2">
      <c r="A192" s="1246"/>
      <c r="B192" s="773" t="s">
        <v>417</v>
      </c>
      <c r="C192" s="774">
        <v>1300</v>
      </c>
      <c r="D192" s="774">
        <v>1300</v>
      </c>
      <c r="E192" s="775">
        <f t="shared" si="4"/>
        <v>100</v>
      </c>
    </row>
    <row r="193" spans="1:5" s="776" customFormat="1" ht="15" customHeight="1" x14ac:dyDescent="0.2">
      <c r="A193" s="1246"/>
      <c r="B193" s="773" t="s">
        <v>3156</v>
      </c>
      <c r="C193" s="774">
        <v>350</v>
      </c>
      <c r="D193" s="774">
        <v>350</v>
      </c>
      <c r="E193" s="775">
        <f t="shared" si="4"/>
        <v>100</v>
      </c>
    </row>
    <row r="194" spans="1:5" s="776" customFormat="1" ht="15" customHeight="1" x14ac:dyDescent="0.2">
      <c r="A194" s="1246"/>
      <c r="B194" s="773" t="s">
        <v>427</v>
      </c>
      <c r="C194" s="774">
        <v>380</v>
      </c>
      <c r="D194" s="774">
        <v>380</v>
      </c>
      <c r="E194" s="775">
        <f t="shared" si="4"/>
        <v>100</v>
      </c>
    </row>
    <row r="195" spans="1:5" s="776" customFormat="1" ht="15" customHeight="1" x14ac:dyDescent="0.2">
      <c r="A195" s="1246"/>
      <c r="B195" s="773" t="s">
        <v>3838</v>
      </c>
      <c r="C195" s="774">
        <v>195</v>
      </c>
      <c r="D195" s="774">
        <v>195</v>
      </c>
      <c r="E195" s="775">
        <f t="shared" si="4"/>
        <v>100</v>
      </c>
    </row>
    <row r="196" spans="1:5" s="776" customFormat="1" ht="25.5" x14ac:dyDescent="0.2">
      <c r="A196" s="1246"/>
      <c r="B196" s="773" t="s">
        <v>3839</v>
      </c>
      <c r="C196" s="774">
        <v>70</v>
      </c>
      <c r="D196" s="774">
        <v>70</v>
      </c>
      <c r="E196" s="775">
        <f t="shared" si="4"/>
        <v>100</v>
      </c>
    </row>
    <row r="197" spans="1:5" s="776" customFormat="1" ht="15" customHeight="1" x14ac:dyDescent="0.2">
      <c r="A197" s="1246"/>
      <c r="B197" s="773" t="s">
        <v>429</v>
      </c>
      <c r="C197" s="774">
        <v>599.6</v>
      </c>
      <c r="D197" s="774">
        <v>599.6</v>
      </c>
      <c r="E197" s="775">
        <f t="shared" si="4"/>
        <v>100</v>
      </c>
    </row>
    <row r="198" spans="1:5" s="776" customFormat="1" ht="15" customHeight="1" x14ac:dyDescent="0.2">
      <c r="A198" s="1246"/>
      <c r="B198" s="773" t="s">
        <v>3840</v>
      </c>
      <c r="C198" s="774">
        <v>300</v>
      </c>
      <c r="D198" s="774">
        <v>300</v>
      </c>
      <c r="E198" s="775">
        <f t="shared" si="4"/>
        <v>100</v>
      </c>
    </row>
    <row r="199" spans="1:5" s="776" customFormat="1" ht="25.5" x14ac:dyDescent="0.2">
      <c r="A199" s="1246"/>
      <c r="B199" s="773" t="s">
        <v>3841</v>
      </c>
      <c r="C199" s="774">
        <v>60</v>
      </c>
      <c r="D199" s="774">
        <v>60</v>
      </c>
      <c r="E199" s="775">
        <f t="shared" si="4"/>
        <v>100</v>
      </c>
    </row>
    <row r="200" spans="1:5" s="776" customFormat="1" ht="15" customHeight="1" x14ac:dyDescent="0.2">
      <c r="A200" s="1246"/>
      <c r="B200" s="773" t="s">
        <v>351</v>
      </c>
      <c r="C200" s="774">
        <v>355</v>
      </c>
      <c r="D200" s="774">
        <v>355</v>
      </c>
      <c r="E200" s="775">
        <f t="shared" si="4"/>
        <v>100</v>
      </c>
    </row>
    <row r="201" spans="1:5" s="776" customFormat="1" ht="25.5" x14ac:dyDescent="0.2">
      <c r="A201" s="1246"/>
      <c r="B201" s="773" t="s">
        <v>3842</v>
      </c>
      <c r="C201" s="774">
        <v>200</v>
      </c>
      <c r="D201" s="774">
        <v>200</v>
      </c>
      <c r="E201" s="775">
        <f t="shared" ref="E201:E264" si="5">D201/C201*100</f>
        <v>100</v>
      </c>
    </row>
    <row r="202" spans="1:5" s="776" customFormat="1" ht="25.5" x14ac:dyDescent="0.2">
      <c r="A202" s="1246"/>
      <c r="B202" s="773" t="s">
        <v>3843</v>
      </c>
      <c r="C202" s="774">
        <v>80</v>
      </c>
      <c r="D202" s="774">
        <v>80</v>
      </c>
      <c r="E202" s="775">
        <f t="shared" si="5"/>
        <v>100</v>
      </c>
    </row>
    <row r="203" spans="1:5" s="776" customFormat="1" ht="15" customHeight="1" x14ac:dyDescent="0.2">
      <c r="A203" s="1246"/>
      <c r="B203" s="773" t="s">
        <v>407</v>
      </c>
      <c r="C203" s="774">
        <v>1500</v>
      </c>
      <c r="D203" s="774">
        <v>1500</v>
      </c>
      <c r="E203" s="775">
        <f t="shared" si="5"/>
        <v>100</v>
      </c>
    </row>
    <row r="204" spans="1:5" s="776" customFormat="1" ht="15" customHeight="1" x14ac:dyDescent="0.2">
      <c r="A204" s="1246"/>
      <c r="B204" s="773" t="s">
        <v>408</v>
      </c>
      <c r="C204" s="774">
        <v>1620</v>
      </c>
      <c r="D204" s="774">
        <v>1620</v>
      </c>
      <c r="E204" s="775">
        <f t="shared" si="5"/>
        <v>100</v>
      </c>
    </row>
    <row r="205" spans="1:5" s="776" customFormat="1" ht="15" customHeight="1" x14ac:dyDescent="0.2">
      <c r="A205" s="1246"/>
      <c r="B205" s="773" t="s">
        <v>3844</v>
      </c>
      <c r="C205" s="774">
        <v>200</v>
      </c>
      <c r="D205" s="774">
        <v>200</v>
      </c>
      <c r="E205" s="775">
        <f t="shared" si="5"/>
        <v>100</v>
      </c>
    </row>
    <row r="206" spans="1:5" s="776" customFormat="1" ht="25.5" x14ac:dyDescent="0.2">
      <c r="A206" s="1246"/>
      <c r="B206" s="773" t="s">
        <v>3845</v>
      </c>
      <c r="C206" s="774">
        <v>180</v>
      </c>
      <c r="D206" s="774">
        <v>180</v>
      </c>
      <c r="E206" s="775">
        <f t="shared" si="5"/>
        <v>100</v>
      </c>
    </row>
    <row r="207" spans="1:5" s="776" customFormat="1" ht="15" customHeight="1" x14ac:dyDescent="0.2">
      <c r="A207" s="1246"/>
      <c r="B207" s="773" t="s">
        <v>3164</v>
      </c>
      <c r="C207" s="774">
        <v>155</v>
      </c>
      <c r="D207" s="774">
        <v>155</v>
      </c>
      <c r="E207" s="775">
        <f t="shared" si="5"/>
        <v>100</v>
      </c>
    </row>
    <row r="208" spans="1:5" s="776" customFormat="1" ht="15" customHeight="1" x14ac:dyDescent="0.2">
      <c r="A208" s="1246" t="s">
        <v>440</v>
      </c>
      <c r="B208" s="773" t="s">
        <v>3846</v>
      </c>
      <c r="C208" s="774">
        <v>400</v>
      </c>
      <c r="D208" s="774">
        <v>400</v>
      </c>
      <c r="E208" s="775">
        <f t="shared" si="5"/>
        <v>100</v>
      </c>
    </row>
    <row r="209" spans="1:5" s="776" customFormat="1" ht="15" customHeight="1" x14ac:dyDescent="0.2">
      <c r="A209" s="1246"/>
      <c r="B209" s="773" t="s">
        <v>3847</v>
      </c>
      <c r="C209" s="774">
        <v>190</v>
      </c>
      <c r="D209" s="774">
        <v>190</v>
      </c>
      <c r="E209" s="775">
        <f t="shared" si="5"/>
        <v>100</v>
      </c>
    </row>
    <row r="210" spans="1:5" s="776" customFormat="1" ht="25.5" x14ac:dyDescent="0.2">
      <c r="A210" s="1246"/>
      <c r="B210" s="773" t="s">
        <v>3848</v>
      </c>
      <c r="C210" s="774">
        <v>50</v>
      </c>
      <c r="D210" s="774">
        <v>50</v>
      </c>
      <c r="E210" s="775">
        <f t="shared" si="5"/>
        <v>100</v>
      </c>
    </row>
    <row r="211" spans="1:5" s="776" customFormat="1" ht="15" customHeight="1" x14ac:dyDescent="0.2">
      <c r="A211" s="1246"/>
      <c r="B211" s="773" t="s">
        <v>3153</v>
      </c>
      <c r="C211" s="774">
        <v>190</v>
      </c>
      <c r="D211" s="774">
        <v>190</v>
      </c>
      <c r="E211" s="775">
        <f t="shared" si="5"/>
        <v>100</v>
      </c>
    </row>
    <row r="212" spans="1:5" s="776" customFormat="1" ht="15" customHeight="1" x14ac:dyDescent="0.2">
      <c r="A212" s="1246"/>
      <c r="B212" s="773" t="s">
        <v>3154</v>
      </c>
      <c r="C212" s="774">
        <v>90</v>
      </c>
      <c r="D212" s="774">
        <v>90</v>
      </c>
      <c r="E212" s="775">
        <f t="shared" si="5"/>
        <v>100</v>
      </c>
    </row>
    <row r="213" spans="1:5" s="776" customFormat="1" ht="25.5" x14ac:dyDescent="0.2">
      <c r="A213" s="1246"/>
      <c r="B213" s="773" t="s">
        <v>3143</v>
      </c>
      <c r="C213" s="774">
        <v>150</v>
      </c>
      <c r="D213" s="774">
        <v>150</v>
      </c>
      <c r="E213" s="775">
        <f t="shared" si="5"/>
        <v>100</v>
      </c>
    </row>
    <row r="214" spans="1:5" s="776" customFormat="1" ht="15" customHeight="1" x14ac:dyDescent="0.2">
      <c r="A214" s="1246"/>
      <c r="B214" s="773" t="s">
        <v>1998</v>
      </c>
      <c r="C214" s="774">
        <v>170</v>
      </c>
      <c r="D214" s="774">
        <v>170</v>
      </c>
      <c r="E214" s="775">
        <f t="shared" si="5"/>
        <v>100</v>
      </c>
    </row>
    <row r="215" spans="1:5" s="776" customFormat="1" ht="15" customHeight="1" x14ac:dyDescent="0.2">
      <c r="A215" s="1246"/>
      <c r="B215" s="773" t="s">
        <v>3155</v>
      </c>
      <c r="C215" s="774">
        <v>100</v>
      </c>
      <c r="D215" s="774">
        <v>100</v>
      </c>
      <c r="E215" s="775">
        <f t="shared" si="5"/>
        <v>100</v>
      </c>
    </row>
    <row r="216" spans="1:5" s="776" customFormat="1" ht="15" customHeight="1" x14ac:dyDescent="0.2">
      <c r="A216" s="1246"/>
      <c r="B216" s="773" t="s">
        <v>3849</v>
      </c>
      <c r="C216" s="774">
        <v>200</v>
      </c>
      <c r="D216" s="774">
        <v>200</v>
      </c>
      <c r="E216" s="775">
        <f t="shared" si="5"/>
        <v>100</v>
      </c>
    </row>
    <row r="217" spans="1:5" s="776" customFormat="1" ht="15" customHeight="1" x14ac:dyDescent="0.2">
      <c r="A217" s="1246"/>
      <c r="B217" s="773" t="s">
        <v>443</v>
      </c>
      <c r="C217" s="774">
        <v>90</v>
      </c>
      <c r="D217" s="774">
        <v>90</v>
      </c>
      <c r="E217" s="775">
        <f t="shared" si="5"/>
        <v>100</v>
      </c>
    </row>
    <row r="218" spans="1:5" s="776" customFormat="1" ht="15" customHeight="1" x14ac:dyDescent="0.2">
      <c r="A218" s="1246"/>
      <c r="B218" s="773" t="s">
        <v>3850</v>
      </c>
      <c r="C218" s="774">
        <v>180</v>
      </c>
      <c r="D218" s="774">
        <v>180</v>
      </c>
      <c r="E218" s="775">
        <f t="shared" si="5"/>
        <v>100</v>
      </c>
    </row>
    <row r="219" spans="1:5" s="776" customFormat="1" ht="15" customHeight="1" x14ac:dyDescent="0.2">
      <c r="A219" s="1246"/>
      <c r="B219" s="773" t="s">
        <v>3851</v>
      </c>
      <c r="C219" s="774">
        <v>150</v>
      </c>
      <c r="D219" s="774">
        <v>150</v>
      </c>
      <c r="E219" s="775">
        <f t="shared" si="5"/>
        <v>100</v>
      </c>
    </row>
    <row r="220" spans="1:5" s="776" customFormat="1" ht="15" customHeight="1" x14ac:dyDescent="0.2">
      <c r="A220" s="1246"/>
      <c r="B220" s="773" t="s">
        <v>3413</v>
      </c>
      <c r="C220" s="774">
        <v>197</v>
      </c>
      <c r="D220" s="774">
        <v>197</v>
      </c>
      <c r="E220" s="775">
        <f t="shared" si="5"/>
        <v>100</v>
      </c>
    </row>
    <row r="221" spans="1:5" s="776" customFormat="1" ht="15" customHeight="1" x14ac:dyDescent="0.2">
      <c r="A221" s="1246"/>
      <c r="B221" s="773" t="s">
        <v>3852</v>
      </c>
      <c r="C221" s="774">
        <v>750</v>
      </c>
      <c r="D221" s="774">
        <v>750</v>
      </c>
      <c r="E221" s="775">
        <f t="shared" si="5"/>
        <v>100</v>
      </c>
    </row>
    <row r="222" spans="1:5" s="776" customFormat="1" ht="15" customHeight="1" x14ac:dyDescent="0.2">
      <c r="A222" s="1246"/>
      <c r="B222" s="773" t="s">
        <v>427</v>
      </c>
      <c r="C222" s="774">
        <v>1057.5</v>
      </c>
      <c r="D222" s="774">
        <v>1057.5</v>
      </c>
      <c r="E222" s="775">
        <f t="shared" si="5"/>
        <v>100</v>
      </c>
    </row>
    <row r="223" spans="1:5" s="776" customFormat="1" ht="25.5" x14ac:dyDescent="0.2">
      <c r="A223" s="1246"/>
      <c r="B223" s="773" t="s">
        <v>3853</v>
      </c>
      <c r="C223" s="774">
        <v>150</v>
      </c>
      <c r="D223" s="774">
        <v>150</v>
      </c>
      <c r="E223" s="775">
        <f t="shared" si="5"/>
        <v>100</v>
      </c>
    </row>
    <row r="224" spans="1:5" s="776" customFormat="1" ht="15" customHeight="1" x14ac:dyDescent="0.2">
      <c r="A224" s="1246"/>
      <c r="B224" s="773" t="s">
        <v>3854</v>
      </c>
      <c r="C224" s="774">
        <v>100</v>
      </c>
      <c r="D224" s="774">
        <v>50</v>
      </c>
      <c r="E224" s="775">
        <f t="shared" si="5"/>
        <v>50</v>
      </c>
    </row>
    <row r="225" spans="1:5" s="776" customFormat="1" ht="15" customHeight="1" x14ac:dyDescent="0.2">
      <c r="A225" s="1246"/>
      <c r="B225" s="773" t="s">
        <v>3855</v>
      </c>
      <c r="C225" s="774">
        <v>350</v>
      </c>
      <c r="D225" s="774">
        <v>350</v>
      </c>
      <c r="E225" s="775">
        <f t="shared" si="5"/>
        <v>100</v>
      </c>
    </row>
    <row r="226" spans="1:5" s="776" customFormat="1" ht="15" customHeight="1" x14ac:dyDescent="0.2">
      <c r="A226" s="1246"/>
      <c r="B226" s="773" t="s">
        <v>3856</v>
      </c>
      <c r="C226" s="774">
        <v>20</v>
      </c>
      <c r="D226" s="774">
        <v>20</v>
      </c>
      <c r="E226" s="775">
        <f t="shared" si="5"/>
        <v>100</v>
      </c>
    </row>
    <row r="227" spans="1:5" s="776" customFormat="1" ht="15" customHeight="1" x14ac:dyDescent="0.2">
      <c r="A227" s="1246"/>
      <c r="B227" s="773" t="s">
        <v>3857</v>
      </c>
      <c r="C227" s="774">
        <v>200</v>
      </c>
      <c r="D227" s="774">
        <v>200</v>
      </c>
      <c r="E227" s="775">
        <f t="shared" si="5"/>
        <v>100</v>
      </c>
    </row>
    <row r="228" spans="1:5" s="776" customFormat="1" ht="15" customHeight="1" x14ac:dyDescent="0.2">
      <c r="A228" s="1246"/>
      <c r="B228" s="773" t="s">
        <v>2071</v>
      </c>
      <c r="C228" s="774">
        <v>195</v>
      </c>
      <c r="D228" s="774">
        <v>195</v>
      </c>
      <c r="E228" s="775">
        <f t="shared" si="5"/>
        <v>100</v>
      </c>
    </row>
    <row r="229" spans="1:5" s="776" customFormat="1" ht="15" customHeight="1" x14ac:dyDescent="0.2">
      <c r="A229" s="1246"/>
      <c r="B229" s="773" t="s">
        <v>3858</v>
      </c>
      <c r="C229" s="774">
        <v>200</v>
      </c>
      <c r="D229" s="774">
        <v>200</v>
      </c>
      <c r="E229" s="775">
        <f t="shared" si="5"/>
        <v>100</v>
      </c>
    </row>
    <row r="230" spans="1:5" s="776" customFormat="1" ht="15" customHeight="1" x14ac:dyDescent="0.2">
      <c r="A230" s="1246"/>
      <c r="B230" s="773" t="s">
        <v>3157</v>
      </c>
      <c r="C230" s="774">
        <v>190</v>
      </c>
      <c r="D230" s="774">
        <v>190</v>
      </c>
      <c r="E230" s="775">
        <f t="shared" si="5"/>
        <v>100</v>
      </c>
    </row>
    <row r="231" spans="1:5" s="776" customFormat="1" ht="25.5" x14ac:dyDescent="0.2">
      <c r="A231" s="1246"/>
      <c r="B231" s="773" t="s">
        <v>444</v>
      </c>
      <c r="C231" s="774">
        <v>200</v>
      </c>
      <c r="D231" s="774">
        <v>200</v>
      </c>
      <c r="E231" s="775">
        <f t="shared" si="5"/>
        <v>100</v>
      </c>
    </row>
    <row r="232" spans="1:5" s="776" customFormat="1" ht="15" customHeight="1" x14ac:dyDescent="0.2">
      <c r="A232" s="1246"/>
      <c r="B232" s="773" t="s">
        <v>3859</v>
      </c>
      <c r="C232" s="774">
        <v>120</v>
      </c>
      <c r="D232" s="774">
        <v>120</v>
      </c>
      <c r="E232" s="775">
        <f t="shared" si="5"/>
        <v>100</v>
      </c>
    </row>
    <row r="233" spans="1:5" s="776" customFormat="1" ht="25.5" x14ac:dyDescent="0.2">
      <c r="A233" s="1246"/>
      <c r="B233" s="773" t="s">
        <v>3860</v>
      </c>
      <c r="C233" s="774">
        <v>200</v>
      </c>
      <c r="D233" s="774">
        <v>200</v>
      </c>
      <c r="E233" s="775">
        <f t="shared" si="5"/>
        <v>100</v>
      </c>
    </row>
    <row r="234" spans="1:5" s="776" customFormat="1" ht="15" customHeight="1" x14ac:dyDescent="0.2">
      <c r="A234" s="1246"/>
      <c r="B234" s="773" t="s">
        <v>372</v>
      </c>
      <c r="C234" s="774">
        <v>32</v>
      </c>
      <c r="D234" s="774">
        <v>32</v>
      </c>
      <c r="E234" s="775">
        <f t="shared" si="5"/>
        <v>100</v>
      </c>
    </row>
    <row r="235" spans="1:5" s="776" customFormat="1" ht="25.5" x14ac:dyDescent="0.2">
      <c r="A235" s="1246"/>
      <c r="B235" s="773" t="s">
        <v>446</v>
      </c>
      <c r="C235" s="774">
        <v>120</v>
      </c>
      <c r="D235" s="774">
        <v>120</v>
      </c>
      <c r="E235" s="775">
        <f t="shared" si="5"/>
        <v>100</v>
      </c>
    </row>
    <row r="236" spans="1:5" s="776" customFormat="1" ht="15" customHeight="1" x14ac:dyDescent="0.2">
      <c r="A236" s="1246"/>
      <c r="B236" s="773" t="s">
        <v>3175</v>
      </c>
      <c r="C236" s="774">
        <v>120</v>
      </c>
      <c r="D236" s="774">
        <v>120</v>
      </c>
      <c r="E236" s="775">
        <f t="shared" si="5"/>
        <v>100</v>
      </c>
    </row>
    <row r="237" spans="1:5" s="776" customFormat="1" ht="15" customHeight="1" x14ac:dyDescent="0.2">
      <c r="A237" s="1246"/>
      <c r="B237" s="773" t="s">
        <v>3158</v>
      </c>
      <c r="C237" s="774">
        <v>175</v>
      </c>
      <c r="D237" s="774">
        <v>175</v>
      </c>
      <c r="E237" s="775">
        <f t="shared" si="5"/>
        <v>100</v>
      </c>
    </row>
    <row r="238" spans="1:5" s="776" customFormat="1" ht="25.5" x14ac:dyDescent="0.2">
      <c r="A238" s="1246"/>
      <c r="B238" s="773" t="s">
        <v>3861</v>
      </c>
      <c r="C238" s="774">
        <v>199</v>
      </c>
      <c r="D238" s="774">
        <v>199</v>
      </c>
      <c r="E238" s="775">
        <f t="shared" si="5"/>
        <v>100</v>
      </c>
    </row>
    <row r="239" spans="1:5" s="776" customFormat="1" ht="25.5" x14ac:dyDescent="0.2">
      <c r="A239" s="1246"/>
      <c r="B239" s="773" t="s">
        <v>3862</v>
      </c>
      <c r="C239" s="774">
        <v>20</v>
      </c>
      <c r="D239" s="774">
        <v>20</v>
      </c>
      <c r="E239" s="775">
        <f t="shared" si="5"/>
        <v>100</v>
      </c>
    </row>
    <row r="240" spans="1:5" s="776" customFormat="1" ht="25.5" x14ac:dyDescent="0.2">
      <c r="A240" s="1246"/>
      <c r="B240" s="773" t="s">
        <v>447</v>
      </c>
      <c r="C240" s="774">
        <v>252.25</v>
      </c>
      <c r="D240" s="774">
        <v>192.25</v>
      </c>
      <c r="E240" s="775">
        <f t="shared" si="5"/>
        <v>76.214073339940541</v>
      </c>
    </row>
    <row r="241" spans="1:5" s="776" customFormat="1" ht="15" customHeight="1" x14ac:dyDescent="0.2">
      <c r="A241" s="1246"/>
      <c r="B241" s="773" t="s">
        <v>439</v>
      </c>
      <c r="C241" s="774">
        <v>195</v>
      </c>
      <c r="D241" s="774">
        <v>195</v>
      </c>
      <c r="E241" s="775">
        <f t="shared" si="5"/>
        <v>100</v>
      </c>
    </row>
    <row r="242" spans="1:5" s="776" customFormat="1" ht="15" customHeight="1" x14ac:dyDescent="0.2">
      <c r="A242" s="1246"/>
      <c r="B242" s="773" t="s">
        <v>3863</v>
      </c>
      <c r="C242" s="774">
        <v>1500</v>
      </c>
      <c r="D242" s="774">
        <v>1500</v>
      </c>
      <c r="E242" s="775">
        <f t="shared" si="5"/>
        <v>100</v>
      </c>
    </row>
    <row r="243" spans="1:5" s="776" customFormat="1" ht="15" customHeight="1" x14ac:dyDescent="0.2">
      <c r="A243" s="1246"/>
      <c r="B243" s="773" t="s">
        <v>3864</v>
      </c>
      <c r="C243" s="774">
        <v>180</v>
      </c>
      <c r="D243" s="774">
        <v>180</v>
      </c>
      <c r="E243" s="775">
        <f t="shared" si="5"/>
        <v>100</v>
      </c>
    </row>
    <row r="244" spans="1:5" s="776" customFormat="1" ht="15" customHeight="1" x14ac:dyDescent="0.2">
      <c r="A244" s="1246"/>
      <c r="B244" s="773" t="s">
        <v>421</v>
      </c>
      <c r="C244" s="774">
        <v>1650</v>
      </c>
      <c r="D244" s="774">
        <v>1650</v>
      </c>
      <c r="E244" s="775">
        <f t="shared" si="5"/>
        <v>100</v>
      </c>
    </row>
    <row r="245" spans="1:5" s="776" customFormat="1" ht="15" customHeight="1" x14ac:dyDescent="0.2">
      <c r="A245" s="1246"/>
      <c r="B245" s="773" t="s">
        <v>3865</v>
      </c>
      <c r="C245" s="774">
        <v>190</v>
      </c>
      <c r="D245" s="774">
        <v>190</v>
      </c>
      <c r="E245" s="775">
        <f t="shared" si="5"/>
        <v>100</v>
      </c>
    </row>
    <row r="246" spans="1:5" s="776" customFormat="1" ht="15" customHeight="1" x14ac:dyDescent="0.2">
      <c r="A246" s="1246"/>
      <c r="B246" s="773" t="s">
        <v>3016</v>
      </c>
      <c r="C246" s="774">
        <v>1000</v>
      </c>
      <c r="D246" s="774">
        <v>1000</v>
      </c>
      <c r="E246" s="775">
        <f t="shared" si="5"/>
        <v>100</v>
      </c>
    </row>
    <row r="247" spans="1:5" s="776" customFormat="1" ht="15" customHeight="1" x14ac:dyDescent="0.2">
      <c r="A247" s="1246"/>
      <c r="B247" s="773" t="s">
        <v>3866</v>
      </c>
      <c r="C247" s="774">
        <v>175.5</v>
      </c>
      <c r="D247" s="774">
        <v>175.5</v>
      </c>
      <c r="E247" s="775">
        <f t="shared" si="5"/>
        <v>100</v>
      </c>
    </row>
    <row r="248" spans="1:5" s="776" customFormat="1" ht="15" customHeight="1" x14ac:dyDescent="0.2">
      <c r="A248" s="1246"/>
      <c r="B248" s="773" t="s">
        <v>3867</v>
      </c>
      <c r="C248" s="774">
        <v>195</v>
      </c>
      <c r="D248" s="774">
        <v>195</v>
      </c>
      <c r="E248" s="775">
        <f t="shared" si="5"/>
        <v>100</v>
      </c>
    </row>
    <row r="249" spans="1:5" s="776" customFormat="1" ht="15" customHeight="1" x14ac:dyDescent="0.2">
      <c r="A249" s="1246"/>
      <c r="B249" s="773" t="s">
        <v>351</v>
      </c>
      <c r="C249" s="774">
        <v>530</v>
      </c>
      <c r="D249" s="774">
        <v>530</v>
      </c>
      <c r="E249" s="775">
        <f t="shared" si="5"/>
        <v>100</v>
      </c>
    </row>
    <row r="250" spans="1:5" s="776" customFormat="1" ht="25.5" x14ac:dyDescent="0.2">
      <c r="A250" s="1246"/>
      <c r="B250" s="773" t="s">
        <v>2134</v>
      </c>
      <c r="C250" s="774">
        <v>80</v>
      </c>
      <c r="D250" s="774">
        <v>80</v>
      </c>
      <c r="E250" s="775">
        <f t="shared" si="5"/>
        <v>100</v>
      </c>
    </row>
    <row r="251" spans="1:5" s="776" customFormat="1" ht="25.5" x14ac:dyDescent="0.2">
      <c r="A251" s="1246"/>
      <c r="B251" s="773" t="s">
        <v>3868</v>
      </c>
      <c r="C251" s="774">
        <v>50</v>
      </c>
      <c r="D251" s="774">
        <v>50</v>
      </c>
      <c r="E251" s="775">
        <f t="shared" si="5"/>
        <v>100</v>
      </c>
    </row>
    <row r="252" spans="1:5" s="776" customFormat="1" ht="15" customHeight="1" x14ac:dyDescent="0.2">
      <c r="A252" s="1246"/>
      <c r="B252" s="773" t="s">
        <v>3869</v>
      </c>
      <c r="C252" s="774">
        <v>193</v>
      </c>
      <c r="D252" s="774">
        <v>193</v>
      </c>
      <c r="E252" s="775">
        <f t="shared" si="5"/>
        <v>100</v>
      </c>
    </row>
    <row r="253" spans="1:5" s="776" customFormat="1" ht="15" customHeight="1" x14ac:dyDescent="0.2">
      <c r="A253" s="1246"/>
      <c r="B253" s="773" t="s">
        <v>3060</v>
      </c>
      <c r="C253" s="774">
        <v>195.2</v>
      </c>
      <c r="D253" s="774">
        <v>195.2</v>
      </c>
      <c r="E253" s="775">
        <f t="shared" si="5"/>
        <v>100</v>
      </c>
    </row>
    <row r="254" spans="1:5" s="776" customFormat="1" ht="15" customHeight="1" x14ac:dyDescent="0.2">
      <c r="A254" s="1246"/>
      <c r="B254" s="773" t="s">
        <v>3870</v>
      </c>
      <c r="C254" s="774">
        <v>344</v>
      </c>
      <c r="D254" s="774">
        <v>344</v>
      </c>
      <c r="E254" s="775">
        <f t="shared" si="5"/>
        <v>100</v>
      </c>
    </row>
    <row r="255" spans="1:5" s="776" customFormat="1" ht="25.5" x14ac:dyDescent="0.2">
      <c r="A255" s="1246"/>
      <c r="B255" s="773" t="s">
        <v>2151</v>
      </c>
      <c r="C255" s="774">
        <v>100</v>
      </c>
      <c r="D255" s="774">
        <v>100</v>
      </c>
      <c r="E255" s="775">
        <f t="shared" si="5"/>
        <v>100</v>
      </c>
    </row>
    <row r="256" spans="1:5" s="776" customFormat="1" ht="15" customHeight="1" x14ac:dyDescent="0.2">
      <c r="A256" s="1246"/>
      <c r="B256" s="773" t="s">
        <v>462</v>
      </c>
      <c r="C256" s="774">
        <v>180</v>
      </c>
      <c r="D256" s="774">
        <v>180</v>
      </c>
      <c r="E256" s="775">
        <f t="shared" si="5"/>
        <v>100</v>
      </c>
    </row>
    <row r="257" spans="1:5" s="776" customFormat="1" ht="25.5" x14ac:dyDescent="0.2">
      <c r="A257" s="1246"/>
      <c r="B257" s="773" t="s">
        <v>3871</v>
      </c>
      <c r="C257" s="774">
        <v>147</v>
      </c>
      <c r="D257" s="774">
        <v>147</v>
      </c>
      <c r="E257" s="775">
        <f t="shared" si="5"/>
        <v>100</v>
      </c>
    </row>
    <row r="258" spans="1:5" s="776" customFormat="1" ht="15" customHeight="1" x14ac:dyDescent="0.2">
      <c r="A258" s="1246"/>
      <c r="B258" s="773" t="s">
        <v>3872</v>
      </c>
      <c r="C258" s="774">
        <v>200</v>
      </c>
      <c r="D258" s="774">
        <v>200</v>
      </c>
      <c r="E258" s="775">
        <f t="shared" si="5"/>
        <v>100</v>
      </c>
    </row>
    <row r="259" spans="1:5" s="776" customFormat="1" ht="25.5" x14ac:dyDescent="0.2">
      <c r="A259" s="1246"/>
      <c r="B259" s="773" t="s">
        <v>3873</v>
      </c>
      <c r="C259" s="774">
        <v>200</v>
      </c>
      <c r="D259" s="774">
        <v>200</v>
      </c>
      <c r="E259" s="775">
        <f t="shared" si="5"/>
        <v>100</v>
      </c>
    </row>
    <row r="260" spans="1:5" s="776" customFormat="1" ht="15" customHeight="1" x14ac:dyDescent="0.2">
      <c r="A260" s="1246"/>
      <c r="B260" s="773" t="s">
        <v>3874</v>
      </c>
      <c r="C260" s="774">
        <v>195</v>
      </c>
      <c r="D260" s="774">
        <v>195</v>
      </c>
      <c r="E260" s="775">
        <f t="shared" si="5"/>
        <v>100</v>
      </c>
    </row>
    <row r="261" spans="1:5" s="776" customFormat="1" ht="15" customHeight="1" x14ac:dyDescent="0.2">
      <c r="A261" s="1246"/>
      <c r="B261" s="773" t="s">
        <v>451</v>
      </c>
      <c r="C261" s="774">
        <v>150</v>
      </c>
      <c r="D261" s="774">
        <v>150</v>
      </c>
      <c r="E261" s="775">
        <f t="shared" si="5"/>
        <v>100</v>
      </c>
    </row>
    <row r="262" spans="1:5" s="776" customFormat="1" ht="15" customHeight="1" x14ac:dyDescent="0.2">
      <c r="A262" s="1246"/>
      <c r="B262" s="773" t="s">
        <v>3875</v>
      </c>
      <c r="C262" s="774">
        <v>244</v>
      </c>
      <c r="D262" s="774">
        <v>244</v>
      </c>
      <c r="E262" s="775">
        <f t="shared" si="5"/>
        <v>100</v>
      </c>
    </row>
    <row r="263" spans="1:5" s="776" customFormat="1" ht="15" customHeight="1" x14ac:dyDescent="0.2">
      <c r="A263" s="1246"/>
      <c r="B263" s="773" t="s">
        <v>452</v>
      </c>
      <c r="C263" s="774">
        <v>2000</v>
      </c>
      <c r="D263" s="774">
        <v>2000</v>
      </c>
      <c r="E263" s="775">
        <f t="shared" si="5"/>
        <v>100</v>
      </c>
    </row>
    <row r="264" spans="1:5" s="776" customFormat="1" ht="15" customHeight="1" x14ac:dyDescent="0.2">
      <c r="A264" s="1246"/>
      <c r="B264" s="773" t="s">
        <v>453</v>
      </c>
      <c r="C264" s="774">
        <v>199</v>
      </c>
      <c r="D264" s="774">
        <v>199</v>
      </c>
      <c r="E264" s="775">
        <f t="shared" si="5"/>
        <v>100</v>
      </c>
    </row>
    <row r="265" spans="1:5" s="776" customFormat="1" ht="15" customHeight="1" x14ac:dyDescent="0.2">
      <c r="A265" s="1246"/>
      <c r="B265" s="773" t="s">
        <v>408</v>
      </c>
      <c r="C265" s="774">
        <v>578</v>
      </c>
      <c r="D265" s="774">
        <v>578</v>
      </c>
      <c r="E265" s="775">
        <f t="shared" ref="E265:E280" si="6">D265/C265*100</f>
        <v>100</v>
      </c>
    </row>
    <row r="266" spans="1:5" s="776" customFormat="1" ht="15" customHeight="1" x14ac:dyDescent="0.2">
      <c r="A266" s="1246"/>
      <c r="B266" s="773" t="s">
        <v>3160</v>
      </c>
      <c r="C266" s="774">
        <v>195</v>
      </c>
      <c r="D266" s="774">
        <v>195</v>
      </c>
      <c r="E266" s="775">
        <f t="shared" si="6"/>
        <v>100</v>
      </c>
    </row>
    <row r="267" spans="1:5" s="776" customFormat="1" ht="15" customHeight="1" x14ac:dyDescent="0.2">
      <c r="A267" s="1246"/>
      <c r="B267" s="773" t="s">
        <v>3876</v>
      </c>
      <c r="C267" s="774">
        <v>200</v>
      </c>
      <c r="D267" s="774">
        <v>200</v>
      </c>
      <c r="E267" s="775">
        <f t="shared" si="6"/>
        <v>100</v>
      </c>
    </row>
    <row r="268" spans="1:5" s="776" customFormat="1" ht="15" customHeight="1" x14ac:dyDescent="0.2">
      <c r="A268" s="1246"/>
      <c r="B268" s="773" t="s">
        <v>3877</v>
      </c>
      <c r="C268" s="774">
        <v>199</v>
      </c>
      <c r="D268" s="774">
        <v>199</v>
      </c>
      <c r="E268" s="775">
        <f t="shared" si="6"/>
        <v>100</v>
      </c>
    </row>
    <row r="269" spans="1:5" s="776" customFormat="1" ht="25.5" x14ac:dyDescent="0.2">
      <c r="A269" s="1246"/>
      <c r="B269" s="773" t="s">
        <v>3161</v>
      </c>
      <c r="C269" s="774">
        <v>190</v>
      </c>
      <c r="D269" s="774">
        <v>190</v>
      </c>
      <c r="E269" s="775">
        <f t="shared" si="6"/>
        <v>100</v>
      </c>
    </row>
    <row r="270" spans="1:5" s="776" customFormat="1" ht="25.5" x14ac:dyDescent="0.2">
      <c r="A270" s="1246"/>
      <c r="B270" s="773" t="s">
        <v>3162</v>
      </c>
      <c r="C270" s="774">
        <v>150</v>
      </c>
      <c r="D270" s="774">
        <v>150</v>
      </c>
      <c r="E270" s="775">
        <f t="shared" si="6"/>
        <v>100</v>
      </c>
    </row>
    <row r="271" spans="1:5" s="776" customFormat="1" ht="25.5" x14ac:dyDescent="0.2">
      <c r="A271" s="1246"/>
      <c r="B271" s="773" t="s">
        <v>3163</v>
      </c>
      <c r="C271" s="774">
        <v>150</v>
      </c>
      <c r="D271" s="774">
        <v>150</v>
      </c>
      <c r="E271" s="775">
        <f t="shared" si="6"/>
        <v>100</v>
      </c>
    </row>
    <row r="272" spans="1:5" s="776" customFormat="1" ht="15" customHeight="1" x14ac:dyDescent="0.2">
      <c r="A272" s="1246"/>
      <c r="B272" s="773" t="s">
        <v>454</v>
      </c>
      <c r="C272" s="774">
        <v>200</v>
      </c>
      <c r="D272" s="774">
        <v>200</v>
      </c>
      <c r="E272" s="775">
        <f t="shared" si="6"/>
        <v>100</v>
      </c>
    </row>
    <row r="273" spans="1:5" s="776" customFormat="1" ht="15" customHeight="1" x14ac:dyDescent="0.2">
      <c r="A273" s="1246"/>
      <c r="B273" s="773" t="s">
        <v>3878</v>
      </c>
      <c r="C273" s="774">
        <v>2000</v>
      </c>
      <c r="D273" s="774">
        <v>2000</v>
      </c>
      <c r="E273" s="775">
        <f t="shared" si="6"/>
        <v>100</v>
      </c>
    </row>
    <row r="274" spans="1:5" s="776" customFormat="1" ht="25.5" x14ac:dyDescent="0.2">
      <c r="A274" s="1246"/>
      <c r="B274" s="773" t="s">
        <v>3879</v>
      </c>
      <c r="C274" s="774">
        <v>200</v>
      </c>
      <c r="D274" s="774">
        <v>200</v>
      </c>
      <c r="E274" s="775">
        <f t="shared" si="6"/>
        <v>100</v>
      </c>
    </row>
    <row r="275" spans="1:5" s="776" customFormat="1" ht="15" customHeight="1" x14ac:dyDescent="0.2">
      <c r="A275" s="1246" t="s">
        <v>455</v>
      </c>
      <c r="B275" s="773" t="s">
        <v>3880</v>
      </c>
      <c r="C275" s="774">
        <v>50</v>
      </c>
      <c r="D275" s="774">
        <v>50</v>
      </c>
      <c r="E275" s="775">
        <f t="shared" si="6"/>
        <v>100</v>
      </c>
    </row>
    <row r="276" spans="1:5" s="776" customFormat="1" ht="15" customHeight="1" x14ac:dyDescent="0.2">
      <c r="A276" s="1246"/>
      <c r="B276" s="773" t="s">
        <v>1774</v>
      </c>
      <c r="C276" s="774">
        <v>50</v>
      </c>
      <c r="D276" s="774">
        <v>50</v>
      </c>
      <c r="E276" s="775">
        <f t="shared" si="6"/>
        <v>100</v>
      </c>
    </row>
    <row r="277" spans="1:5" s="776" customFormat="1" ht="25.5" x14ac:dyDescent="0.2">
      <c r="A277" s="1246"/>
      <c r="B277" s="773" t="s">
        <v>3146</v>
      </c>
      <c r="C277" s="774">
        <v>200</v>
      </c>
      <c r="D277" s="774">
        <v>200</v>
      </c>
      <c r="E277" s="775">
        <f t="shared" si="6"/>
        <v>100</v>
      </c>
    </row>
    <row r="278" spans="1:5" s="776" customFormat="1" ht="15" customHeight="1" x14ac:dyDescent="0.2">
      <c r="A278" s="1246"/>
      <c r="B278" s="773" t="s">
        <v>408</v>
      </c>
      <c r="C278" s="774">
        <v>2000</v>
      </c>
      <c r="D278" s="774">
        <v>2000</v>
      </c>
      <c r="E278" s="775">
        <f t="shared" si="6"/>
        <v>100</v>
      </c>
    </row>
    <row r="279" spans="1:5" s="776" customFormat="1" ht="15" customHeight="1" x14ac:dyDescent="0.2">
      <c r="A279" s="1246"/>
      <c r="B279" s="773" t="s">
        <v>3881</v>
      </c>
      <c r="C279" s="774">
        <v>950</v>
      </c>
      <c r="D279" s="774">
        <v>950</v>
      </c>
      <c r="E279" s="775">
        <f t="shared" si="6"/>
        <v>100</v>
      </c>
    </row>
    <row r="280" spans="1:5" s="776" customFormat="1" ht="15" customHeight="1" x14ac:dyDescent="0.2">
      <c r="A280" s="1251" t="s">
        <v>299</v>
      </c>
      <c r="B280" s="1252"/>
      <c r="C280" s="778">
        <f>SUM(C137:C279)</f>
        <v>113962.3</v>
      </c>
      <c r="D280" s="778">
        <f>SUM(D137:D279)</f>
        <v>83377.850539999999</v>
      </c>
      <c r="E280" s="779">
        <f t="shared" si="6"/>
        <v>73.162660406116757</v>
      </c>
    </row>
    <row r="281" spans="1:5" s="771" customFormat="1" ht="18" customHeight="1" x14ac:dyDescent="0.2">
      <c r="A281" s="1253" t="s">
        <v>3166</v>
      </c>
      <c r="B281" s="1254"/>
      <c r="C281" s="1254"/>
      <c r="D281" s="1254"/>
      <c r="E281" s="1255"/>
    </row>
    <row r="282" spans="1:5" s="776" customFormat="1" ht="25.5" x14ac:dyDescent="0.2">
      <c r="A282" s="1246" t="s">
        <v>458</v>
      </c>
      <c r="B282" s="773" t="s">
        <v>3168</v>
      </c>
      <c r="C282" s="774">
        <v>4300</v>
      </c>
      <c r="D282" s="774">
        <v>4300</v>
      </c>
      <c r="E282" s="775">
        <f t="shared" ref="E282:E288" si="7">D282/C282*100</f>
        <v>100</v>
      </c>
    </row>
    <row r="283" spans="1:5" s="776" customFormat="1" ht="25.5" x14ac:dyDescent="0.2">
      <c r="A283" s="1246"/>
      <c r="B283" s="773" t="s">
        <v>459</v>
      </c>
      <c r="C283" s="774">
        <v>400</v>
      </c>
      <c r="D283" s="774">
        <v>400</v>
      </c>
      <c r="E283" s="775">
        <f t="shared" si="7"/>
        <v>100</v>
      </c>
    </row>
    <row r="284" spans="1:5" s="776" customFormat="1" ht="15" customHeight="1" x14ac:dyDescent="0.2">
      <c r="A284" s="1246" t="s">
        <v>457</v>
      </c>
      <c r="B284" s="773" t="s">
        <v>2969</v>
      </c>
      <c r="C284" s="774">
        <v>200</v>
      </c>
      <c r="D284" s="774">
        <v>200</v>
      </c>
      <c r="E284" s="775">
        <f t="shared" si="7"/>
        <v>100</v>
      </c>
    </row>
    <row r="285" spans="1:5" s="776" customFormat="1" ht="25.5" x14ac:dyDescent="0.2">
      <c r="A285" s="1246"/>
      <c r="B285" s="773" t="s">
        <v>3882</v>
      </c>
      <c r="C285" s="774">
        <v>70</v>
      </c>
      <c r="D285" s="774">
        <v>70</v>
      </c>
      <c r="E285" s="775">
        <f t="shared" si="7"/>
        <v>100</v>
      </c>
    </row>
    <row r="286" spans="1:5" s="776" customFormat="1" ht="15" customHeight="1" x14ac:dyDescent="0.2">
      <c r="A286" s="1246"/>
      <c r="B286" s="773" t="s">
        <v>3169</v>
      </c>
      <c r="C286" s="774">
        <v>50</v>
      </c>
      <c r="D286" s="774">
        <v>50</v>
      </c>
      <c r="E286" s="775">
        <f t="shared" si="7"/>
        <v>100</v>
      </c>
    </row>
    <row r="287" spans="1:5" s="776" customFormat="1" ht="15" customHeight="1" x14ac:dyDescent="0.2">
      <c r="A287" s="1246"/>
      <c r="B287" s="773" t="s">
        <v>1792</v>
      </c>
      <c r="C287" s="774">
        <v>150</v>
      </c>
      <c r="D287" s="774">
        <v>150</v>
      </c>
      <c r="E287" s="775">
        <f t="shared" si="7"/>
        <v>100</v>
      </c>
    </row>
    <row r="288" spans="1:5" s="776" customFormat="1" ht="15" customHeight="1" x14ac:dyDescent="0.2">
      <c r="A288" s="1251" t="s">
        <v>3170</v>
      </c>
      <c r="B288" s="1252"/>
      <c r="C288" s="778">
        <f>SUM(C282:C287)</f>
        <v>5170</v>
      </c>
      <c r="D288" s="778">
        <f>SUM(D282:D287)</f>
        <v>5170</v>
      </c>
      <c r="E288" s="779">
        <f t="shared" si="7"/>
        <v>100</v>
      </c>
    </row>
    <row r="289" spans="1:5" s="771" customFormat="1" ht="18" customHeight="1" x14ac:dyDescent="0.2">
      <c r="A289" s="1253" t="s">
        <v>460</v>
      </c>
      <c r="B289" s="1254"/>
      <c r="C289" s="1254"/>
      <c r="D289" s="1254"/>
      <c r="E289" s="1255"/>
    </row>
    <row r="290" spans="1:5" s="776" customFormat="1" ht="25.5" x14ac:dyDescent="0.2">
      <c r="A290" s="772" t="s">
        <v>791</v>
      </c>
      <c r="B290" s="773" t="s">
        <v>352</v>
      </c>
      <c r="C290" s="774">
        <v>1850</v>
      </c>
      <c r="D290" s="774">
        <v>1850</v>
      </c>
      <c r="E290" s="775">
        <f t="shared" ref="E290:E310" si="8">D290/C290*100</f>
        <v>100</v>
      </c>
    </row>
    <row r="291" spans="1:5" s="776" customFormat="1" ht="25.5" x14ac:dyDescent="0.2">
      <c r="A291" s="772" t="s">
        <v>461</v>
      </c>
      <c r="B291" s="773" t="s">
        <v>351</v>
      </c>
      <c r="C291" s="774">
        <v>15503</v>
      </c>
      <c r="D291" s="774">
        <v>15503</v>
      </c>
      <c r="E291" s="775">
        <f t="shared" si="8"/>
        <v>100</v>
      </c>
    </row>
    <row r="292" spans="1:5" s="776" customFormat="1" ht="15" customHeight="1" x14ac:dyDescent="0.2">
      <c r="A292" s="1246" t="s">
        <v>3883</v>
      </c>
      <c r="B292" s="773" t="s">
        <v>3884</v>
      </c>
      <c r="C292" s="774">
        <v>420.76</v>
      </c>
      <c r="D292" s="774">
        <v>420.75</v>
      </c>
      <c r="E292" s="775">
        <f t="shared" si="8"/>
        <v>99.997623348227023</v>
      </c>
    </row>
    <row r="293" spans="1:5" s="776" customFormat="1" ht="15" customHeight="1" x14ac:dyDescent="0.2">
      <c r="A293" s="1246"/>
      <c r="B293" s="773" t="s">
        <v>1863</v>
      </c>
      <c r="C293" s="774">
        <v>1250</v>
      </c>
      <c r="D293" s="774">
        <v>1250</v>
      </c>
      <c r="E293" s="775">
        <f t="shared" si="8"/>
        <v>100</v>
      </c>
    </row>
    <row r="294" spans="1:5" s="776" customFormat="1" ht="25.5" x14ac:dyDescent="0.2">
      <c r="A294" s="1246"/>
      <c r="B294" s="773" t="s">
        <v>3885</v>
      </c>
      <c r="C294" s="774">
        <v>880.87</v>
      </c>
      <c r="D294" s="774">
        <v>880.875</v>
      </c>
      <c r="E294" s="775">
        <f t="shared" si="8"/>
        <v>100.00056762064777</v>
      </c>
    </row>
    <row r="295" spans="1:5" s="776" customFormat="1" ht="25.5" x14ac:dyDescent="0.2">
      <c r="A295" s="1246"/>
      <c r="B295" s="773" t="s">
        <v>3886</v>
      </c>
      <c r="C295" s="774">
        <v>1037.5</v>
      </c>
      <c r="D295" s="774">
        <v>1037.5</v>
      </c>
      <c r="E295" s="775">
        <f t="shared" si="8"/>
        <v>100</v>
      </c>
    </row>
    <row r="296" spans="1:5" s="776" customFormat="1" ht="15" customHeight="1" x14ac:dyDescent="0.2">
      <c r="A296" s="1246" t="s">
        <v>463</v>
      </c>
      <c r="B296" s="773" t="s">
        <v>3887</v>
      </c>
      <c r="C296" s="774">
        <v>25</v>
      </c>
      <c r="D296" s="774">
        <v>25</v>
      </c>
      <c r="E296" s="775">
        <f t="shared" si="8"/>
        <v>100</v>
      </c>
    </row>
    <row r="297" spans="1:5" s="776" customFormat="1" ht="15" customHeight="1" x14ac:dyDescent="0.2">
      <c r="A297" s="1246"/>
      <c r="B297" s="773" t="s">
        <v>366</v>
      </c>
      <c r="C297" s="774">
        <v>250</v>
      </c>
      <c r="D297" s="774">
        <v>250</v>
      </c>
      <c r="E297" s="775">
        <f t="shared" si="8"/>
        <v>100</v>
      </c>
    </row>
    <row r="298" spans="1:5" s="776" customFormat="1" ht="15" customHeight="1" x14ac:dyDescent="0.2">
      <c r="A298" s="1246"/>
      <c r="B298" s="773" t="s">
        <v>430</v>
      </c>
      <c r="C298" s="774">
        <v>5479.16</v>
      </c>
      <c r="D298" s="774">
        <v>5479.1570000000002</v>
      </c>
      <c r="E298" s="775">
        <f t="shared" si="8"/>
        <v>99.999945247081683</v>
      </c>
    </row>
    <row r="299" spans="1:5" s="776" customFormat="1" ht="25.5" x14ac:dyDescent="0.2">
      <c r="A299" s="1246"/>
      <c r="B299" s="773" t="s">
        <v>3888</v>
      </c>
      <c r="C299" s="774">
        <v>150</v>
      </c>
      <c r="D299" s="774">
        <v>0</v>
      </c>
      <c r="E299" s="775">
        <f t="shared" si="8"/>
        <v>0</v>
      </c>
    </row>
    <row r="300" spans="1:5" s="776" customFormat="1" ht="25.5" x14ac:dyDescent="0.2">
      <c r="A300" s="1246"/>
      <c r="B300" s="773" t="s">
        <v>464</v>
      </c>
      <c r="C300" s="774">
        <v>200</v>
      </c>
      <c r="D300" s="774">
        <v>100</v>
      </c>
      <c r="E300" s="775">
        <f t="shared" si="8"/>
        <v>50</v>
      </c>
    </row>
    <row r="301" spans="1:5" s="776" customFormat="1" ht="15" customHeight="1" x14ac:dyDescent="0.2">
      <c r="A301" s="1246"/>
      <c r="B301" s="773" t="s">
        <v>2113</v>
      </c>
      <c r="C301" s="774">
        <v>300</v>
      </c>
      <c r="D301" s="774">
        <v>300</v>
      </c>
      <c r="E301" s="775">
        <f t="shared" si="8"/>
        <v>100</v>
      </c>
    </row>
    <row r="302" spans="1:5" s="776" customFormat="1" ht="15" customHeight="1" x14ac:dyDescent="0.2">
      <c r="A302" s="1246"/>
      <c r="B302" s="773" t="s">
        <v>3889</v>
      </c>
      <c r="C302" s="774">
        <v>112</v>
      </c>
      <c r="D302" s="774">
        <v>112</v>
      </c>
      <c r="E302" s="775">
        <f t="shared" si="8"/>
        <v>100</v>
      </c>
    </row>
    <row r="303" spans="1:5" s="776" customFormat="1" ht="25.5" x14ac:dyDescent="0.2">
      <c r="A303" s="1246"/>
      <c r="B303" s="773" t="s">
        <v>3890</v>
      </c>
      <c r="C303" s="774">
        <v>50</v>
      </c>
      <c r="D303" s="774">
        <v>50</v>
      </c>
      <c r="E303" s="775">
        <f t="shared" si="8"/>
        <v>100</v>
      </c>
    </row>
    <row r="304" spans="1:5" s="776" customFormat="1" ht="15" customHeight="1" x14ac:dyDescent="0.2">
      <c r="A304" s="1246"/>
      <c r="B304" s="773" t="s">
        <v>466</v>
      </c>
      <c r="C304" s="774">
        <v>168</v>
      </c>
      <c r="D304" s="774">
        <v>168</v>
      </c>
      <c r="E304" s="775">
        <f t="shared" si="8"/>
        <v>100</v>
      </c>
    </row>
    <row r="305" spans="1:5" s="776" customFormat="1" ht="25.5" x14ac:dyDescent="0.2">
      <c r="A305" s="1246"/>
      <c r="B305" s="773" t="s">
        <v>468</v>
      </c>
      <c r="C305" s="774">
        <v>50</v>
      </c>
      <c r="D305" s="774">
        <v>50</v>
      </c>
      <c r="E305" s="775">
        <f t="shared" si="8"/>
        <v>100</v>
      </c>
    </row>
    <row r="306" spans="1:5" s="776" customFormat="1" ht="15" customHeight="1" x14ac:dyDescent="0.2">
      <c r="A306" s="1246"/>
      <c r="B306" s="773" t="s">
        <v>3891</v>
      </c>
      <c r="C306" s="774">
        <v>15</v>
      </c>
      <c r="D306" s="774">
        <v>15</v>
      </c>
      <c r="E306" s="775">
        <f t="shared" si="8"/>
        <v>100</v>
      </c>
    </row>
    <row r="307" spans="1:5" s="776" customFormat="1" ht="25.5" x14ac:dyDescent="0.2">
      <c r="A307" s="1246"/>
      <c r="B307" s="773" t="s">
        <v>3892</v>
      </c>
      <c r="C307" s="774">
        <v>37.700000000000003</v>
      </c>
      <c r="D307" s="774">
        <v>37.700000000000003</v>
      </c>
      <c r="E307" s="775">
        <f t="shared" si="8"/>
        <v>100</v>
      </c>
    </row>
    <row r="308" spans="1:5" s="776" customFormat="1" ht="25.5" x14ac:dyDescent="0.2">
      <c r="A308" s="1246"/>
      <c r="B308" s="773" t="s">
        <v>3893</v>
      </c>
      <c r="C308" s="774">
        <v>150</v>
      </c>
      <c r="D308" s="774">
        <v>150</v>
      </c>
      <c r="E308" s="775">
        <f t="shared" si="8"/>
        <v>100</v>
      </c>
    </row>
    <row r="309" spans="1:5" s="776" customFormat="1" ht="25.5" x14ac:dyDescent="0.2">
      <c r="A309" s="777" t="s">
        <v>3894</v>
      </c>
      <c r="B309" s="773" t="s">
        <v>3895</v>
      </c>
      <c r="C309" s="774">
        <v>195</v>
      </c>
      <c r="D309" s="774">
        <v>195</v>
      </c>
      <c r="E309" s="775">
        <f t="shared" si="8"/>
        <v>100</v>
      </c>
    </row>
    <row r="310" spans="1:5" s="776" customFormat="1" ht="15" customHeight="1" x14ac:dyDescent="0.2">
      <c r="A310" s="1251" t="s">
        <v>308</v>
      </c>
      <c r="B310" s="1252"/>
      <c r="C310" s="778">
        <f>SUM(C290:C309)</f>
        <v>28123.989999999998</v>
      </c>
      <c r="D310" s="778">
        <f>SUM(D290:D309)</f>
        <v>27873.982</v>
      </c>
      <c r="E310" s="779">
        <f t="shared" si="8"/>
        <v>99.111050743511157</v>
      </c>
    </row>
    <row r="311" spans="1:5" s="771" customFormat="1" ht="18" customHeight="1" x14ac:dyDescent="0.2">
      <c r="A311" s="1253" t="s">
        <v>471</v>
      </c>
      <c r="B311" s="1254"/>
      <c r="C311" s="1254"/>
      <c r="D311" s="1254"/>
      <c r="E311" s="1255"/>
    </row>
    <row r="312" spans="1:5" s="776" customFormat="1" ht="25.5" x14ac:dyDescent="0.2">
      <c r="A312" s="772" t="s">
        <v>472</v>
      </c>
      <c r="B312" s="773" t="s">
        <v>426</v>
      </c>
      <c r="C312" s="774">
        <v>9999.5300000000007</v>
      </c>
      <c r="D312" s="774">
        <v>9999.5231999999996</v>
      </c>
      <c r="E312" s="775">
        <f t="shared" ref="E312:E349" si="9">D312/C312*100</f>
        <v>99.999931996803838</v>
      </c>
    </row>
    <row r="313" spans="1:5" s="776" customFormat="1" ht="15" customHeight="1" x14ac:dyDescent="0.2">
      <c r="A313" s="1246" t="s">
        <v>473</v>
      </c>
      <c r="B313" s="773" t="s">
        <v>474</v>
      </c>
      <c r="C313" s="774">
        <v>170</v>
      </c>
      <c r="D313" s="774">
        <v>170</v>
      </c>
      <c r="E313" s="775">
        <f t="shared" si="9"/>
        <v>100</v>
      </c>
    </row>
    <row r="314" spans="1:5" s="776" customFormat="1" ht="15" customHeight="1" x14ac:dyDescent="0.2">
      <c r="A314" s="1246"/>
      <c r="B314" s="773" t="s">
        <v>3171</v>
      </c>
      <c r="C314" s="774">
        <v>150</v>
      </c>
      <c r="D314" s="774">
        <v>150</v>
      </c>
      <c r="E314" s="775">
        <f t="shared" si="9"/>
        <v>100</v>
      </c>
    </row>
    <row r="315" spans="1:5" s="776" customFormat="1" ht="15" customHeight="1" x14ac:dyDescent="0.2">
      <c r="A315" s="1246"/>
      <c r="B315" s="773" t="s">
        <v>3896</v>
      </c>
      <c r="C315" s="774">
        <v>200</v>
      </c>
      <c r="D315" s="774">
        <v>200</v>
      </c>
      <c r="E315" s="775">
        <f t="shared" si="9"/>
        <v>100</v>
      </c>
    </row>
    <row r="316" spans="1:5" s="776" customFormat="1" ht="15" customHeight="1" x14ac:dyDescent="0.2">
      <c r="A316" s="1246"/>
      <c r="B316" s="773" t="s">
        <v>476</v>
      </c>
      <c r="C316" s="774">
        <v>20</v>
      </c>
      <c r="D316" s="774">
        <v>20</v>
      </c>
      <c r="E316" s="775">
        <f t="shared" si="9"/>
        <v>100</v>
      </c>
    </row>
    <row r="317" spans="1:5" s="776" customFormat="1" ht="15" customHeight="1" x14ac:dyDescent="0.2">
      <c r="A317" s="1246"/>
      <c r="B317" s="773" t="s">
        <v>3172</v>
      </c>
      <c r="C317" s="774">
        <v>150</v>
      </c>
      <c r="D317" s="774">
        <v>150</v>
      </c>
      <c r="E317" s="775">
        <f t="shared" si="9"/>
        <v>100</v>
      </c>
    </row>
    <row r="318" spans="1:5" s="776" customFormat="1" ht="15" customHeight="1" x14ac:dyDescent="0.2">
      <c r="A318" s="1246"/>
      <c r="B318" s="773" t="s">
        <v>3173</v>
      </c>
      <c r="C318" s="774">
        <v>200</v>
      </c>
      <c r="D318" s="774">
        <v>200</v>
      </c>
      <c r="E318" s="775">
        <f t="shared" si="9"/>
        <v>100</v>
      </c>
    </row>
    <row r="319" spans="1:5" s="776" customFormat="1" ht="15" customHeight="1" x14ac:dyDescent="0.2">
      <c r="A319" s="1246"/>
      <c r="B319" s="773" t="s">
        <v>3165</v>
      </c>
      <c r="C319" s="774">
        <v>200</v>
      </c>
      <c r="D319" s="774">
        <v>200</v>
      </c>
      <c r="E319" s="775">
        <f t="shared" si="9"/>
        <v>100</v>
      </c>
    </row>
    <row r="320" spans="1:5" s="776" customFormat="1" ht="15" customHeight="1" x14ac:dyDescent="0.2">
      <c r="A320" s="1246"/>
      <c r="B320" s="773" t="s">
        <v>3174</v>
      </c>
      <c r="C320" s="774">
        <v>150</v>
      </c>
      <c r="D320" s="774">
        <v>150</v>
      </c>
      <c r="E320" s="775">
        <f t="shared" si="9"/>
        <v>100</v>
      </c>
    </row>
    <row r="321" spans="1:5" s="776" customFormat="1" ht="15" customHeight="1" x14ac:dyDescent="0.2">
      <c r="A321" s="1246"/>
      <c r="B321" s="773" t="s">
        <v>3897</v>
      </c>
      <c r="C321" s="774">
        <v>150</v>
      </c>
      <c r="D321" s="774">
        <v>150</v>
      </c>
      <c r="E321" s="775">
        <f t="shared" si="9"/>
        <v>100</v>
      </c>
    </row>
    <row r="322" spans="1:5" s="776" customFormat="1" ht="15" customHeight="1" x14ac:dyDescent="0.2">
      <c r="A322" s="1246"/>
      <c r="B322" s="773" t="s">
        <v>3898</v>
      </c>
      <c r="C322" s="774">
        <v>199</v>
      </c>
      <c r="D322" s="774">
        <v>199</v>
      </c>
      <c r="E322" s="775">
        <f t="shared" si="9"/>
        <v>100</v>
      </c>
    </row>
    <row r="323" spans="1:5" s="776" customFormat="1" ht="15" customHeight="1" x14ac:dyDescent="0.2">
      <c r="A323" s="1246"/>
      <c r="B323" s="773" t="s">
        <v>3899</v>
      </c>
      <c r="C323" s="774">
        <v>200</v>
      </c>
      <c r="D323" s="774">
        <v>0</v>
      </c>
      <c r="E323" s="775">
        <f t="shared" si="9"/>
        <v>0</v>
      </c>
    </row>
    <row r="324" spans="1:5" s="776" customFormat="1" ht="15" customHeight="1" x14ac:dyDescent="0.2">
      <c r="A324" s="1246"/>
      <c r="B324" s="773" t="s">
        <v>478</v>
      </c>
      <c r="C324" s="774">
        <v>200</v>
      </c>
      <c r="D324" s="774">
        <v>100</v>
      </c>
      <c r="E324" s="775">
        <f t="shared" si="9"/>
        <v>50</v>
      </c>
    </row>
    <row r="325" spans="1:5" s="776" customFormat="1" ht="15" customHeight="1" x14ac:dyDescent="0.2">
      <c r="A325" s="1246"/>
      <c r="B325" s="773" t="s">
        <v>375</v>
      </c>
      <c r="C325" s="774">
        <v>1500</v>
      </c>
      <c r="D325" s="774">
        <v>1500</v>
      </c>
      <c r="E325" s="775">
        <f t="shared" si="9"/>
        <v>100</v>
      </c>
    </row>
    <row r="326" spans="1:5" s="776" customFormat="1" ht="15" customHeight="1" x14ac:dyDescent="0.2">
      <c r="A326" s="1246"/>
      <c r="B326" s="773" t="s">
        <v>346</v>
      </c>
      <c r="C326" s="774">
        <v>150</v>
      </c>
      <c r="D326" s="774">
        <v>150</v>
      </c>
      <c r="E326" s="775">
        <f t="shared" si="9"/>
        <v>100</v>
      </c>
    </row>
    <row r="327" spans="1:5" s="776" customFormat="1" ht="15" customHeight="1" x14ac:dyDescent="0.2">
      <c r="A327" s="1246"/>
      <c r="B327" s="773" t="s">
        <v>479</v>
      </c>
      <c r="C327" s="774">
        <v>300</v>
      </c>
      <c r="D327" s="774">
        <v>300</v>
      </c>
      <c r="E327" s="775">
        <f t="shared" si="9"/>
        <v>100</v>
      </c>
    </row>
    <row r="328" spans="1:5" s="776" customFormat="1" ht="15" customHeight="1" x14ac:dyDescent="0.2">
      <c r="A328" s="1246"/>
      <c r="B328" s="773" t="s">
        <v>456</v>
      </c>
      <c r="C328" s="774">
        <v>6500</v>
      </c>
      <c r="D328" s="774">
        <v>2100</v>
      </c>
      <c r="E328" s="775">
        <f t="shared" si="9"/>
        <v>32.307692307692307</v>
      </c>
    </row>
    <row r="329" spans="1:5" s="776" customFormat="1" ht="15" customHeight="1" x14ac:dyDescent="0.2">
      <c r="A329" s="1246"/>
      <c r="B329" s="773" t="s">
        <v>3900</v>
      </c>
      <c r="C329" s="774">
        <v>30</v>
      </c>
      <c r="D329" s="774">
        <v>30</v>
      </c>
      <c r="E329" s="775">
        <f t="shared" si="9"/>
        <v>100</v>
      </c>
    </row>
    <row r="330" spans="1:5" s="776" customFormat="1" ht="15" customHeight="1" x14ac:dyDescent="0.2">
      <c r="A330" s="1246"/>
      <c r="B330" s="773" t="s">
        <v>2971</v>
      </c>
      <c r="C330" s="774">
        <v>500</v>
      </c>
      <c r="D330" s="774">
        <v>500</v>
      </c>
      <c r="E330" s="775">
        <f t="shared" si="9"/>
        <v>100</v>
      </c>
    </row>
    <row r="331" spans="1:5" s="776" customFormat="1" ht="15" customHeight="1" x14ac:dyDescent="0.2">
      <c r="A331" s="1246"/>
      <c r="B331" s="773" t="s">
        <v>3016</v>
      </c>
      <c r="C331" s="774">
        <v>300</v>
      </c>
      <c r="D331" s="774">
        <v>300</v>
      </c>
      <c r="E331" s="775">
        <f t="shared" si="9"/>
        <v>100</v>
      </c>
    </row>
    <row r="332" spans="1:5" s="776" customFormat="1" ht="25.5" x14ac:dyDescent="0.2">
      <c r="A332" s="1246"/>
      <c r="B332" s="773" t="s">
        <v>2120</v>
      </c>
      <c r="C332" s="774">
        <v>36.119999999999997</v>
      </c>
      <c r="D332" s="774">
        <v>36.116999999999997</v>
      </c>
      <c r="E332" s="775">
        <f t="shared" si="9"/>
        <v>99.99169435215947</v>
      </c>
    </row>
    <row r="333" spans="1:5" s="776" customFormat="1" ht="15" customHeight="1" x14ac:dyDescent="0.2">
      <c r="A333" s="1246"/>
      <c r="B333" s="773" t="s">
        <v>3901</v>
      </c>
      <c r="C333" s="774">
        <v>6299.84</v>
      </c>
      <c r="D333" s="774">
        <v>6299.84</v>
      </c>
      <c r="E333" s="775">
        <f t="shared" si="9"/>
        <v>100</v>
      </c>
    </row>
    <row r="334" spans="1:5" s="776" customFormat="1" ht="15" customHeight="1" x14ac:dyDescent="0.2">
      <c r="A334" s="1246"/>
      <c r="B334" s="773" t="s">
        <v>480</v>
      </c>
      <c r="C334" s="774">
        <v>30</v>
      </c>
      <c r="D334" s="774">
        <v>30</v>
      </c>
      <c r="E334" s="775">
        <f t="shared" si="9"/>
        <v>100</v>
      </c>
    </row>
    <row r="335" spans="1:5" s="776" customFormat="1" ht="15" customHeight="1" x14ac:dyDescent="0.2">
      <c r="A335" s="1246"/>
      <c r="B335" s="773" t="s">
        <v>481</v>
      </c>
      <c r="C335" s="774">
        <v>150</v>
      </c>
      <c r="D335" s="774">
        <v>150</v>
      </c>
      <c r="E335" s="775">
        <f t="shared" si="9"/>
        <v>100</v>
      </c>
    </row>
    <row r="336" spans="1:5" s="776" customFormat="1" ht="25.5" x14ac:dyDescent="0.2">
      <c r="A336" s="1246"/>
      <c r="B336" s="773" t="s">
        <v>3176</v>
      </c>
      <c r="C336" s="774">
        <v>30</v>
      </c>
      <c r="D336" s="774">
        <v>30</v>
      </c>
      <c r="E336" s="775">
        <f t="shared" si="9"/>
        <v>100</v>
      </c>
    </row>
    <row r="337" spans="1:5" s="776" customFormat="1" ht="15" customHeight="1" x14ac:dyDescent="0.2">
      <c r="A337" s="1246"/>
      <c r="B337" s="773" t="s">
        <v>3902</v>
      </c>
      <c r="C337" s="774">
        <v>60</v>
      </c>
      <c r="D337" s="774">
        <v>0</v>
      </c>
      <c r="E337" s="775">
        <f t="shared" si="9"/>
        <v>0</v>
      </c>
    </row>
    <row r="338" spans="1:5" s="776" customFormat="1" ht="15" customHeight="1" x14ac:dyDescent="0.2">
      <c r="A338" s="1246"/>
      <c r="B338" s="773" t="s">
        <v>484</v>
      </c>
      <c r="C338" s="774">
        <v>900</v>
      </c>
      <c r="D338" s="774">
        <v>900</v>
      </c>
      <c r="E338" s="775">
        <f t="shared" si="9"/>
        <v>100</v>
      </c>
    </row>
    <row r="339" spans="1:5" s="776" customFormat="1" ht="15" customHeight="1" x14ac:dyDescent="0.2">
      <c r="A339" s="1246"/>
      <c r="B339" s="773" t="s">
        <v>485</v>
      </c>
      <c r="C339" s="774">
        <v>200</v>
      </c>
      <c r="D339" s="774">
        <v>200</v>
      </c>
      <c r="E339" s="775">
        <f t="shared" si="9"/>
        <v>100</v>
      </c>
    </row>
    <row r="340" spans="1:5" s="776" customFormat="1" ht="25.5" x14ac:dyDescent="0.2">
      <c r="A340" s="1246"/>
      <c r="B340" s="773" t="s">
        <v>3177</v>
      </c>
      <c r="C340" s="774">
        <v>200</v>
      </c>
      <c r="D340" s="774">
        <v>200</v>
      </c>
      <c r="E340" s="775">
        <f t="shared" si="9"/>
        <v>100</v>
      </c>
    </row>
    <row r="341" spans="1:5" s="776" customFormat="1" ht="15" customHeight="1" x14ac:dyDescent="0.2">
      <c r="A341" s="1246"/>
      <c r="B341" s="773" t="s">
        <v>3903</v>
      </c>
      <c r="C341" s="774">
        <v>200</v>
      </c>
      <c r="D341" s="774">
        <v>200</v>
      </c>
      <c r="E341" s="775">
        <f t="shared" si="9"/>
        <v>100</v>
      </c>
    </row>
    <row r="342" spans="1:5" s="776" customFormat="1" ht="15" customHeight="1" x14ac:dyDescent="0.2">
      <c r="A342" s="1246"/>
      <c r="B342" s="773" t="s">
        <v>453</v>
      </c>
      <c r="C342" s="774">
        <v>1500</v>
      </c>
      <c r="D342" s="774">
        <v>1500</v>
      </c>
      <c r="E342" s="775">
        <f t="shared" si="9"/>
        <v>100</v>
      </c>
    </row>
    <row r="343" spans="1:5" s="776" customFormat="1" ht="15" customHeight="1" x14ac:dyDescent="0.2">
      <c r="A343" s="1246"/>
      <c r="B343" s="773" t="s">
        <v>3904</v>
      </c>
      <c r="C343" s="774">
        <v>120</v>
      </c>
      <c r="D343" s="774">
        <v>60</v>
      </c>
      <c r="E343" s="775">
        <f t="shared" si="9"/>
        <v>50</v>
      </c>
    </row>
    <row r="344" spans="1:5" s="776" customFormat="1" ht="15" customHeight="1" x14ac:dyDescent="0.2">
      <c r="A344" s="1246"/>
      <c r="B344" s="773" t="s">
        <v>2973</v>
      </c>
      <c r="C344" s="774">
        <v>83</v>
      </c>
      <c r="D344" s="774">
        <v>83</v>
      </c>
      <c r="E344" s="775">
        <f t="shared" si="9"/>
        <v>100</v>
      </c>
    </row>
    <row r="345" spans="1:5" s="776" customFormat="1" ht="15" customHeight="1" x14ac:dyDescent="0.2">
      <c r="A345" s="1246"/>
      <c r="B345" s="773" t="s">
        <v>3905</v>
      </c>
      <c r="C345" s="774">
        <v>200</v>
      </c>
      <c r="D345" s="774">
        <v>100</v>
      </c>
      <c r="E345" s="775">
        <f t="shared" si="9"/>
        <v>50</v>
      </c>
    </row>
    <row r="346" spans="1:5" s="776" customFormat="1" ht="25.5" x14ac:dyDescent="0.2">
      <c r="A346" s="772" t="s">
        <v>486</v>
      </c>
      <c r="B346" s="773" t="s">
        <v>352</v>
      </c>
      <c r="C346" s="774">
        <v>500</v>
      </c>
      <c r="D346" s="774">
        <v>500</v>
      </c>
      <c r="E346" s="775">
        <f t="shared" si="9"/>
        <v>100</v>
      </c>
    </row>
    <row r="347" spans="1:5" s="776" customFormat="1" ht="15" customHeight="1" x14ac:dyDescent="0.2">
      <c r="A347" s="772" t="s">
        <v>487</v>
      </c>
      <c r="B347" s="773" t="s">
        <v>488</v>
      </c>
      <c r="C347" s="774">
        <v>700</v>
      </c>
      <c r="D347" s="774">
        <v>700</v>
      </c>
      <c r="E347" s="775">
        <f t="shared" si="9"/>
        <v>100</v>
      </c>
    </row>
    <row r="348" spans="1:5" s="776" customFormat="1" ht="25.5" x14ac:dyDescent="0.2">
      <c r="A348" s="772" t="s">
        <v>3906</v>
      </c>
      <c r="B348" s="773" t="s">
        <v>3897</v>
      </c>
      <c r="C348" s="774">
        <v>30</v>
      </c>
      <c r="D348" s="774">
        <v>30</v>
      </c>
      <c r="E348" s="775">
        <f t="shared" si="9"/>
        <v>100</v>
      </c>
    </row>
    <row r="349" spans="1:5" s="776" customFormat="1" ht="15" customHeight="1" x14ac:dyDescent="0.2">
      <c r="A349" s="1251" t="s">
        <v>316</v>
      </c>
      <c r="B349" s="1252"/>
      <c r="C349" s="778">
        <f>SUM(C312:C348)</f>
        <v>32507.489999999998</v>
      </c>
      <c r="D349" s="778">
        <f>SUM(D312:D348)</f>
        <v>27587.480199999998</v>
      </c>
      <c r="E349" s="779">
        <f t="shared" si="9"/>
        <v>84.864996343919501</v>
      </c>
    </row>
    <row r="350" spans="1:5" s="771" customFormat="1" ht="18" customHeight="1" x14ac:dyDescent="0.2">
      <c r="A350" s="1253" t="s">
        <v>489</v>
      </c>
      <c r="B350" s="1254"/>
      <c r="C350" s="1254"/>
      <c r="D350" s="1254"/>
      <c r="E350" s="1255"/>
    </row>
    <row r="351" spans="1:5" s="776" customFormat="1" ht="25.5" x14ac:dyDescent="0.2">
      <c r="A351" s="1246" t="s">
        <v>490</v>
      </c>
      <c r="B351" s="773" t="s">
        <v>492</v>
      </c>
      <c r="C351" s="774">
        <v>300</v>
      </c>
      <c r="D351" s="774">
        <v>300</v>
      </c>
      <c r="E351" s="775">
        <f t="shared" ref="E351:E390" si="10">D351/C351*100</f>
        <v>100</v>
      </c>
    </row>
    <row r="352" spans="1:5" s="776" customFormat="1" ht="15" customHeight="1" x14ac:dyDescent="0.2">
      <c r="A352" s="1246"/>
      <c r="B352" s="773" t="s">
        <v>3907</v>
      </c>
      <c r="C352" s="774">
        <v>50</v>
      </c>
      <c r="D352" s="774">
        <v>50</v>
      </c>
      <c r="E352" s="775">
        <f t="shared" si="10"/>
        <v>100</v>
      </c>
    </row>
    <row r="353" spans="1:5" s="776" customFormat="1" ht="15" customHeight="1" x14ac:dyDescent="0.2">
      <c r="A353" s="1246" t="s">
        <v>495</v>
      </c>
      <c r="B353" s="773" t="s">
        <v>3178</v>
      </c>
      <c r="C353" s="774">
        <v>315.39999999999998</v>
      </c>
      <c r="D353" s="774">
        <v>315.39999999999998</v>
      </c>
      <c r="E353" s="775">
        <f t="shared" si="10"/>
        <v>100</v>
      </c>
    </row>
    <row r="354" spans="1:5" s="776" customFormat="1" ht="15" customHeight="1" x14ac:dyDescent="0.2">
      <c r="A354" s="1246"/>
      <c r="B354" s="773" t="s">
        <v>496</v>
      </c>
      <c r="C354" s="774">
        <v>70</v>
      </c>
      <c r="D354" s="774">
        <v>70</v>
      </c>
      <c r="E354" s="775">
        <f t="shared" si="10"/>
        <v>100</v>
      </c>
    </row>
    <row r="355" spans="1:5" s="776" customFormat="1" ht="15" customHeight="1" x14ac:dyDescent="0.2">
      <c r="A355" s="1246"/>
      <c r="B355" s="773" t="s">
        <v>3179</v>
      </c>
      <c r="C355" s="774">
        <v>200</v>
      </c>
      <c r="D355" s="774">
        <v>200</v>
      </c>
      <c r="E355" s="775">
        <f t="shared" si="10"/>
        <v>100</v>
      </c>
    </row>
    <row r="356" spans="1:5" s="776" customFormat="1" ht="25.5" x14ac:dyDescent="0.2">
      <c r="A356" s="1246"/>
      <c r="B356" s="773" t="s">
        <v>497</v>
      </c>
      <c r="C356" s="774">
        <v>200</v>
      </c>
      <c r="D356" s="774">
        <v>200</v>
      </c>
      <c r="E356" s="775">
        <f t="shared" si="10"/>
        <v>100</v>
      </c>
    </row>
    <row r="357" spans="1:5" s="776" customFormat="1" ht="15" customHeight="1" x14ac:dyDescent="0.2">
      <c r="A357" s="1246"/>
      <c r="B357" s="773" t="s">
        <v>1774</v>
      </c>
      <c r="C357" s="774">
        <v>94.5</v>
      </c>
      <c r="D357" s="774">
        <v>94.5</v>
      </c>
      <c r="E357" s="775">
        <f t="shared" si="10"/>
        <v>100</v>
      </c>
    </row>
    <row r="358" spans="1:5" s="776" customFormat="1" ht="15" customHeight="1" x14ac:dyDescent="0.2">
      <c r="A358" s="1246"/>
      <c r="B358" s="773" t="s">
        <v>347</v>
      </c>
      <c r="C358" s="774">
        <v>99.9</v>
      </c>
      <c r="D358" s="774">
        <v>99.9</v>
      </c>
      <c r="E358" s="775">
        <f t="shared" si="10"/>
        <v>100</v>
      </c>
    </row>
    <row r="359" spans="1:5" s="776" customFormat="1" ht="15" customHeight="1" x14ac:dyDescent="0.2">
      <c r="A359" s="1246"/>
      <c r="B359" s="773" t="s">
        <v>1875</v>
      </c>
      <c r="C359" s="774">
        <v>120</v>
      </c>
      <c r="D359" s="774">
        <v>120</v>
      </c>
      <c r="E359" s="775">
        <f t="shared" si="10"/>
        <v>100</v>
      </c>
    </row>
    <row r="360" spans="1:5" s="776" customFormat="1" ht="15" customHeight="1" x14ac:dyDescent="0.2">
      <c r="A360" s="1246"/>
      <c r="B360" s="773" t="s">
        <v>498</v>
      </c>
      <c r="C360" s="774">
        <v>883.1</v>
      </c>
      <c r="D360" s="774">
        <v>883.1</v>
      </c>
      <c r="E360" s="775">
        <f t="shared" si="10"/>
        <v>100</v>
      </c>
    </row>
    <row r="361" spans="1:5" s="776" customFormat="1" ht="15" customHeight="1" x14ac:dyDescent="0.2">
      <c r="A361" s="1246"/>
      <c r="B361" s="773" t="s">
        <v>499</v>
      </c>
      <c r="C361" s="774">
        <v>140</v>
      </c>
      <c r="D361" s="774">
        <v>140</v>
      </c>
      <c r="E361" s="775">
        <f t="shared" si="10"/>
        <v>100</v>
      </c>
    </row>
    <row r="362" spans="1:5" s="776" customFormat="1" ht="15" customHeight="1" x14ac:dyDescent="0.2">
      <c r="A362" s="1246"/>
      <c r="B362" s="773" t="s">
        <v>407</v>
      </c>
      <c r="C362" s="774">
        <v>70</v>
      </c>
      <c r="D362" s="774">
        <v>70</v>
      </c>
      <c r="E362" s="775">
        <f t="shared" si="10"/>
        <v>100</v>
      </c>
    </row>
    <row r="363" spans="1:5" s="776" customFormat="1" ht="15" customHeight="1" x14ac:dyDescent="0.2">
      <c r="A363" s="1246"/>
      <c r="B363" s="773" t="s">
        <v>409</v>
      </c>
      <c r="C363" s="774">
        <v>80</v>
      </c>
      <c r="D363" s="774">
        <v>80</v>
      </c>
      <c r="E363" s="775">
        <f t="shared" si="10"/>
        <v>100</v>
      </c>
    </row>
    <row r="364" spans="1:5" s="776" customFormat="1" ht="15" customHeight="1" x14ac:dyDescent="0.2">
      <c r="A364" s="1246"/>
      <c r="B364" s="773" t="s">
        <v>500</v>
      </c>
      <c r="C364" s="774">
        <v>505</v>
      </c>
      <c r="D364" s="774">
        <v>505</v>
      </c>
      <c r="E364" s="775">
        <f t="shared" si="10"/>
        <v>100</v>
      </c>
    </row>
    <row r="365" spans="1:5" s="776" customFormat="1" ht="25.5" x14ac:dyDescent="0.2">
      <c r="A365" s="777" t="s">
        <v>501</v>
      </c>
      <c r="B365" s="773" t="s">
        <v>500</v>
      </c>
      <c r="C365" s="774">
        <v>412</v>
      </c>
      <c r="D365" s="774">
        <v>412</v>
      </c>
      <c r="E365" s="775">
        <f t="shared" si="10"/>
        <v>100</v>
      </c>
    </row>
    <row r="366" spans="1:5" s="776" customFormat="1" ht="15" customHeight="1" x14ac:dyDescent="0.2">
      <c r="A366" s="777" t="s">
        <v>3908</v>
      </c>
      <c r="B366" s="773" t="s">
        <v>1960</v>
      </c>
      <c r="C366" s="774">
        <v>100</v>
      </c>
      <c r="D366" s="774">
        <v>0</v>
      </c>
      <c r="E366" s="775">
        <f t="shared" si="10"/>
        <v>0</v>
      </c>
    </row>
    <row r="367" spans="1:5" s="776" customFormat="1" ht="15" customHeight="1" x14ac:dyDescent="0.2">
      <c r="A367" s="1246" t="s">
        <v>503</v>
      </c>
      <c r="B367" s="773" t="s">
        <v>2974</v>
      </c>
      <c r="C367" s="774">
        <v>100</v>
      </c>
      <c r="D367" s="774">
        <v>100</v>
      </c>
      <c r="E367" s="775">
        <f t="shared" si="10"/>
        <v>100</v>
      </c>
    </row>
    <row r="368" spans="1:5" s="776" customFormat="1" ht="15" customHeight="1" x14ac:dyDescent="0.2">
      <c r="A368" s="1246"/>
      <c r="B368" s="773" t="s">
        <v>2004</v>
      </c>
      <c r="C368" s="774">
        <v>53</v>
      </c>
      <c r="D368" s="774">
        <v>53</v>
      </c>
      <c r="E368" s="775">
        <f t="shared" si="10"/>
        <v>100</v>
      </c>
    </row>
    <row r="369" spans="1:5" s="776" customFormat="1" ht="15" customHeight="1" x14ac:dyDescent="0.2">
      <c r="A369" s="1246"/>
      <c r="B369" s="773" t="s">
        <v>2012</v>
      </c>
      <c r="C369" s="774">
        <v>200</v>
      </c>
      <c r="D369" s="774">
        <v>200</v>
      </c>
      <c r="E369" s="775">
        <f t="shared" si="10"/>
        <v>100</v>
      </c>
    </row>
    <row r="370" spans="1:5" s="776" customFormat="1" ht="15" customHeight="1" x14ac:dyDescent="0.2">
      <c r="A370" s="1246"/>
      <c r="B370" s="773" t="s">
        <v>2047</v>
      </c>
      <c r="C370" s="774">
        <v>100</v>
      </c>
      <c r="D370" s="774">
        <v>100</v>
      </c>
      <c r="E370" s="775">
        <f t="shared" si="10"/>
        <v>100</v>
      </c>
    </row>
    <row r="371" spans="1:5" s="776" customFormat="1" ht="15" customHeight="1" x14ac:dyDescent="0.2">
      <c r="A371" s="1246"/>
      <c r="B371" s="773" t="s">
        <v>504</v>
      </c>
      <c r="C371" s="774">
        <v>120</v>
      </c>
      <c r="D371" s="774">
        <v>120</v>
      </c>
      <c r="E371" s="775">
        <f t="shared" si="10"/>
        <v>100</v>
      </c>
    </row>
    <row r="372" spans="1:5" s="776" customFormat="1" ht="15" customHeight="1" x14ac:dyDescent="0.2">
      <c r="A372" s="1246"/>
      <c r="B372" s="773" t="s">
        <v>3909</v>
      </c>
      <c r="C372" s="774">
        <v>36</v>
      </c>
      <c r="D372" s="774">
        <v>36</v>
      </c>
      <c r="E372" s="775">
        <f t="shared" si="10"/>
        <v>100</v>
      </c>
    </row>
    <row r="373" spans="1:5" s="776" customFormat="1" ht="25.5" x14ac:dyDescent="0.2">
      <c r="A373" s="1246"/>
      <c r="B373" s="773" t="s">
        <v>3045</v>
      </c>
      <c r="C373" s="774">
        <v>200</v>
      </c>
      <c r="D373" s="774">
        <v>200</v>
      </c>
      <c r="E373" s="775">
        <f t="shared" si="10"/>
        <v>100</v>
      </c>
    </row>
    <row r="374" spans="1:5" s="776" customFormat="1" ht="15" customHeight="1" x14ac:dyDescent="0.2">
      <c r="A374" s="1246"/>
      <c r="B374" s="773" t="s">
        <v>2104</v>
      </c>
      <c r="C374" s="774">
        <v>500</v>
      </c>
      <c r="D374" s="774">
        <v>500</v>
      </c>
      <c r="E374" s="775">
        <f t="shared" si="10"/>
        <v>100</v>
      </c>
    </row>
    <row r="375" spans="1:5" s="776" customFormat="1" ht="15" customHeight="1" x14ac:dyDescent="0.2">
      <c r="A375" s="1246"/>
      <c r="B375" s="773" t="s">
        <v>561</v>
      </c>
      <c r="C375" s="774">
        <v>100</v>
      </c>
      <c r="D375" s="774">
        <v>100</v>
      </c>
      <c r="E375" s="775">
        <f t="shared" si="10"/>
        <v>100</v>
      </c>
    </row>
    <row r="376" spans="1:5" s="776" customFormat="1" ht="15" customHeight="1" x14ac:dyDescent="0.2">
      <c r="A376" s="1246"/>
      <c r="B376" s="773" t="s">
        <v>387</v>
      </c>
      <c r="C376" s="774">
        <v>1600</v>
      </c>
      <c r="D376" s="774">
        <v>0</v>
      </c>
      <c r="E376" s="775">
        <f t="shared" si="10"/>
        <v>0</v>
      </c>
    </row>
    <row r="377" spans="1:5" s="776" customFormat="1" ht="15" customHeight="1" x14ac:dyDescent="0.2">
      <c r="A377" s="1246"/>
      <c r="B377" s="773" t="s">
        <v>1789</v>
      </c>
      <c r="C377" s="774">
        <v>1000</v>
      </c>
      <c r="D377" s="774">
        <v>0</v>
      </c>
      <c r="E377" s="775">
        <f t="shared" si="10"/>
        <v>0</v>
      </c>
    </row>
    <row r="378" spans="1:5" s="776" customFormat="1" ht="15" customHeight="1" x14ac:dyDescent="0.2">
      <c r="A378" s="1246"/>
      <c r="B378" s="773" t="s">
        <v>1862</v>
      </c>
      <c r="C378" s="774">
        <v>500</v>
      </c>
      <c r="D378" s="774">
        <v>500</v>
      </c>
      <c r="E378" s="775">
        <f t="shared" si="10"/>
        <v>100</v>
      </c>
    </row>
    <row r="379" spans="1:5" s="776" customFormat="1" ht="15" customHeight="1" x14ac:dyDescent="0.2">
      <c r="A379" s="1246"/>
      <c r="B379" s="773" t="s">
        <v>3910</v>
      </c>
      <c r="C379" s="774">
        <v>200</v>
      </c>
      <c r="D379" s="774">
        <v>200</v>
      </c>
      <c r="E379" s="775">
        <f t="shared" si="10"/>
        <v>100</v>
      </c>
    </row>
    <row r="380" spans="1:5" s="776" customFormat="1" ht="15" customHeight="1" x14ac:dyDescent="0.2">
      <c r="A380" s="1246"/>
      <c r="B380" s="773" t="s">
        <v>494</v>
      </c>
      <c r="C380" s="774">
        <v>2000</v>
      </c>
      <c r="D380" s="774">
        <v>0</v>
      </c>
      <c r="E380" s="775">
        <f t="shared" si="10"/>
        <v>0</v>
      </c>
    </row>
    <row r="381" spans="1:5" s="776" customFormat="1" ht="25.5" x14ac:dyDescent="0.2">
      <c r="A381" s="1246"/>
      <c r="B381" s="773" t="s">
        <v>2209</v>
      </c>
      <c r="C381" s="774">
        <v>45</v>
      </c>
      <c r="D381" s="774">
        <v>45</v>
      </c>
      <c r="E381" s="775">
        <f t="shared" si="10"/>
        <v>100</v>
      </c>
    </row>
    <row r="382" spans="1:5" s="776" customFormat="1" ht="15" customHeight="1" x14ac:dyDescent="0.2">
      <c r="A382" s="1246"/>
      <c r="B382" s="773" t="s">
        <v>2212</v>
      </c>
      <c r="C382" s="774">
        <v>150</v>
      </c>
      <c r="D382" s="774">
        <v>150</v>
      </c>
      <c r="E382" s="775">
        <f t="shared" si="10"/>
        <v>100</v>
      </c>
    </row>
    <row r="383" spans="1:5" s="776" customFormat="1" ht="15" customHeight="1" x14ac:dyDescent="0.2">
      <c r="A383" s="1246"/>
      <c r="B383" s="773" t="s">
        <v>3187</v>
      </c>
      <c r="C383" s="774">
        <v>94.5</v>
      </c>
      <c r="D383" s="774">
        <v>94.5</v>
      </c>
      <c r="E383" s="775">
        <f t="shared" si="10"/>
        <v>100</v>
      </c>
    </row>
    <row r="384" spans="1:5" s="776" customFormat="1" ht="15" customHeight="1" x14ac:dyDescent="0.2">
      <c r="A384" s="1246" t="s">
        <v>506</v>
      </c>
      <c r="B384" s="773" t="s">
        <v>3183</v>
      </c>
      <c r="C384" s="774">
        <v>90</v>
      </c>
      <c r="D384" s="774">
        <v>90</v>
      </c>
      <c r="E384" s="775">
        <f t="shared" si="10"/>
        <v>100</v>
      </c>
    </row>
    <row r="385" spans="1:5" s="776" customFormat="1" ht="15" customHeight="1" x14ac:dyDescent="0.2">
      <c r="A385" s="1246"/>
      <c r="B385" s="773" t="s">
        <v>3911</v>
      </c>
      <c r="C385" s="774">
        <v>100</v>
      </c>
      <c r="D385" s="774">
        <v>100</v>
      </c>
      <c r="E385" s="775">
        <f t="shared" si="10"/>
        <v>100</v>
      </c>
    </row>
    <row r="386" spans="1:5" s="776" customFormat="1" ht="25.5" x14ac:dyDescent="0.2">
      <c r="A386" s="1246"/>
      <c r="B386" s="773" t="s">
        <v>3184</v>
      </c>
      <c r="C386" s="774">
        <v>160</v>
      </c>
      <c r="D386" s="774">
        <v>160</v>
      </c>
      <c r="E386" s="775">
        <f t="shared" si="10"/>
        <v>100</v>
      </c>
    </row>
    <row r="387" spans="1:5" s="776" customFormat="1" ht="25.5" x14ac:dyDescent="0.2">
      <c r="A387" s="1246"/>
      <c r="B387" s="773" t="s">
        <v>3185</v>
      </c>
      <c r="C387" s="774">
        <v>50</v>
      </c>
      <c r="D387" s="774">
        <v>44.673139999999997</v>
      </c>
      <c r="E387" s="775">
        <f t="shared" si="10"/>
        <v>89.346279999999993</v>
      </c>
    </row>
    <row r="388" spans="1:5" s="776" customFormat="1" ht="25.5" x14ac:dyDescent="0.2">
      <c r="A388" s="1246"/>
      <c r="B388" s="773" t="s">
        <v>3186</v>
      </c>
      <c r="C388" s="774">
        <v>100</v>
      </c>
      <c r="D388" s="774">
        <v>100</v>
      </c>
      <c r="E388" s="775">
        <f t="shared" si="10"/>
        <v>100</v>
      </c>
    </row>
    <row r="389" spans="1:5" s="776" customFormat="1" ht="15" customHeight="1" x14ac:dyDescent="0.2">
      <c r="A389" s="1246"/>
      <c r="B389" s="773" t="s">
        <v>509</v>
      </c>
      <c r="C389" s="774">
        <v>67.5</v>
      </c>
      <c r="D389" s="774">
        <v>67.5</v>
      </c>
      <c r="E389" s="775">
        <f t="shared" si="10"/>
        <v>100</v>
      </c>
    </row>
    <row r="390" spans="1:5" s="776" customFormat="1" ht="15" customHeight="1" x14ac:dyDescent="0.2">
      <c r="A390" s="1251" t="s">
        <v>325</v>
      </c>
      <c r="B390" s="1252"/>
      <c r="C390" s="778">
        <f>SUM(C351:C389)</f>
        <v>11205.9</v>
      </c>
      <c r="D390" s="778">
        <f>SUM(D351:D389)</f>
        <v>6500.5731399999995</v>
      </c>
      <c r="E390" s="779">
        <f t="shared" si="10"/>
        <v>58.010272624242589</v>
      </c>
    </row>
    <row r="391" spans="1:5" s="771" customFormat="1" ht="18" customHeight="1" x14ac:dyDescent="0.2">
      <c r="A391" s="1253" t="s">
        <v>510</v>
      </c>
      <c r="B391" s="1254"/>
      <c r="C391" s="1254"/>
      <c r="D391" s="1254"/>
      <c r="E391" s="1255"/>
    </row>
    <row r="392" spans="1:5" s="776" customFormat="1" ht="25.5" x14ac:dyDescent="0.2">
      <c r="A392" s="772" t="s">
        <v>511</v>
      </c>
      <c r="B392" s="773" t="s">
        <v>512</v>
      </c>
      <c r="C392" s="774">
        <v>1700</v>
      </c>
      <c r="D392" s="774">
        <v>1700</v>
      </c>
      <c r="E392" s="775">
        <f t="shared" ref="E392:E455" si="11">D392/C392*100</f>
        <v>100</v>
      </c>
    </row>
    <row r="393" spans="1:5" s="776" customFormat="1" ht="15" customHeight="1" x14ac:dyDescent="0.2">
      <c r="A393" s="772" t="s">
        <v>3912</v>
      </c>
      <c r="B393" s="773" t="s">
        <v>3913</v>
      </c>
      <c r="C393" s="774">
        <v>5000</v>
      </c>
      <c r="D393" s="774">
        <v>5000</v>
      </c>
      <c r="E393" s="775">
        <f t="shared" si="11"/>
        <v>100</v>
      </c>
    </row>
    <row r="394" spans="1:5" s="776" customFormat="1" ht="25.5" x14ac:dyDescent="0.2">
      <c r="A394" s="1246" t="s">
        <v>513</v>
      </c>
      <c r="B394" s="773" t="s">
        <v>2970</v>
      </c>
      <c r="C394" s="774">
        <v>683.54</v>
      </c>
      <c r="D394" s="774">
        <v>683.54</v>
      </c>
      <c r="E394" s="775">
        <f t="shared" si="11"/>
        <v>100</v>
      </c>
    </row>
    <row r="395" spans="1:5" s="776" customFormat="1" ht="15" customHeight="1" x14ac:dyDescent="0.2">
      <c r="A395" s="1246"/>
      <c r="B395" s="773" t="s">
        <v>3914</v>
      </c>
      <c r="C395" s="774">
        <v>100</v>
      </c>
      <c r="D395" s="774">
        <v>100</v>
      </c>
      <c r="E395" s="775">
        <f t="shared" si="11"/>
        <v>100</v>
      </c>
    </row>
    <row r="396" spans="1:5" s="776" customFormat="1" ht="15" customHeight="1" x14ac:dyDescent="0.2">
      <c r="A396" s="1246"/>
      <c r="B396" s="773" t="s">
        <v>3915</v>
      </c>
      <c r="C396" s="774">
        <v>50</v>
      </c>
      <c r="D396" s="774">
        <v>50</v>
      </c>
      <c r="E396" s="775">
        <f t="shared" si="11"/>
        <v>100</v>
      </c>
    </row>
    <row r="397" spans="1:5" s="776" customFormat="1" ht="25.5" x14ac:dyDescent="0.2">
      <c r="A397" s="1246" t="s">
        <v>514</v>
      </c>
      <c r="B397" s="773" t="s">
        <v>3916</v>
      </c>
      <c r="C397" s="774">
        <v>6</v>
      </c>
      <c r="D397" s="774">
        <v>6</v>
      </c>
      <c r="E397" s="775">
        <f t="shared" si="11"/>
        <v>100</v>
      </c>
    </row>
    <row r="398" spans="1:5" s="776" customFormat="1" ht="15" customHeight="1" x14ac:dyDescent="0.2">
      <c r="A398" s="1246"/>
      <c r="B398" s="773" t="s">
        <v>346</v>
      </c>
      <c r="C398" s="774">
        <v>185</v>
      </c>
      <c r="D398" s="774">
        <v>185</v>
      </c>
      <c r="E398" s="775">
        <f t="shared" si="11"/>
        <v>100</v>
      </c>
    </row>
    <row r="399" spans="1:5" s="776" customFormat="1" ht="15" customHeight="1" x14ac:dyDescent="0.2">
      <c r="A399" s="1246"/>
      <c r="B399" s="773" t="s">
        <v>430</v>
      </c>
      <c r="C399" s="774">
        <v>188</v>
      </c>
      <c r="D399" s="774">
        <v>188</v>
      </c>
      <c r="E399" s="775">
        <f t="shared" si="11"/>
        <v>100</v>
      </c>
    </row>
    <row r="400" spans="1:5" s="776" customFormat="1" ht="15" customHeight="1" x14ac:dyDescent="0.2">
      <c r="A400" s="1246"/>
      <c r="B400" s="773" t="s">
        <v>406</v>
      </c>
      <c r="C400" s="774">
        <v>188</v>
      </c>
      <c r="D400" s="774">
        <v>188</v>
      </c>
      <c r="E400" s="775">
        <f t="shared" si="11"/>
        <v>100</v>
      </c>
    </row>
    <row r="401" spans="1:5" s="776" customFormat="1" ht="15" customHeight="1" x14ac:dyDescent="0.2">
      <c r="A401" s="1246"/>
      <c r="B401" s="773" t="s">
        <v>453</v>
      </c>
      <c r="C401" s="774">
        <v>194.5</v>
      </c>
      <c r="D401" s="774">
        <v>194.5</v>
      </c>
      <c r="E401" s="775">
        <f t="shared" si="11"/>
        <v>100</v>
      </c>
    </row>
    <row r="402" spans="1:5" s="776" customFormat="1" ht="15" customHeight="1" x14ac:dyDescent="0.2">
      <c r="A402" s="1246"/>
      <c r="B402" s="773" t="s">
        <v>407</v>
      </c>
      <c r="C402" s="774">
        <v>200</v>
      </c>
      <c r="D402" s="774">
        <v>200</v>
      </c>
      <c r="E402" s="775">
        <f t="shared" si="11"/>
        <v>100</v>
      </c>
    </row>
    <row r="403" spans="1:5" s="776" customFormat="1" ht="15" customHeight="1" x14ac:dyDescent="0.2">
      <c r="A403" s="1246"/>
      <c r="B403" s="773" t="s">
        <v>408</v>
      </c>
      <c r="C403" s="774">
        <v>1239</v>
      </c>
      <c r="D403" s="774">
        <v>575</v>
      </c>
      <c r="E403" s="775">
        <f t="shared" si="11"/>
        <v>46.408393866020987</v>
      </c>
    </row>
    <row r="404" spans="1:5" s="776" customFormat="1" ht="25.5" x14ac:dyDescent="0.2">
      <c r="A404" s="1246" t="s">
        <v>516</v>
      </c>
      <c r="B404" s="773" t="s">
        <v>1961</v>
      </c>
      <c r="C404" s="774">
        <v>150</v>
      </c>
      <c r="D404" s="774">
        <v>150</v>
      </c>
      <c r="E404" s="775">
        <f t="shared" si="11"/>
        <v>100</v>
      </c>
    </row>
    <row r="405" spans="1:5" s="776" customFormat="1" ht="25.5" x14ac:dyDescent="0.2">
      <c r="A405" s="1246"/>
      <c r="B405" s="773" t="s">
        <v>518</v>
      </c>
      <c r="C405" s="774">
        <v>2000</v>
      </c>
      <c r="D405" s="774">
        <v>2000</v>
      </c>
      <c r="E405" s="775">
        <f t="shared" si="11"/>
        <v>100</v>
      </c>
    </row>
    <row r="406" spans="1:5" s="776" customFormat="1" ht="15" customHeight="1" x14ac:dyDescent="0.2">
      <c r="A406" s="1246"/>
      <c r="B406" s="773" t="s">
        <v>2977</v>
      </c>
      <c r="C406" s="774">
        <v>200</v>
      </c>
      <c r="D406" s="774">
        <v>200</v>
      </c>
      <c r="E406" s="775">
        <f t="shared" si="11"/>
        <v>100</v>
      </c>
    </row>
    <row r="407" spans="1:5" s="776" customFormat="1" ht="25.5" x14ac:dyDescent="0.2">
      <c r="A407" s="1246"/>
      <c r="B407" s="773" t="s">
        <v>3188</v>
      </c>
      <c r="C407" s="774">
        <v>100</v>
      </c>
      <c r="D407" s="774">
        <v>100</v>
      </c>
      <c r="E407" s="775">
        <f t="shared" si="11"/>
        <v>100</v>
      </c>
    </row>
    <row r="408" spans="1:5" s="776" customFormat="1" ht="25.5" x14ac:dyDescent="0.2">
      <c r="A408" s="1246"/>
      <c r="B408" s="773" t="s">
        <v>3917</v>
      </c>
      <c r="C408" s="774">
        <v>42</v>
      </c>
      <c r="D408" s="774">
        <v>42</v>
      </c>
      <c r="E408" s="775">
        <f t="shared" si="11"/>
        <v>100</v>
      </c>
    </row>
    <row r="409" spans="1:5" s="776" customFormat="1" ht="15" customHeight="1" x14ac:dyDescent="0.2">
      <c r="A409" s="1246"/>
      <c r="B409" s="773" t="s">
        <v>1985</v>
      </c>
      <c r="C409" s="774">
        <v>500</v>
      </c>
      <c r="D409" s="774">
        <v>500</v>
      </c>
      <c r="E409" s="775">
        <f t="shared" si="11"/>
        <v>100</v>
      </c>
    </row>
    <row r="410" spans="1:5" s="776" customFormat="1" ht="15" customHeight="1" x14ac:dyDescent="0.2">
      <c r="A410" s="1246"/>
      <c r="B410" s="773" t="s">
        <v>519</v>
      </c>
      <c r="C410" s="774">
        <v>95</v>
      </c>
      <c r="D410" s="774">
        <v>95</v>
      </c>
      <c r="E410" s="775">
        <f t="shared" si="11"/>
        <v>100</v>
      </c>
    </row>
    <row r="411" spans="1:5" s="776" customFormat="1" ht="15" customHeight="1" x14ac:dyDescent="0.2">
      <c r="A411" s="1246"/>
      <c r="B411" s="773" t="s">
        <v>3918</v>
      </c>
      <c r="C411" s="774">
        <v>200</v>
      </c>
      <c r="D411" s="774">
        <v>200</v>
      </c>
      <c r="E411" s="775">
        <f t="shared" si="11"/>
        <v>100</v>
      </c>
    </row>
    <row r="412" spans="1:5" s="776" customFormat="1" ht="15" customHeight="1" x14ac:dyDescent="0.2">
      <c r="A412" s="1246"/>
      <c r="B412" s="773" t="s">
        <v>3189</v>
      </c>
      <c r="C412" s="774">
        <v>200</v>
      </c>
      <c r="D412" s="774">
        <v>200</v>
      </c>
      <c r="E412" s="775">
        <f t="shared" si="11"/>
        <v>100</v>
      </c>
    </row>
    <row r="413" spans="1:5" s="776" customFormat="1" ht="15" customHeight="1" x14ac:dyDescent="0.2">
      <c r="A413" s="1246"/>
      <c r="B413" s="773" t="s">
        <v>3190</v>
      </c>
      <c r="C413" s="774">
        <v>50</v>
      </c>
      <c r="D413" s="774">
        <v>50</v>
      </c>
      <c r="E413" s="775">
        <f t="shared" si="11"/>
        <v>100</v>
      </c>
    </row>
    <row r="414" spans="1:5" s="776" customFormat="1" ht="15" customHeight="1" x14ac:dyDescent="0.2">
      <c r="A414" s="1246"/>
      <c r="B414" s="773" t="s">
        <v>3919</v>
      </c>
      <c r="C414" s="774">
        <v>200</v>
      </c>
      <c r="D414" s="774">
        <v>200</v>
      </c>
      <c r="E414" s="775">
        <f t="shared" si="11"/>
        <v>100</v>
      </c>
    </row>
    <row r="415" spans="1:5" s="776" customFormat="1" ht="38.25" x14ac:dyDescent="0.2">
      <c r="A415" s="1246"/>
      <c r="B415" s="773" t="s">
        <v>3191</v>
      </c>
      <c r="C415" s="774">
        <v>3500</v>
      </c>
      <c r="D415" s="774">
        <v>3500</v>
      </c>
      <c r="E415" s="775">
        <f t="shared" si="11"/>
        <v>100</v>
      </c>
    </row>
    <row r="416" spans="1:5" s="776" customFormat="1" ht="15" customHeight="1" x14ac:dyDescent="0.2">
      <c r="A416" s="1246"/>
      <c r="B416" s="773" t="s">
        <v>3408</v>
      </c>
      <c r="C416" s="774">
        <v>80</v>
      </c>
      <c r="D416" s="774">
        <v>80</v>
      </c>
      <c r="E416" s="775">
        <f t="shared" si="11"/>
        <v>100</v>
      </c>
    </row>
    <row r="417" spans="1:5" s="776" customFormat="1" ht="25.5" x14ac:dyDescent="0.2">
      <c r="A417" s="1246"/>
      <c r="B417" s="773" t="s">
        <v>3920</v>
      </c>
      <c r="C417" s="774">
        <v>195</v>
      </c>
      <c r="D417" s="774">
        <v>195</v>
      </c>
      <c r="E417" s="775">
        <f t="shared" si="11"/>
        <v>100</v>
      </c>
    </row>
    <row r="418" spans="1:5" s="776" customFormat="1" ht="15" customHeight="1" x14ac:dyDescent="0.2">
      <c r="A418" s="1246"/>
      <c r="B418" s="773" t="s">
        <v>3921</v>
      </c>
      <c r="C418" s="774">
        <v>200</v>
      </c>
      <c r="D418" s="774">
        <v>200</v>
      </c>
      <c r="E418" s="775">
        <f t="shared" si="11"/>
        <v>100</v>
      </c>
    </row>
    <row r="419" spans="1:5" s="776" customFormat="1" ht="15" customHeight="1" x14ac:dyDescent="0.2">
      <c r="A419" s="1246"/>
      <c r="B419" s="773" t="s">
        <v>3922</v>
      </c>
      <c r="C419" s="774">
        <v>600</v>
      </c>
      <c r="D419" s="774">
        <v>600</v>
      </c>
      <c r="E419" s="775">
        <f t="shared" si="11"/>
        <v>100</v>
      </c>
    </row>
    <row r="420" spans="1:5" s="776" customFormat="1" ht="15" customHeight="1" x14ac:dyDescent="0.2">
      <c r="A420" s="1246"/>
      <c r="B420" s="773" t="s">
        <v>3923</v>
      </c>
      <c r="C420" s="774">
        <v>1000</v>
      </c>
      <c r="D420" s="774">
        <v>1000</v>
      </c>
      <c r="E420" s="775">
        <f t="shared" si="11"/>
        <v>100</v>
      </c>
    </row>
    <row r="421" spans="1:5" s="776" customFormat="1" ht="15" customHeight="1" x14ac:dyDescent="0.2">
      <c r="A421" s="1246"/>
      <c r="B421" s="773" t="s">
        <v>3924</v>
      </c>
      <c r="C421" s="774">
        <v>200</v>
      </c>
      <c r="D421" s="774">
        <v>200</v>
      </c>
      <c r="E421" s="775">
        <f t="shared" si="11"/>
        <v>100</v>
      </c>
    </row>
    <row r="422" spans="1:5" s="776" customFormat="1" ht="15" customHeight="1" x14ac:dyDescent="0.2">
      <c r="A422" s="1246"/>
      <c r="B422" s="773" t="s">
        <v>521</v>
      </c>
      <c r="C422" s="774">
        <v>1000</v>
      </c>
      <c r="D422" s="774">
        <v>1000</v>
      </c>
      <c r="E422" s="775">
        <f t="shared" si="11"/>
        <v>100</v>
      </c>
    </row>
    <row r="423" spans="1:5" s="776" customFormat="1" ht="15" customHeight="1" x14ac:dyDescent="0.2">
      <c r="A423" s="1246"/>
      <c r="B423" s="773" t="s">
        <v>3925</v>
      </c>
      <c r="C423" s="774">
        <v>500</v>
      </c>
      <c r="D423" s="774">
        <v>500</v>
      </c>
      <c r="E423" s="775">
        <f t="shared" si="11"/>
        <v>100</v>
      </c>
    </row>
    <row r="424" spans="1:5" s="776" customFormat="1" ht="25.5" x14ac:dyDescent="0.2">
      <c r="A424" s="1246"/>
      <c r="B424" s="773" t="s">
        <v>3926</v>
      </c>
      <c r="C424" s="774">
        <v>400</v>
      </c>
      <c r="D424" s="774">
        <v>400</v>
      </c>
      <c r="E424" s="775">
        <f t="shared" si="11"/>
        <v>100</v>
      </c>
    </row>
    <row r="425" spans="1:5" s="776" customFormat="1" ht="25.5" x14ac:dyDescent="0.2">
      <c r="A425" s="1246"/>
      <c r="B425" s="773" t="s">
        <v>3927</v>
      </c>
      <c r="C425" s="774">
        <v>199.4</v>
      </c>
      <c r="D425" s="774">
        <v>199.4</v>
      </c>
      <c r="E425" s="775">
        <f t="shared" si="11"/>
        <v>100</v>
      </c>
    </row>
    <row r="426" spans="1:5" s="776" customFormat="1" ht="15" customHeight="1" x14ac:dyDescent="0.2">
      <c r="A426" s="1246"/>
      <c r="B426" s="773" t="s">
        <v>522</v>
      </c>
      <c r="C426" s="774">
        <v>1500</v>
      </c>
      <c r="D426" s="774">
        <v>1500</v>
      </c>
      <c r="E426" s="775">
        <f t="shared" si="11"/>
        <v>100</v>
      </c>
    </row>
    <row r="427" spans="1:5" s="776" customFormat="1" ht="15" customHeight="1" x14ac:dyDescent="0.2">
      <c r="A427" s="1246"/>
      <c r="B427" s="773" t="s">
        <v>523</v>
      </c>
      <c r="C427" s="774">
        <v>150</v>
      </c>
      <c r="D427" s="774">
        <v>150</v>
      </c>
      <c r="E427" s="775">
        <f t="shared" si="11"/>
        <v>100</v>
      </c>
    </row>
    <row r="428" spans="1:5" s="776" customFormat="1" ht="15" customHeight="1" x14ac:dyDescent="0.2">
      <c r="A428" s="1246"/>
      <c r="B428" s="773" t="s">
        <v>524</v>
      </c>
      <c r="C428" s="774">
        <v>700</v>
      </c>
      <c r="D428" s="774">
        <v>700</v>
      </c>
      <c r="E428" s="775">
        <f t="shared" si="11"/>
        <v>100</v>
      </c>
    </row>
    <row r="429" spans="1:5" s="776" customFormat="1" ht="25.5" x14ac:dyDescent="0.2">
      <c r="A429" s="1246"/>
      <c r="B429" s="773" t="s">
        <v>3192</v>
      </c>
      <c r="C429" s="774">
        <v>200</v>
      </c>
      <c r="D429" s="774">
        <v>200</v>
      </c>
      <c r="E429" s="775">
        <f t="shared" si="11"/>
        <v>100</v>
      </c>
    </row>
    <row r="430" spans="1:5" s="776" customFormat="1" ht="15" customHeight="1" x14ac:dyDescent="0.2">
      <c r="A430" s="1246"/>
      <c r="B430" s="773" t="s">
        <v>525</v>
      </c>
      <c r="C430" s="774">
        <v>68</v>
      </c>
      <c r="D430" s="774">
        <v>68</v>
      </c>
      <c r="E430" s="775">
        <f t="shared" si="11"/>
        <v>100</v>
      </c>
    </row>
    <row r="431" spans="1:5" s="776" customFormat="1" ht="15" customHeight="1" x14ac:dyDescent="0.2">
      <c r="A431" s="1246"/>
      <c r="B431" s="773" t="s">
        <v>2025</v>
      </c>
      <c r="C431" s="774">
        <v>253</v>
      </c>
      <c r="D431" s="774">
        <v>253</v>
      </c>
      <c r="E431" s="775">
        <f t="shared" si="11"/>
        <v>100</v>
      </c>
    </row>
    <row r="432" spans="1:5" s="776" customFormat="1" ht="15" customHeight="1" x14ac:dyDescent="0.2">
      <c r="A432" s="1246"/>
      <c r="B432" s="773" t="s">
        <v>3928</v>
      </c>
      <c r="C432" s="774">
        <v>1000</v>
      </c>
      <c r="D432" s="774">
        <v>1000</v>
      </c>
      <c r="E432" s="775">
        <f t="shared" si="11"/>
        <v>100</v>
      </c>
    </row>
    <row r="433" spans="1:5" s="776" customFormat="1" ht="15" customHeight="1" x14ac:dyDescent="0.2">
      <c r="A433" s="1246"/>
      <c r="B433" s="773" t="s">
        <v>3929</v>
      </c>
      <c r="C433" s="774">
        <v>100</v>
      </c>
      <c r="D433" s="774">
        <v>100</v>
      </c>
      <c r="E433" s="775">
        <f t="shared" si="11"/>
        <v>100</v>
      </c>
    </row>
    <row r="434" spans="1:5" s="776" customFormat="1" ht="15" customHeight="1" x14ac:dyDescent="0.2">
      <c r="A434" s="1246"/>
      <c r="B434" s="773" t="s">
        <v>3930</v>
      </c>
      <c r="C434" s="774">
        <v>110</v>
      </c>
      <c r="D434" s="774">
        <v>110</v>
      </c>
      <c r="E434" s="775">
        <f t="shared" si="11"/>
        <v>100</v>
      </c>
    </row>
    <row r="435" spans="1:5" s="776" customFormat="1" ht="15" customHeight="1" x14ac:dyDescent="0.2">
      <c r="A435" s="1246"/>
      <c r="B435" s="773" t="s">
        <v>427</v>
      </c>
      <c r="C435" s="774">
        <v>465</v>
      </c>
      <c r="D435" s="774">
        <v>465</v>
      </c>
      <c r="E435" s="775">
        <f t="shared" si="11"/>
        <v>100</v>
      </c>
    </row>
    <row r="436" spans="1:5" s="776" customFormat="1" ht="15" customHeight="1" x14ac:dyDescent="0.2">
      <c r="A436" s="1246"/>
      <c r="B436" s="773" t="s">
        <v>2040</v>
      </c>
      <c r="C436" s="774">
        <v>500</v>
      </c>
      <c r="D436" s="774">
        <v>500</v>
      </c>
      <c r="E436" s="775">
        <f t="shared" si="11"/>
        <v>100</v>
      </c>
    </row>
    <row r="437" spans="1:5" s="776" customFormat="1" ht="15" customHeight="1" x14ac:dyDescent="0.2">
      <c r="A437" s="1246"/>
      <c r="B437" s="773" t="s">
        <v>3931</v>
      </c>
      <c r="C437" s="774">
        <v>90</v>
      </c>
      <c r="D437" s="774">
        <v>90</v>
      </c>
      <c r="E437" s="775">
        <f t="shared" si="11"/>
        <v>100</v>
      </c>
    </row>
    <row r="438" spans="1:5" s="776" customFormat="1" ht="15" customHeight="1" x14ac:dyDescent="0.2">
      <c r="A438" s="1246"/>
      <c r="B438" s="773" t="s">
        <v>527</v>
      </c>
      <c r="C438" s="774">
        <v>685</v>
      </c>
      <c r="D438" s="774">
        <v>685</v>
      </c>
      <c r="E438" s="775">
        <f t="shared" si="11"/>
        <v>100</v>
      </c>
    </row>
    <row r="439" spans="1:5" s="776" customFormat="1" ht="15" customHeight="1" x14ac:dyDescent="0.2">
      <c r="A439" s="1246"/>
      <c r="B439" s="773" t="s">
        <v>2042</v>
      </c>
      <c r="C439" s="774">
        <v>195</v>
      </c>
      <c r="D439" s="774">
        <v>195</v>
      </c>
      <c r="E439" s="775">
        <f t="shared" si="11"/>
        <v>100</v>
      </c>
    </row>
    <row r="440" spans="1:5" s="776" customFormat="1" ht="15" customHeight="1" x14ac:dyDescent="0.2">
      <c r="A440" s="1246"/>
      <c r="B440" s="773" t="s">
        <v>552</v>
      </c>
      <c r="C440" s="774">
        <v>80</v>
      </c>
      <c r="D440" s="774">
        <v>80</v>
      </c>
      <c r="E440" s="775">
        <f t="shared" si="11"/>
        <v>100</v>
      </c>
    </row>
    <row r="441" spans="1:5" s="776" customFormat="1" ht="15" customHeight="1" x14ac:dyDescent="0.2">
      <c r="A441" s="1246"/>
      <c r="B441" s="773" t="s">
        <v>528</v>
      </c>
      <c r="C441" s="774">
        <v>700</v>
      </c>
      <c r="D441" s="774">
        <v>700</v>
      </c>
      <c r="E441" s="775">
        <f t="shared" si="11"/>
        <v>100</v>
      </c>
    </row>
    <row r="442" spans="1:5" s="776" customFormat="1" ht="25.5" x14ac:dyDescent="0.2">
      <c r="A442" s="1246"/>
      <c r="B442" s="773" t="s">
        <v>3932</v>
      </c>
      <c r="C442" s="774">
        <v>200</v>
      </c>
      <c r="D442" s="774">
        <v>200</v>
      </c>
      <c r="E442" s="775">
        <f t="shared" si="11"/>
        <v>100</v>
      </c>
    </row>
    <row r="443" spans="1:5" s="776" customFormat="1" ht="25.5" x14ac:dyDescent="0.2">
      <c r="A443" s="1246"/>
      <c r="B443" s="773" t="s">
        <v>2064</v>
      </c>
      <c r="C443" s="774">
        <v>150</v>
      </c>
      <c r="D443" s="774">
        <v>150</v>
      </c>
      <c r="E443" s="775">
        <f t="shared" si="11"/>
        <v>100</v>
      </c>
    </row>
    <row r="444" spans="1:5" s="776" customFormat="1" ht="15" customHeight="1" x14ac:dyDescent="0.2">
      <c r="A444" s="1246"/>
      <c r="B444" s="773" t="s">
        <v>3933</v>
      </c>
      <c r="C444" s="774">
        <v>35</v>
      </c>
      <c r="D444" s="774">
        <v>35</v>
      </c>
      <c r="E444" s="775">
        <f t="shared" si="11"/>
        <v>100</v>
      </c>
    </row>
    <row r="445" spans="1:5" s="776" customFormat="1" ht="15" customHeight="1" x14ac:dyDescent="0.2">
      <c r="A445" s="1246"/>
      <c r="B445" s="773" t="s">
        <v>3934</v>
      </c>
      <c r="C445" s="774">
        <v>200</v>
      </c>
      <c r="D445" s="774">
        <v>200</v>
      </c>
      <c r="E445" s="775">
        <f t="shared" si="11"/>
        <v>100</v>
      </c>
    </row>
    <row r="446" spans="1:5" s="776" customFormat="1" ht="15" customHeight="1" x14ac:dyDescent="0.2">
      <c r="A446" s="1246"/>
      <c r="B446" s="773" t="s">
        <v>3046</v>
      </c>
      <c r="C446" s="774">
        <v>50</v>
      </c>
      <c r="D446" s="774">
        <v>50</v>
      </c>
      <c r="E446" s="775">
        <f t="shared" si="11"/>
        <v>100</v>
      </c>
    </row>
    <row r="447" spans="1:5" s="776" customFormat="1" ht="25.5" x14ac:dyDescent="0.2">
      <c r="A447" s="1246"/>
      <c r="B447" s="773" t="s">
        <v>3193</v>
      </c>
      <c r="C447" s="774">
        <v>2000</v>
      </c>
      <c r="D447" s="774">
        <v>2000</v>
      </c>
      <c r="E447" s="775">
        <f t="shared" si="11"/>
        <v>100</v>
      </c>
    </row>
    <row r="448" spans="1:5" s="776" customFormat="1" ht="25.5" x14ac:dyDescent="0.2">
      <c r="A448" s="1246"/>
      <c r="B448" s="773" t="s">
        <v>529</v>
      </c>
      <c r="C448" s="774">
        <v>90</v>
      </c>
      <c r="D448" s="774">
        <v>90</v>
      </c>
      <c r="E448" s="775">
        <f t="shared" si="11"/>
        <v>100</v>
      </c>
    </row>
    <row r="449" spans="1:5" s="776" customFormat="1" ht="25.5" x14ac:dyDescent="0.2">
      <c r="A449" s="1246"/>
      <c r="B449" s="773" t="s">
        <v>3194</v>
      </c>
      <c r="C449" s="774">
        <v>450</v>
      </c>
      <c r="D449" s="774">
        <v>450</v>
      </c>
      <c r="E449" s="775">
        <f t="shared" si="11"/>
        <v>100</v>
      </c>
    </row>
    <row r="450" spans="1:5" s="776" customFormat="1" ht="15" customHeight="1" x14ac:dyDescent="0.2">
      <c r="A450" s="1246"/>
      <c r="B450" s="773" t="s">
        <v>3050</v>
      </c>
      <c r="C450" s="774">
        <v>35</v>
      </c>
      <c r="D450" s="774">
        <v>35</v>
      </c>
      <c r="E450" s="775">
        <f t="shared" si="11"/>
        <v>100</v>
      </c>
    </row>
    <row r="451" spans="1:5" s="776" customFormat="1" ht="25.5" x14ac:dyDescent="0.2">
      <c r="A451" s="1246"/>
      <c r="B451" s="773" t="s">
        <v>3935</v>
      </c>
      <c r="C451" s="774">
        <v>100</v>
      </c>
      <c r="D451" s="774">
        <v>100</v>
      </c>
      <c r="E451" s="775">
        <f t="shared" si="11"/>
        <v>100</v>
      </c>
    </row>
    <row r="452" spans="1:5" s="776" customFormat="1" ht="15" customHeight="1" x14ac:dyDescent="0.2">
      <c r="A452" s="1246"/>
      <c r="B452" s="773" t="s">
        <v>345</v>
      </c>
      <c r="C452" s="774">
        <v>100</v>
      </c>
      <c r="D452" s="774">
        <v>100</v>
      </c>
      <c r="E452" s="775">
        <f t="shared" si="11"/>
        <v>100</v>
      </c>
    </row>
    <row r="453" spans="1:5" s="776" customFormat="1" ht="25.5" x14ac:dyDescent="0.2">
      <c r="A453" s="1246"/>
      <c r="B453" s="773" t="s">
        <v>3207</v>
      </c>
      <c r="C453" s="774">
        <v>60</v>
      </c>
      <c r="D453" s="774">
        <v>60</v>
      </c>
      <c r="E453" s="775">
        <f t="shared" si="11"/>
        <v>100</v>
      </c>
    </row>
    <row r="454" spans="1:5" s="776" customFormat="1" ht="25.5" x14ac:dyDescent="0.2">
      <c r="A454" s="1246"/>
      <c r="B454" s="773" t="s">
        <v>512</v>
      </c>
      <c r="C454" s="774">
        <v>700</v>
      </c>
      <c r="D454" s="774">
        <v>700</v>
      </c>
      <c r="E454" s="775">
        <f t="shared" si="11"/>
        <v>100</v>
      </c>
    </row>
    <row r="455" spans="1:5" s="776" customFormat="1" ht="25.5" x14ac:dyDescent="0.2">
      <c r="A455" s="1246"/>
      <c r="B455" s="773" t="s">
        <v>3195</v>
      </c>
      <c r="C455" s="774">
        <v>50</v>
      </c>
      <c r="D455" s="774">
        <v>50</v>
      </c>
      <c r="E455" s="775">
        <f t="shared" si="11"/>
        <v>100</v>
      </c>
    </row>
    <row r="456" spans="1:5" s="776" customFormat="1" ht="25.5" x14ac:dyDescent="0.2">
      <c r="A456" s="1246"/>
      <c r="B456" s="773" t="s">
        <v>530</v>
      </c>
      <c r="C456" s="774">
        <v>570</v>
      </c>
      <c r="D456" s="774">
        <v>570</v>
      </c>
      <c r="E456" s="775">
        <f t="shared" ref="E456:E519" si="12">D456/C456*100</f>
        <v>100</v>
      </c>
    </row>
    <row r="457" spans="1:5" s="776" customFormat="1" ht="38.25" x14ac:dyDescent="0.2">
      <c r="A457" s="1246"/>
      <c r="B457" s="773" t="s">
        <v>531</v>
      </c>
      <c r="C457" s="774">
        <v>300</v>
      </c>
      <c r="D457" s="774">
        <v>300</v>
      </c>
      <c r="E457" s="775">
        <f t="shared" si="12"/>
        <v>100</v>
      </c>
    </row>
    <row r="458" spans="1:5" s="776" customFormat="1" ht="15" customHeight="1" x14ac:dyDescent="0.2">
      <c r="A458" s="1246"/>
      <c r="B458" s="773" t="s">
        <v>3196</v>
      </c>
      <c r="C458" s="774">
        <v>50</v>
      </c>
      <c r="D458" s="774">
        <v>50</v>
      </c>
      <c r="E458" s="775">
        <f t="shared" si="12"/>
        <v>100</v>
      </c>
    </row>
    <row r="459" spans="1:5" s="776" customFormat="1" ht="25.5" x14ac:dyDescent="0.2">
      <c r="A459" s="1246"/>
      <c r="B459" s="773" t="s">
        <v>532</v>
      </c>
      <c r="C459" s="774">
        <v>3000</v>
      </c>
      <c r="D459" s="774">
        <v>3000</v>
      </c>
      <c r="E459" s="775">
        <f t="shared" si="12"/>
        <v>100</v>
      </c>
    </row>
    <row r="460" spans="1:5" s="776" customFormat="1" ht="15" customHeight="1" x14ac:dyDescent="0.2">
      <c r="A460" s="1246"/>
      <c r="B460" s="773" t="s">
        <v>3936</v>
      </c>
      <c r="C460" s="774">
        <v>700</v>
      </c>
      <c r="D460" s="774">
        <v>700</v>
      </c>
      <c r="E460" s="775">
        <f t="shared" si="12"/>
        <v>100</v>
      </c>
    </row>
    <row r="461" spans="1:5" s="776" customFormat="1" ht="15" customHeight="1" x14ac:dyDescent="0.2">
      <c r="A461" s="1246"/>
      <c r="B461" s="773" t="s">
        <v>3937</v>
      </c>
      <c r="C461" s="774">
        <v>200</v>
      </c>
      <c r="D461" s="774">
        <v>200</v>
      </c>
      <c r="E461" s="775">
        <f t="shared" si="12"/>
        <v>100</v>
      </c>
    </row>
    <row r="462" spans="1:5" s="776" customFormat="1" ht="15" customHeight="1" x14ac:dyDescent="0.2">
      <c r="A462" s="1246"/>
      <c r="B462" s="773" t="s">
        <v>2123</v>
      </c>
      <c r="C462" s="774">
        <v>120</v>
      </c>
      <c r="D462" s="774">
        <v>120</v>
      </c>
      <c r="E462" s="775">
        <f t="shared" si="12"/>
        <v>100</v>
      </c>
    </row>
    <row r="463" spans="1:5" s="776" customFormat="1" ht="15" customHeight="1" x14ac:dyDescent="0.2">
      <c r="A463" s="1246"/>
      <c r="B463" s="773" t="s">
        <v>3938</v>
      </c>
      <c r="C463" s="774">
        <v>25</v>
      </c>
      <c r="D463" s="774">
        <v>25</v>
      </c>
      <c r="E463" s="775">
        <f t="shared" si="12"/>
        <v>100</v>
      </c>
    </row>
    <row r="464" spans="1:5" s="776" customFormat="1" ht="15" customHeight="1" x14ac:dyDescent="0.2">
      <c r="A464" s="1246"/>
      <c r="B464" s="773" t="s">
        <v>3197</v>
      </c>
      <c r="C464" s="774">
        <v>800</v>
      </c>
      <c r="D464" s="774">
        <v>800</v>
      </c>
      <c r="E464" s="775">
        <f t="shared" si="12"/>
        <v>100</v>
      </c>
    </row>
    <row r="465" spans="1:5" s="776" customFormat="1" ht="15" customHeight="1" x14ac:dyDescent="0.2">
      <c r="A465" s="1246"/>
      <c r="B465" s="773" t="s">
        <v>2978</v>
      </c>
      <c r="C465" s="774">
        <v>150</v>
      </c>
      <c r="D465" s="774">
        <v>150</v>
      </c>
      <c r="E465" s="775">
        <f t="shared" si="12"/>
        <v>100</v>
      </c>
    </row>
    <row r="466" spans="1:5" s="776" customFormat="1" ht="15" customHeight="1" x14ac:dyDescent="0.2">
      <c r="A466" s="1246"/>
      <c r="B466" s="773" t="s">
        <v>3306</v>
      </c>
      <c r="C466" s="774">
        <v>200</v>
      </c>
      <c r="D466" s="774">
        <v>200</v>
      </c>
      <c r="E466" s="775">
        <f t="shared" si="12"/>
        <v>100</v>
      </c>
    </row>
    <row r="467" spans="1:5" s="776" customFormat="1" ht="15" customHeight="1" x14ac:dyDescent="0.2">
      <c r="A467" s="1246"/>
      <c r="B467" s="773" t="s">
        <v>3198</v>
      </c>
      <c r="C467" s="774">
        <v>2000</v>
      </c>
      <c r="D467" s="774">
        <v>2000</v>
      </c>
      <c r="E467" s="775">
        <f t="shared" si="12"/>
        <v>100</v>
      </c>
    </row>
    <row r="468" spans="1:5" s="776" customFormat="1" ht="15" customHeight="1" x14ac:dyDescent="0.2">
      <c r="A468" s="1246"/>
      <c r="B468" s="773" t="s">
        <v>533</v>
      </c>
      <c r="C468" s="774">
        <v>6500</v>
      </c>
      <c r="D468" s="774">
        <v>6500</v>
      </c>
      <c r="E468" s="775">
        <f t="shared" si="12"/>
        <v>100</v>
      </c>
    </row>
    <row r="469" spans="1:5" s="776" customFormat="1" ht="15" customHeight="1" x14ac:dyDescent="0.2">
      <c r="A469" s="1246"/>
      <c r="B469" s="773" t="s">
        <v>3939</v>
      </c>
      <c r="C469" s="774">
        <v>143</v>
      </c>
      <c r="D469" s="774">
        <v>0</v>
      </c>
      <c r="E469" s="775">
        <f t="shared" si="12"/>
        <v>0</v>
      </c>
    </row>
    <row r="470" spans="1:5" s="776" customFormat="1" ht="15" customHeight="1" x14ac:dyDescent="0.2">
      <c r="A470" s="1246"/>
      <c r="B470" s="773" t="s">
        <v>534</v>
      </c>
      <c r="C470" s="774">
        <v>200</v>
      </c>
      <c r="D470" s="774">
        <v>200</v>
      </c>
      <c r="E470" s="775">
        <f t="shared" si="12"/>
        <v>100</v>
      </c>
    </row>
    <row r="471" spans="1:5" s="776" customFormat="1" ht="15" customHeight="1" x14ac:dyDescent="0.2">
      <c r="A471" s="1246"/>
      <c r="B471" s="773" t="s">
        <v>535</v>
      </c>
      <c r="C471" s="774">
        <v>600</v>
      </c>
      <c r="D471" s="774">
        <v>600</v>
      </c>
      <c r="E471" s="775">
        <f t="shared" si="12"/>
        <v>100</v>
      </c>
    </row>
    <row r="472" spans="1:5" s="776" customFormat="1" ht="25.5" x14ac:dyDescent="0.2">
      <c r="A472" s="1246"/>
      <c r="B472" s="773" t="s">
        <v>536</v>
      </c>
      <c r="C472" s="774">
        <v>6000</v>
      </c>
      <c r="D472" s="774">
        <v>6000</v>
      </c>
      <c r="E472" s="775">
        <f t="shared" si="12"/>
        <v>100</v>
      </c>
    </row>
    <row r="473" spans="1:5" s="776" customFormat="1" ht="25.5" x14ac:dyDescent="0.2">
      <c r="A473" s="1246"/>
      <c r="B473" s="773" t="s">
        <v>3940</v>
      </c>
      <c r="C473" s="774">
        <v>150</v>
      </c>
      <c r="D473" s="774">
        <v>150</v>
      </c>
      <c r="E473" s="775">
        <f t="shared" si="12"/>
        <v>100</v>
      </c>
    </row>
    <row r="474" spans="1:5" s="776" customFormat="1" ht="15" customHeight="1" x14ac:dyDescent="0.2">
      <c r="A474" s="1246"/>
      <c r="B474" s="773" t="s">
        <v>3941</v>
      </c>
      <c r="C474" s="774">
        <v>100</v>
      </c>
      <c r="D474" s="774">
        <v>100</v>
      </c>
      <c r="E474" s="775">
        <f t="shared" si="12"/>
        <v>100</v>
      </c>
    </row>
    <row r="475" spans="1:5" s="776" customFormat="1" ht="15" customHeight="1" x14ac:dyDescent="0.2">
      <c r="A475" s="1246"/>
      <c r="B475" s="773" t="s">
        <v>2980</v>
      </c>
      <c r="C475" s="774">
        <v>200</v>
      </c>
      <c r="D475" s="774">
        <v>200</v>
      </c>
      <c r="E475" s="775">
        <f t="shared" si="12"/>
        <v>100</v>
      </c>
    </row>
    <row r="476" spans="1:5" s="776" customFormat="1" ht="15" customHeight="1" x14ac:dyDescent="0.2">
      <c r="A476" s="1246"/>
      <c r="B476" s="773" t="s">
        <v>3942</v>
      </c>
      <c r="C476" s="774">
        <v>54</v>
      </c>
      <c r="D476" s="774">
        <v>54</v>
      </c>
      <c r="E476" s="775">
        <f t="shared" si="12"/>
        <v>100</v>
      </c>
    </row>
    <row r="477" spans="1:5" s="776" customFormat="1" ht="15" customHeight="1" x14ac:dyDescent="0.2">
      <c r="A477" s="1246"/>
      <c r="B477" s="773" t="s">
        <v>3091</v>
      </c>
      <c r="C477" s="774">
        <v>550</v>
      </c>
      <c r="D477" s="774">
        <v>550</v>
      </c>
      <c r="E477" s="775">
        <f t="shared" si="12"/>
        <v>100</v>
      </c>
    </row>
    <row r="478" spans="1:5" s="776" customFormat="1" ht="15" customHeight="1" x14ac:dyDescent="0.2">
      <c r="A478" s="1246"/>
      <c r="B478" s="773" t="s">
        <v>2192</v>
      </c>
      <c r="C478" s="774">
        <v>200</v>
      </c>
      <c r="D478" s="774">
        <v>200</v>
      </c>
      <c r="E478" s="775">
        <f t="shared" si="12"/>
        <v>100</v>
      </c>
    </row>
    <row r="479" spans="1:5" s="776" customFormat="1" ht="15" customHeight="1" x14ac:dyDescent="0.2">
      <c r="A479" s="1246"/>
      <c r="B479" s="773" t="s">
        <v>3943</v>
      </c>
      <c r="C479" s="774">
        <v>50</v>
      </c>
      <c r="D479" s="774">
        <v>50</v>
      </c>
      <c r="E479" s="775">
        <f t="shared" si="12"/>
        <v>100</v>
      </c>
    </row>
    <row r="480" spans="1:5" s="776" customFormat="1" ht="15" customHeight="1" x14ac:dyDescent="0.2">
      <c r="A480" s="1246"/>
      <c r="B480" s="773" t="s">
        <v>3944</v>
      </c>
      <c r="C480" s="774">
        <v>104</v>
      </c>
      <c r="D480" s="774">
        <v>104</v>
      </c>
      <c r="E480" s="775">
        <f t="shared" si="12"/>
        <v>100</v>
      </c>
    </row>
    <row r="481" spans="1:5" s="776" customFormat="1" ht="25.5" x14ac:dyDescent="0.2">
      <c r="A481" s="1246"/>
      <c r="B481" s="773" t="s">
        <v>537</v>
      </c>
      <c r="C481" s="774">
        <v>200</v>
      </c>
      <c r="D481" s="774">
        <v>200</v>
      </c>
      <c r="E481" s="775">
        <f t="shared" si="12"/>
        <v>100</v>
      </c>
    </row>
    <row r="482" spans="1:5" s="776" customFormat="1" ht="15" customHeight="1" x14ac:dyDescent="0.2">
      <c r="A482" s="1246"/>
      <c r="B482" s="773" t="s">
        <v>538</v>
      </c>
      <c r="C482" s="774">
        <v>20</v>
      </c>
      <c r="D482" s="774">
        <v>20</v>
      </c>
      <c r="E482" s="775">
        <f t="shared" si="12"/>
        <v>100</v>
      </c>
    </row>
    <row r="483" spans="1:5" s="776" customFormat="1" ht="25.5" x14ac:dyDescent="0.2">
      <c r="A483" s="1246"/>
      <c r="B483" s="773" t="s">
        <v>539</v>
      </c>
      <c r="C483" s="774">
        <v>500</v>
      </c>
      <c r="D483" s="774">
        <v>500</v>
      </c>
      <c r="E483" s="775">
        <f t="shared" si="12"/>
        <v>100</v>
      </c>
    </row>
    <row r="484" spans="1:5" s="776" customFormat="1" ht="15" customHeight="1" x14ac:dyDescent="0.2">
      <c r="A484" s="1246"/>
      <c r="B484" s="773" t="s">
        <v>3945</v>
      </c>
      <c r="C484" s="774">
        <v>1000</v>
      </c>
      <c r="D484" s="774">
        <v>1000</v>
      </c>
      <c r="E484" s="775">
        <f t="shared" si="12"/>
        <v>100</v>
      </c>
    </row>
    <row r="485" spans="1:5" s="776" customFormat="1" ht="15" customHeight="1" x14ac:dyDescent="0.2">
      <c r="A485" s="1246"/>
      <c r="B485" s="773" t="s">
        <v>3208</v>
      </c>
      <c r="C485" s="774">
        <v>1000</v>
      </c>
      <c r="D485" s="774">
        <v>1000</v>
      </c>
      <c r="E485" s="775">
        <f t="shared" si="12"/>
        <v>100</v>
      </c>
    </row>
    <row r="486" spans="1:5" s="776" customFormat="1" ht="25.5" x14ac:dyDescent="0.2">
      <c r="A486" s="1246"/>
      <c r="B486" s="773" t="s">
        <v>3946</v>
      </c>
      <c r="C486" s="774">
        <v>200</v>
      </c>
      <c r="D486" s="774">
        <v>200</v>
      </c>
      <c r="E486" s="775">
        <f t="shared" si="12"/>
        <v>100</v>
      </c>
    </row>
    <row r="487" spans="1:5" s="776" customFormat="1" ht="15" customHeight="1" x14ac:dyDescent="0.2">
      <c r="A487" s="1246"/>
      <c r="B487" s="773" t="s">
        <v>452</v>
      </c>
      <c r="C487" s="774">
        <v>12000</v>
      </c>
      <c r="D487" s="774">
        <v>12000</v>
      </c>
      <c r="E487" s="775">
        <f t="shared" si="12"/>
        <v>100</v>
      </c>
    </row>
    <row r="488" spans="1:5" s="776" customFormat="1" ht="15" customHeight="1" x14ac:dyDescent="0.2">
      <c r="A488" s="1246"/>
      <c r="B488" s="773" t="s">
        <v>3947</v>
      </c>
      <c r="C488" s="774">
        <v>50</v>
      </c>
      <c r="D488" s="774">
        <v>50</v>
      </c>
      <c r="E488" s="775">
        <f t="shared" si="12"/>
        <v>100</v>
      </c>
    </row>
    <row r="489" spans="1:5" s="776" customFormat="1" ht="25.5" x14ac:dyDescent="0.2">
      <c r="A489" s="1246"/>
      <c r="B489" s="773" t="s">
        <v>3948</v>
      </c>
      <c r="C489" s="774">
        <v>600</v>
      </c>
      <c r="D489" s="774">
        <v>600</v>
      </c>
      <c r="E489" s="775">
        <f t="shared" si="12"/>
        <v>100</v>
      </c>
    </row>
    <row r="490" spans="1:5" s="776" customFormat="1" ht="25.5" x14ac:dyDescent="0.2">
      <c r="A490" s="1246"/>
      <c r="B490" s="773" t="s">
        <v>542</v>
      </c>
      <c r="C490" s="774">
        <v>800</v>
      </c>
      <c r="D490" s="774">
        <v>800</v>
      </c>
      <c r="E490" s="775">
        <f t="shared" si="12"/>
        <v>100</v>
      </c>
    </row>
    <row r="491" spans="1:5" s="776" customFormat="1" ht="15" customHeight="1" x14ac:dyDescent="0.2">
      <c r="A491" s="1246"/>
      <c r="B491" s="773" t="s">
        <v>3949</v>
      </c>
      <c r="C491" s="774">
        <v>100</v>
      </c>
      <c r="D491" s="774">
        <v>100</v>
      </c>
      <c r="E491" s="775">
        <f t="shared" si="12"/>
        <v>100</v>
      </c>
    </row>
    <row r="492" spans="1:5" s="776" customFormat="1" ht="25.5" x14ac:dyDescent="0.2">
      <c r="A492" s="1246"/>
      <c r="B492" s="773" t="s">
        <v>2242</v>
      </c>
      <c r="C492" s="774">
        <v>150</v>
      </c>
      <c r="D492" s="774">
        <v>150</v>
      </c>
      <c r="E492" s="775">
        <f t="shared" si="12"/>
        <v>100</v>
      </c>
    </row>
    <row r="493" spans="1:5" s="776" customFormat="1" ht="15" customHeight="1" x14ac:dyDescent="0.2">
      <c r="A493" s="1246"/>
      <c r="B493" s="773" t="s">
        <v>543</v>
      </c>
      <c r="C493" s="774">
        <v>200</v>
      </c>
      <c r="D493" s="774">
        <v>200</v>
      </c>
      <c r="E493" s="775">
        <f t="shared" si="12"/>
        <v>100</v>
      </c>
    </row>
    <row r="494" spans="1:5" s="776" customFormat="1" ht="25.5" x14ac:dyDescent="0.2">
      <c r="A494" s="1246"/>
      <c r="B494" s="773" t="s">
        <v>3202</v>
      </c>
      <c r="C494" s="774">
        <v>200</v>
      </c>
      <c r="D494" s="774">
        <v>200</v>
      </c>
      <c r="E494" s="775">
        <f t="shared" si="12"/>
        <v>100</v>
      </c>
    </row>
    <row r="495" spans="1:5" s="776" customFormat="1" ht="15" customHeight="1" x14ac:dyDescent="0.2">
      <c r="A495" s="1246"/>
      <c r="B495" s="773" t="s">
        <v>3950</v>
      </c>
      <c r="C495" s="774">
        <v>200</v>
      </c>
      <c r="D495" s="774">
        <v>200</v>
      </c>
      <c r="E495" s="775">
        <f t="shared" si="12"/>
        <v>100</v>
      </c>
    </row>
    <row r="496" spans="1:5" s="776" customFormat="1" ht="15" customHeight="1" x14ac:dyDescent="0.2">
      <c r="A496" s="1246"/>
      <c r="B496" s="773" t="s">
        <v>3951</v>
      </c>
      <c r="C496" s="774">
        <v>1000</v>
      </c>
      <c r="D496" s="774">
        <v>1000</v>
      </c>
      <c r="E496" s="775">
        <f t="shared" si="12"/>
        <v>100</v>
      </c>
    </row>
    <row r="497" spans="1:5" s="776" customFormat="1" ht="25.5" x14ac:dyDescent="0.2">
      <c r="A497" s="1246"/>
      <c r="B497" s="773" t="s">
        <v>3952</v>
      </c>
      <c r="C497" s="774">
        <v>100</v>
      </c>
      <c r="D497" s="774">
        <v>100</v>
      </c>
      <c r="E497" s="775">
        <f t="shared" si="12"/>
        <v>100</v>
      </c>
    </row>
    <row r="498" spans="1:5" s="776" customFormat="1" ht="25.5" x14ac:dyDescent="0.2">
      <c r="A498" s="1246"/>
      <c r="B498" s="773" t="s">
        <v>3953</v>
      </c>
      <c r="C498" s="774">
        <v>25</v>
      </c>
      <c r="D498" s="774">
        <v>25</v>
      </c>
      <c r="E498" s="775">
        <f t="shared" si="12"/>
        <v>100</v>
      </c>
    </row>
    <row r="499" spans="1:5" s="776" customFormat="1" ht="25.5" x14ac:dyDescent="0.2">
      <c r="A499" s="1246"/>
      <c r="B499" s="773" t="s">
        <v>3954</v>
      </c>
      <c r="C499" s="774">
        <v>30</v>
      </c>
      <c r="D499" s="774">
        <v>30</v>
      </c>
      <c r="E499" s="775">
        <f t="shared" si="12"/>
        <v>100</v>
      </c>
    </row>
    <row r="500" spans="1:5" s="776" customFormat="1" ht="25.5" x14ac:dyDescent="0.2">
      <c r="A500" s="1246"/>
      <c r="B500" s="773" t="s">
        <v>3955</v>
      </c>
      <c r="C500" s="774">
        <v>200</v>
      </c>
      <c r="D500" s="774">
        <v>200</v>
      </c>
      <c r="E500" s="775">
        <f t="shared" si="12"/>
        <v>100</v>
      </c>
    </row>
    <row r="501" spans="1:5" s="776" customFormat="1" ht="25.5" x14ac:dyDescent="0.2">
      <c r="A501" s="1246"/>
      <c r="B501" s="773" t="s">
        <v>3956</v>
      </c>
      <c r="C501" s="774">
        <v>50</v>
      </c>
      <c r="D501" s="774">
        <v>50</v>
      </c>
      <c r="E501" s="775">
        <f t="shared" si="12"/>
        <v>100</v>
      </c>
    </row>
    <row r="502" spans="1:5" s="776" customFormat="1" ht="15" customHeight="1" x14ac:dyDescent="0.2">
      <c r="A502" s="1246"/>
      <c r="B502" s="773" t="s">
        <v>3957</v>
      </c>
      <c r="C502" s="774">
        <v>80</v>
      </c>
      <c r="D502" s="774">
        <v>80</v>
      </c>
      <c r="E502" s="775">
        <f t="shared" si="12"/>
        <v>100</v>
      </c>
    </row>
    <row r="503" spans="1:5" s="776" customFormat="1" ht="15" customHeight="1" x14ac:dyDescent="0.2">
      <c r="A503" s="1246"/>
      <c r="B503" s="773" t="s">
        <v>3203</v>
      </c>
      <c r="C503" s="774">
        <v>200</v>
      </c>
      <c r="D503" s="774">
        <v>200</v>
      </c>
      <c r="E503" s="775">
        <f t="shared" si="12"/>
        <v>100</v>
      </c>
    </row>
    <row r="504" spans="1:5" s="776" customFormat="1" ht="25.5" x14ac:dyDescent="0.2">
      <c r="A504" s="1246"/>
      <c r="B504" s="773" t="s">
        <v>2981</v>
      </c>
      <c r="C504" s="774">
        <v>150</v>
      </c>
      <c r="D504" s="774">
        <v>150</v>
      </c>
      <c r="E504" s="775">
        <f t="shared" si="12"/>
        <v>100</v>
      </c>
    </row>
    <row r="505" spans="1:5" s="776" customFormat="1" ht="25.5" x14ac:dyDescent="0.2">
      <c r="A505" s="772" t="s">
        <v>545</v>
      </c>
      <c r="B505" s="773" t="s">
        <v>512</v>
      </c>
      <c r="C505" s="774">
        <v>35500</v>
      </c>
      <c r="D505" s="774">
        <v>35000</v>
      </c>
      <c r="E505" s="775">
        <f t="shared" si="12"/>
        <v>98.591549295774655</v>
      </c>
    </row>
    <row r="506" spans="1:5" s="776" customFormat="1" ht="15" customHeight="1" x14ac:dyDescent="0.2">
      <c r="A506" s="1246" t="s">
        <v>546</v>
      </c>
      <c r="B506" s="773" t="s">
        <v>547</v>
      </c>
      <c r="C506" s="774">
        <v>50</v>
      </c>
      <c r="D506" s="774">
        <v>50</v>
      </c>
      <c r="E506" s="775">
        <f t="shared" si="12"/>
        <v>100</v>
      </c>
    </row>
    <row r="507" spans="1:5" s="776" customFormat="1" ht="15" customHeight="1" x14ac:dyDescent="0.2">
      <c r="A507" s="1246"/>
      <c r="B507" s="773" t="s">
        <v>548</v>
      </c>
      <c r="C507" s="774">
        <v>70</v>
      </c>
      <c r="D507" s="774">
        <v>70</v>
      </c>
      <c r="E507" s="775">
        <f t="shared" si="12"/>
        <v>100</v>
      </c>
    </row>
    <row r="508" spans="1:5" s="776" customFormat="1" ht="15" customHeight="1" x14ac:dyDescent="0.2">
      <c r="A508" s="1246"/>
      <c r="B508" s="773" t="s">
        <v>427</v>
      </c>
      <c r="C508" s="774">
        <v>120</v>
      </c>
      <c r="D508" s="774">
        <v>0</v>
      </c>
      <c r="E508" s="775">
        <f t="shared" si="12"/>
        <v>0</v>
      </c>
    </row>
    <row r="509" spans="1:5" s="776" customFormat="1" ht="15" customHeight="1" x14ac:dyDescent="0.2">
      <c r="A509" s="1246"/>
      <c r="B509" s="773" t="s">
        <v>515</v>
      </c>
      <c r="C509" s="774">
        <v>45</v>
      </c>
      <c r="D509" s="774">
        <v>45</v>
      </c>
      <c r="E509" s="775">
        <f t="shared" si="12"/>
        <v>100</v>
      </c>
    </row>
    <row r="510" spans="1:5" s="776" customFormat="1" ht="15" customHeight="1" x14ac:dyDescent="0.2">
      <c r="A510" s="1246"/>
      <c r="B510" s="773" t="s">
        <v>3204</v>
      </c>
      <c r="C510" s="774">
        <v>10</v>
      </c>
      <c r="D510" s="774">
        <v>10</v>
      </c>
      <c r="E510" s="775">
        <f t="shared" si="12"/>
        <v>100</v>
      </c>
    </row>
    <row r="511" spans="1:5" s="776" customFormat="1" ht="15" customHeight="1" x14ac:dyDescent="0.2">
      <c r="A511" s="1246"/>
      <c r="B511" s="773" t="s">
        <v>408</v>
      </c>
      <c r="C511" s="774">
        <v>35</v>
      </c>
      <c r="D511" s="774">
        <v>35</v>
      </c>
      <c r="E511" s="775">
        <f t="shared" si="12"/>
        <v>100</v>
      </c>
    </row>
    <row r="512" spans="1:5" s="776" customFormat="1" ht="15" customHeight="1" x14ac:dyDescent="0.2">
      <c r="A512" s="1246"/>
      <c r="B512" s="773" t="s">
        <v>3958</v>
      </c>
      <c r="C512" s="774">
        <v>10</v>
      </c>
      <c r="D512" s="774">
        <v>10</v>
      </c>
      <c r="E512" s="775">
        <f t="shared" si="12"/>
        <v>100</v>
      </c>
    </row>
    <row r="513" spans="1:5" s="776" customFormat="1" ht="25.5" x14ac:dyDescent="0.2">
      <c r="A513" s="772" t="s">
        <v>549</v>
      </c>
      <c r="B513" s="773" t="s">
        <v>550</v>
      </c>
      <c r="C513" s="774">
        <v>50</v>
      </c>
      <c r="D513" s="774">
        <v>50</v>
      </c>
      <c r="E513" s="775">
        <f t="shared" si="12"/>
        <v>100</v>
      </c>
    </row>
    <row r="514" spans="1:5" s="776" customFormat="1" ht="15" customHeight="1" x14ac:dyDescent="0.2">
      <c r="A514" s="772" t="s">
        <v>551</v>
      </c>
      <c r="B514" s="773" t="s">
        <v>427</v>
      </c>
      <c r="C514" s="774">
        <v>150</v>
      </c>
      <c r="D514" s="774">
        <v>150</v>
      </c>
      <c r="E514" s="775">
        <f t="shared" si="12"/>
        <v>100</v>
      </c>
    </row>
    <row r="515" spans="1:5" s="776" customFormat="1" ht="25.5" x14ac:dyDescent="0.2">
      <c r="A515" s="1246" t="s">
        <v>3205</v>
      </c>
      <c r="B515" s="773" t="s">
        <v>3410</v>
      </c>
      <c r="C515" s="774">
        <v>139.38999999999999</v>
      </c>
      <c r="D515" s="774">
        <v>139.38800000000001</v>
      </c>
      <c r="E515" s="775">
        <f t="shared" si="12"/>
        <v>99.998565176841964</v>
      </c>
    </row>
    <row r="516" spans="1:5" s="776" customFormat="1" ht="25.5" x14ac:dyDescent="0.2">
      <c r="A516" s="1246"/>
      <c r="B516" s="773" t="s">
        <v>3206</v>
      </c>
      <c r="C516" s="774">
        <v>195</v>
      </c>
      <c r="D516" s="774">
        <v>195</v>
      </c>
      <c r="E516" s="775">
        <f t="shared" si="12"/>
        <v>100</v>
      </c>
    </row>
    <row r="517" spans="1:5" s="776" customFormat="1" ht="25.5" x14ac:dyDescent="0.2">
      <c r="A517" s="1246"/>
      <c r="B517" s="773" t="s">
        <v>2069</v>
      </c>
      <c r="C517" s="774">
        <v>32.75</v>
      </c>
      <c r="D517" s="774">
        <v>32.749000000000002</v>
      </c>
      <c r="E517" s="775">
        <f t="shared" si="12"/>
        <v>99.996946564885505</v>
      </c>
    </row>
    <row r="518" spans="1:5" s="776" customFormat="1" ht="15" customHeight="1" x14ac:dyDescent="0.2">
      <c r="A518" s="1246"/>
      <c r="B518" s="773" t="s">
        <v>553</v>
      </c>
      <c r="C518" s="774">
        <v>650</v>
      </c>
      <c r="D518" s="774">
        <v>650</v>
      </c>
      <c r="E518" s="775">
        <f t="shared" si="12"/>
        <v>100</v>
      </c>
    </row>
    <row r="519" spans="1:5" s="776" customFormat="1" ht="25.5" x14ac:dyDescent="0.2">
      <c r="A519" s="1246"/>
      <c r="B519" s="773" t="s">
        <v>3959</v>
      </c>
      <c r="C519" s="774">
        <v>120</v>
      </c>
      <c r="D519" s="774">
        <v>120</v>
      </c>
      <c r="E519" s="775">
        <f t="shared" si="12"/>
        <v>100</v>
      </c>
    </row>
    <row r="520" spans="1:5" s="776" customFormat="1" ht="15" customHeight="1" x14ac:dyDescent="0.2">
      <c r="A520" s="1246"/>
      <c r="B520" s="773" t="s">
        <v>1774</v>
      </c>
      <c r="C520" s="774">
        <v>2500</v>
      </c>
      <c r="D520" s="774">
        <v>2500</v>
      </c>
      <c r="E520" s="775">
        <f t="shared" ref="E520:E532" si="13">D520/C520*100</f>
        <v>100</v>
      </c>
    </row>
    <row r="521" spans="1:5" s="776" customFormat="1" ht="25.5" x14ac:dyDescent="0.2">
      <c r="A521" s="1246"/>
      <c r="B521" s="773" t="s">
        <v>447</v>
      </c>
      <c r="C521" s="774">
        <v>30</v>
      </c>
      <c r="D521" s="774">
        <v>30</v>
      </c>
      <c r="E521" s="775">
        <f t="shared" si="13"/>
        <v>100</v>
      </c>
    </row>
    <row r="522" spans="1:5" s="776" customFormat="1" ht="25.5" x14ac:dyDescent="0.2">
      <c r="A522" s="1246"/>
      <c r="B522" s="773" t="s">
        <v>3960</v>
      </c>
      <c r="C522" s="774">
        <v>100</v>
      </c>
      <c r="D522" s="774">
        <v>100</v>
      </c>
      <c r="E522" s="775">
        <f t="shared" si="13"/>
        <v>100</v>
      </c>
    </row>
    <row r="523" spans="1:5" s="776" customFormat="1" ht="15" customHeight="1" x14ac:dyDescent="0.2">
      <c r="A523" s="1246"/>
      <c r="B523" s="773" t="s">
        <v>1825</v>
      </c>
      <c r="C523" s="774">
        <v>120</v>
      </c>
      <c r="D523" s="774">
        <v>120</v>
      </c>
      <c r="E523" s="775">
        <f t="shared" si="13"/>
        <v>100</v>
      </c>
    </row>
    <row r="524" spans="1:5" s="776" customFormat="1" ht="15" customHeight="1" x14ac:dyDescent="0.2">
      <c r="A524" s="1246"/>
      <c r="B524" s="773" t="s">
        <v>3060</v>
      </c>
      <c r="C524" s="774">
        <v>385.25</v>
      </c>
      <c r="D524" s="774">
        <v>385.25</v>
      </c>
      <c r="E524" s="775">
        <f t="shared" si="13"/>
        <v>100</v>
      </c>
    </row>
    <row r="525" spans="1:5" s="776" customFormat="1" ht="15" customHeight="1" x14ac:dyDescent="0.2">
      <c r="A525" s="1246"/>
      <c r="B525" s="773" t="s">
        <v>3961</v>
      </c>
      <c r="C525" s="774">
        <v>150</v>
      </c>
      <c r="D525" s="774">
        <v>150</v>
      </c>
      <c r="E525" s="775">
        <f t="shared" si="13"/>
        <v>100</v>
      </c>
    </row>
    <row r="526" spans="1:5" s="776" customFormat="1" ht="25.5" x14ac:dyDescent="0.2">
      <c r="A526" s="1246"/>
      <c r="B526" s="773" t="s">
        <v>352</v>
      </c>
      <c r="C526" s="774">
        <v>75</v>
      </c>
      <c r="D526" s="774">
        <v>75</v>
      </c>
      <c r="E526" s="775">
        <f t="shared" si="13"/>
        <v>100</v>
      </c>
    </row>
    <row r="527" spans="1:5" s="776" customFormat="1" ht="15" customHeight="1" x14ac:dyDescent="0.2">
      <c r="A527" s="1246" t="s">
        <v>554</v>
      </c>
      <c r="B527" s="773" t="s">
        <v>2976</v>
      </c>
      <c r="C527" s="774">
        <v>30</v>
      </c>
      <c r="D527" s="774">
        <v>30</v>
      </c>
      <c r="E527" s="775">
        <f t="shared" si="13"/>
        <v>100</v>
      </c>
    </row>
    <row r="528" spans="1:5" s="776" customFormat="1" ht="15" customHeight="1" x14ac:dyDescent="0.2">
      <c r="A528" s="1246"/>
      <c r="B528" s="773" t="s">
        <v>456</v>
      </c>
      <c r="C528" s="774">
        <v>60</v>
      </c>
      <c r="D528" s="774">
        <v>60</v>
      </c>
      <c r="E528" s="775">
        <f t="shared" si="13"/>
        <v>100</v>
      </c>
    </row>
    <row r="529" spans="1:5" s="776" customFormat="1" ht="15" customHeight="1" x14ac:dyDescent="0.2">
      <c r="A529" s="1246"/>
      <c r="B529" s="773" t="s">
        <v>388</v>
      </c>
      <c r="C529" s="774">
        <v>1019.09</v>
      </c>
      <c r="D529" s="774">
        <v>1019.086</v>
      </c>
      <c r="E529" s="775">
        <f t="shared" si="13"/>
        <v>99.999607492959413</v>
      </c>
    </row>
    <row r="530" spans="1:5" s="776" customFormat="1" ht="15" customHeight="1" x14ac:dyDescent="0.2">
      <c r="A530" s="1246"/>
      <c r="B530" s="773" t="s">
        <v>1811</v>
      </c>
      <c r="C530" s="774">
        <v>706.14</v>
      </c>
      <c r="D530" s="774">
        <v>706.13209999999992</v>
      </c>
      <c r="E530" s="775">
        <f t="shared" si="13"/>
        <v>99.99888124168011</v>
      </c>
    </row>
    <row r="531" spans="1:5" s="776" customFormat="1" ht="15" customHeight="1" x14ac:dyDescent="0.2">
      <c r="A531" s="1246"/>
      <c r="B531" s="773" t="s">
        <v>1839</v>
      </c>
      <c r="C531" s="774">
        <v>200</v>
      </c>
      <c r="D531" s="774">
        <v>200</v>
      </c>
      <c r="E531" s="775">
        <f t="shared" si="13"/>
        <v>100</v>
      </c>
    </row>
    <row r="532" spans="1:5" s="776" customFormat="1" ht="15" customHeight="1" x14ac:dyDescent="0.2">
      <c r="A532" s="1251" t="s">
        <v>330</v>
      </c>
      <c r="B532" s="1252"/>
      <c r="C532" s="778">
        <f>SUM(C392:C531)</f>
        <v>116935.06</v>
      </c>
      <c r="D532" s="778">
        <f>SUM(D392:D531)</f>
        <v>115508.0451</v>
      </c>
      <c r="E532" s="779">
        <f t="shared" si="13"/>
        <v>98.779651799896456</v>
      </c>
    </row>
    <row r="533" spans="1:5" s="771" customFormat="1" ht="18" customHeight="1" x14ac:dyDescent="0.2">
      <c r="A533" s="1253" t="s">
        <v>558</v>
      </c>
      <c r="B533" s="1254"/>
      <c r="C533" s="1254"/>
      <c r="D533" s="1254"/>
      <c r="E533" s="1255"/>
    </row>
    <row r="534" spans="1:5" s="776" customFormat="1" ht="15" customHeight="1" x14ac:dyDescent="0.2">
      <c r="A534" s="1246" t="s">
        <v>559</v>
      </c>
      <c r="B534" s="773" t="s">
        <v>3962</v>
      </c>
      <c r="C534" s="774">
        <v>100</v>
      </c>
      <c r="D534" s="774">
        <v>100</v>
      </c>
      <c r="E534" s="775">
        <f t="shared" ref="E534:E556" si="14">D534/C534*100</f>
        <v>100</v>
      </c>
    </row>
    <row r="535" spans="1:5" s="776" customFormat="1" ht="15" customHeight="1" x14ac:dyDescent="0.2">
      <c r="A535" s="1246"/>
      <c r="B535" s="773" t="s">
        <v>3963</v>
      </c>
      <c r="C535" s="774">
        <v>85</v>
      </c>
      <c r="D535" s="774">
        <v>85</v>
      </c>
      <c r="E535" s="775">
        <f t="shared" si="14"/>
        <v>100</v>
      </c>
    </row>
    <row r="536" spans="1:5" s="776" customFormat="1" ht="15" customHeight="1" x14ac:dyDescent="0.2">
      <c r="A536" s="1246"/>
      <c r="B536" s="773" t="s">
        <v>2982</v>
      </c>
      <c r="C536" s="774">
        <v>100</v>
      </c>
      <c r="D536" s="774">
        <v>100</v>
      </c>
      <c r="E536" s="775">
        <f t="shared" si="14"/>
        <v>100</v>
      </c>
    </row>
    <row r="537" spans="1:5" s="776" customFormat="1" ht="15" customHeight="1" x14ac:dyDescent="0.2">
      <c r="A537" s="1246"/>
      <c r="B537" s="773" t="s">
        <v>566</v>
      </c>
      <c r="C537" s="774">
        <v>50</v>
      </c>
      <c r="D537" s="774">
        <v>50</v>
      </c>
      <c r="E537" s="775">
        <f t="shared" si="14"/>
        <v>100</v>
      </c>
    </row>
    <row r="538" spans="1:5" s="776" customFormat="1" ht="15" customHeight="1" x14ac:dyDescent="0.2">
      <c r="A538" s="1246"/>
      <c r="B538" s="773" t="s">
        <v>3964</v>
      </c>
      <c r="C538" s="774">
        <v>250</v>
      </c>
      <c r="D538" s="774">
        <v>250</v>
      </c>
      <c r="E538" s="775">
        <f t="shared" si="14"/>
        <v>100</v>
      </c>
    </row>
    <row r="539" spans="1:5" s="776" customFormat="1" ht="15" customHeight="1" x14ac:dyDescent="0.2">
      <c r="A539" s="1246"/>
      <c r="B539" s="773" t="s">
        <v>3965</v>
      </c>
      <c r="C539" s="774">
        <v>30</v>
      </c>
      <c r="D539" s="774">
        <v>30</v>
      </c>
      <c r="E539" s="775">
        <f t="shared" si="14"/>
        <v>100</v>
      </c>
    </row>
    <row r="540" spans="1:5" s="776" customFormat="1" ht="15" customHeight="1" x14ac:dyDescent="0.2">
      <c r="A540" s="1246"/>
      <c r="B540" s="773" t="s">
        <v>560</v>
      </c>
      <c r="C540" s="774">
        <v>50</v>
      </c>
      <c r="D540" s="774">
        <v>50</v>
      </c>
      <c r="E540" s="775">
        <f t="shared" si="14"/>
        <v>100</v>
      </c>
    </row>
    <row r="541" spans="1:5" s="776" customFormat="1" ht="15" customHeight="1" x14ac:dyDescent="0.2">
      <c r="A541" s="1246"/>
      <c r="B541" s="773" t="s">
        <v>3966</v>
      </c>
      <c r="C541" s="774">
        <v>150</v>
      </c>
      <c r="D541" s="774">
        <v>150</v>
      </c>
      <c r="E541" s="775">
        <f t="shared" si="14"/>
        <v>100</v>
      </c>
    </row>
    <row r="542" spans="1:5" s="776" customFormat="1" ht="15" customHeight="1" x14ac:dyDescent="0.2">
      <c r="A542" s="1246"/>
      <c r="B542" s="773" t="s">
        <v>351</v>
      </c>
      <c r="C542" s="774">
        <v>45</v>
      </c>
      <c r="D542" s="774">
        <v>45</v>
      </c>
      <c r="E542" s="775">
        <f t="shared" si="14"/>
        <v>100</v>
      </c>
    </row>
    <row r="543" spans="1:5" s="776" customFormat="1" ht="15" customHeight="1" x14ac:dyDescent="0.2">
      <c r="A543" s="1246"/>
      <c r="B543" s="773" t="s">
        <v>3967</v>
      </c>
      <c r="C543" s="774">
        <v>112.69</v>
      </c>
      <c r="D543" s="774">
        <v>112.68600000000001</v>
      </c>
      <c r="E543" s="775">
        <f t="shared" si="14"/>
        <v>99.996450439258155</v>
      </c>
    </row>
    <row r="544" spans="1:5" s="776" customFormat="1" ht="15" customHeight="1" x14ac:dyDescent="0.2">
      <c r="A544" s="1246"/>
      <c r="B544" s="773" t="s">
        <v>3968</v>
      </c>
      <c r="C544" s="774">
        <v>20</v>
      </c>
      <c r="D544" s="774">
        <v>20</v>
      </c>
      <c r="E544" s="775">
        <f t="shared" si="14"/>
        <v>100</v>
      </c>
    </row>
    <row r="545" spans="1:5" s="776" customFormat="1" ht="15" customHeight="1" x14ac:dyDescent="0.2">
      <c r="A545" s="772" t="s">
        <v>563</v>
      </c>
      <c r="B545" s="773" t="s">
        <v>3209</v>
      </c>
      <c r="C545" s="774">
        <v>500</v>
      </c>
      <c r="D545" s="774">
        <v>500</v>
      </c>
      <c r="E545" s="775">
        <f t="shared" si="14"/>
        <v>100</v>
      </c>
    </row>
    <row r="546" spans="1:5" s="776" customFormat="1" ht="15" customHeight="1" x14ac:dyDescent="0.2">
      <c r="A546" s="772" t="s">
        <v>564</v>
      </c>
      <c r="B546" s="773" t="s">
        <v>408</v>
      </c>
      <c r="C546" s="774">
        <v>19500</v>
      </c>
      <c r="D546" s="774">
        <v>11000</v>
      </c>
      <c r="E546" s="775">
        <f t="shared" si="14"/>
        <v>56.410256410256409</v>
      </c>
    </row>
    <row r="547" spans="1:5" s="776" customFormat="1" ht="25.5" x14ac:dyDescent="0.2">
      <c r="A547" s="772" t="s">
        <v>3210</v>
      </c>
      <c r="B547" s="773" t="s">
        <v>351</v>
      </c>
      <c r="C547" s="774">
        <v>350</v>
      </c>
      <c r="D547" s="774">
        <v>350</v>
      </c>
      <c r="E547" s="775">
        <f t="shared" si="14"/>
        <v>100</v>
      </c>
    </row>
    <row r="548" spans="1:5" s="776" customFormat="1" ht="25.5" x14ac:dyDescent="0.2">
      <c r="A548" s="1246" t="s">
        <v>565</v>
      </c>
      <c r="B548" s="773" t="s">
        <v>3969</v>
      </c>
      <c r="C548" s="774">
        <v>2000</v>
      </c>
      <c r="D548" s="774">
        <v>2000</v>
      </c>
      <c r="E548" s="775">
        <f t="shared" si="14"/>
        <v>100</v>
      </c>
    </row>
    <row r="549" spans="1:5" s="776" customFormat="1" ht="15" customHeight="1" x14ac:dyDescent="0.2">
      <c r="A549" s="1246"/>
      <c r="B549" s="773" t="s">
        <v>3970</v>
      </c>
      <c r="C549" s="774">
        <v>195</v>
      </c>
      <c r="D549" s="774">
        <v>195</v>
      </c>
      <c r="E549" s="775">
        <f t="shared" si="14"/>
        <v>100</v>
      </c>
    </row>
    <row r="550" spans="1:5" s="776" customFormat="1" ht="15" customHeight="1" x14ac:dyDescent="0.2">
      <c r="A550" s="1246"/>
      <c r="B550" s="773" t="s">
        <v>3211</v>
      </c>
      <c r="C550" s="774">
        <v>300</v>
      </c>
      <c r="D550" s="774">
        <v>300</v>
      </c>
      <c r="E550" s="775">
        <f t="shared" si="14"/>
        <v>100</v>
      </c>
    </row>
    <row r="551" spans="1:5" s="776" customFormat="1" ht="15" customHeight="1" x14ac:dyDescent="0.2">
      <c r="A551" s="1246"/>
      <c r="B551" s="773" t="s">
        <v>2035</v>
      </c>
      <c r="C551" s="774">
        <v>150</v>
      </c>
      <c r="D551" s="774">
        <v>120</v>
      </c>
      <c r="E551" s="775">
        <f t="shared" si="14"/>
        <v>80</v>
      </c>
    </row>
    <row r="552" spans="1:5" s="776" customFormat="1" ht="15" customHeight="1" x14ac:dyDescent="0.2">
      <c r="A552" s="1246"/>
      <c r="B552" s="773" t="s">
        <v>3971</v>
      </c>
      <c r="C552" s="774">
        <v>200</v>
      </c>
      <c r="D552" s="774">
        <v>200</v>
      </c>
      <c r="E552" s="775">
        <f t="shared" si="14"/>
        <v>100</v>
      </c>
    </row>
    <row r="553" spans="1:5" s="776" customFormat="1" ht="15" customHeight="1" x14ac:dyDescent="0.2">
      <c r="A553" s="1246"/>
      <c r="B553" s="773" t="s">
        <v>561</v>
      </c>
      <c r="C553" s="774">
        <v>200</v>
      </c>
      <c r="D553" s="774">
        <v>200</v>
      </c>
      <c r="E553" s="775">
        <f t="shared" si="14"/>
        <v>100</v>
      </c>
    </row>
    <row r="554" spans="1:5" s="776" customFormat="1" ht="25.5" x14ac:dyDescent="0.2">
      <c r="A554" s="1246"/>
      <c r="B554" s="773" t="s">
        <v>3814</v>
      </c>
      <c r="C554" s="774">
        <v>249</v>
      </c>
      <c r="D554" s="774">
        <v>0</v>
      </c>
      <c r="E554" s="775">
        <f t="shared" si="14"/>
        <v>0</v>
      </c>
    </row>
    <row r="555" spans="1:5" s="776" customFormat="1" ht="15" customHeight="1" x14ac:dyDescent="0.2">
      <c r="A555" s="1246"/>
      <c r="B555" s="773" t="s">
        <v>3972</v>
      </c>
      <c r="C555" s="774">
        <v>300</v>
      </c>
      <c r="D555" s="774">
        <v>0</v>
      </c>
      <c r="E555" s="775">
        <f t="shared" si="14"/>
        <v>0</v>
      </c>
    </row>
    <row r="556" spans="1:5" s="776" customFormat="1" ht="15" customHeight="1" x14ac:dyDescent="0.2">
      <c r="A556" s="1251" t="s">
        <v>333</v>
      </c>
      <c r="B556" s="1252"/>
      <c r="C556" s="778">
        <f>SUM(C534:C555)</f>
        <v>24936.69</v>
      </c>
      <c r="D556" s="778">
        <f>SUM(D534:D555)</f>
        <v>15857.686</v>
      </c>
      <c r="E556" s="779">
        <f t="shared" si="14"/>
        <v>63.591783833379658</v>
      </c>
    </row>
    <row r="557" spans="1:5" s="771" customFormat="1" ht="18" customHeight="1" x14ac:dyDescent="0.2">
      <c r="A557" s="1253" t="s">
        <v>567</v>
      </c>
      <c r="B557" s="1254"/>
      <c r="C557" s="1254"/>
      <c r="D557" s="1254"/>
      <c r="E557" s="1255"/>
    </row>
    <row r="558" spans="1:5" s="776" customFormat="1" ht="15" customHeight="1" x14ac:dyDescent="0.2">
      <c r="A558" s="1246" t="s">
        <v>568</v>
      </c>
      <c r="B558" s="773" t="s">
        <v>569</v>
      </c>
      <c r="C558" s="774">
        <v>1000</v>
      </c>
      <c r="D558" s="774">
        <v>1000</v>
      </c>
      <c r="E558" s="775">
        <f t="shared" ref="E558:E583" si="15">D558/C558*100</f>
        <v>100</v>
      </c>
    </row>
    <row r="559" spans="1:5" s="776" customFormat="1" ht="25.5" x14ac:dyDescent="0.2">
      <c r="A559" s="1246"/>
      <c r="B559" s="773" t="s">
        <v>352</v>
      </c>
      <c r="C559" s="774">
        <v>700</v>
      </c>
      <c r="D559" s="774">
        <v>700</v>
      </c>
      <c r="E559" s="775">
        <f t="shared" si="15"/>
        <v>100</v>
      </c>
    </row>
    <row r="560" spans="1:5" s="776" customFormat="1" ht="15" customHeight="1" x14ac:dyDescent="0.2">
      <c r="A560" s="1246"/>
      <c r="B560" s="773" t="s">
        <v>570</v>
      </c>
      <c r="C560" s="774">
        <v>1100</v>
      </c>
      <c r="D560" s="774">
        <v>1100</v>
      </c>
      <c r="E560" s="775">
        <f t="shared" si="15"/>
        <v>100</v>
      </c>
    </row>
    <row r="561" spans="1:5" s="776" customFormat="1" ht="15" customHeight="1" x14ac:dyDescent="0.2">
      <c r="A561" s="1246" t="s">
        <v>572</v>
      </c>
      <c r="B561" s="773" t="s">
        <v>3214</v>
      </c>
      <c r="C561" s="774">
        <v>1100</v>
      </c>
      <c r="D561" s="774">
        <v>1100</v>
      </c>
      <c r="E561" s="775">
        <f t="shared" si="15"/>
        <v>100</v>
      </c>
    </row>
    <row r="562" spans="1:5" s="776" customFormat="1" ht="15" customHeight="1" x14ac:dyDescent="0.2">
      <c r="A562" s="1246"/>
      <c r="B562" s="773" t="s">
        <v>3973</v>
      </c>
      <c r="C562" s="774">
        <v>200</v>
      </c>
      <c r="D562" s="774">
        <v>200</v>
      </c>
      <c r="E562" s="775">
        <f t="shared" si="15"/>
        <v>100</v>
      </c>
    </row>
    <row r="563" spans="1:5" s="776" customFormat="1" ht="15" customHeight="1" x14ac:dyDescent="0.2">
      <c r="A563" s="1246" t="s">
        <v>3974</v>
      </c>
      <c r="B563" s="773" t="s">
        <v>3212</v>
      </c>
      <c r="C563" s="774">
        <v>200</v>
      </c>
      <c r="D563" s="774">
        <v>200</v>
      </c>
      <c r="E563" s="775">
        <f t="shared" si="15"/>
        <v>100</v>
      </c>
    </row>
    <row r="564" spans="1:5" s="776" customFormat="1" ht="15" customHeight="1" x14ac:dyDescent="0.2">
      <c r="A564" s="1246"/>
      <c r="B564" s="773" t="s">
        <v>3213</v>
      </c>
      <c r="C564" s="774">
        <v>200</v>
      </c>
      <c r="D564" s="774">
        <v>200</v>
      </c>
      <c r="E564" s="775">
        <f t="shared" si="15"/>
        <v>100</v>
      </c>
    </row>
    <row r="565" spans="1:5" s="776" customFormat="1" ht="15" customHeight="1" x14ac:dyDescent="0.2">
      <c r="A565" s="1246"/>
      <c r="B565" s="773" t="s">
        <v>574</v>
      </c>
      <c r="C565" s="774">
        <v>900</v>
      </c>
      <c r="D565" s="774">
        <v>900</v>
      </c>
      <c r="E565" s="775">
        <f t="shared" si="15"/>
        <v>100</v>
      </c>
    </row>
    <row r="566" spans="1:5" s="776" customFormat="1" ht="15" customHeight="1" x14ac:dyDescent="0.2">
      <c r="A566" s="777" t="s">
        <v>575</v>
      </c>
      <c r="B566" s="773" t="s">
        <v>408</v>
      </c>
      <c r="C566" s="774">
        <v>1000</v>
      </c>
      <c r="D566" s="774">
        <v>1000</v>
      </c>
      <c r="E566" s="775">
        <f t="shared" si="15"/>
        <v>100</v>
      </c>
    </row>
    <row r="567" spans="1:5" s="776" customFormat="1" ht="15" customHeight="1" x14ac:dyDescent="0.2">
      <c r="A567" s="1246" t="s">
        <v>578</v>
      </c>
      <c r="B567" s="773" t="s">
        <v>579</v>
      </c>
      <c r="C567" s="774">
        <v>52.5</v>
      </c>
      <c r="D567" s="774">
        <v>52.5</v>
      </c>
      <c r="E567" s="775">
        <f t="shared" si="15"/>
        <v>100</v>
      </c>
    </row>
    <row r="568" spans="1:5" s="776" customFormat="1" ht="15" customHeight="1" x14ac:dyDescent="0.2">
      <c r="A568" s="1246"/>
      <c r="B568" s="773" t="s">
        <v>3215</v>
      </c>
      <c r="C568" s="774">
        <v>200</v>
      </c>
      <c r="D568" s="774">
        <v>200</v>
      </c>
      <c r="E568" s="775">
        <f t="shared" si="15"/>
        <v>100</v>
      </c>
    </row>
    <row r="569" spans="1:5" s="776" customFormat="1" ht="15" customHeight="1" x14ac:dyDescent="0.2">
      <c r="A569" s="1246"/>
      <c r="B569" s="773" t="s">
        <v>580</v>
      </c>
      <c r="C569" s="774">
        <v>30</v>
      </c>
      <c r="D569" s="774">
        <v>30</v>
      </c>
      <c r="E569" s="775">
        <f t="shared" si="15"/>
        <v>100</v>
      </c>
    </row>
    <row r="570" spans="1:5" s="776" customFormat="1" ht="25.5" x14ac:dyDescent="0.2">
      <c r="A570" s="1246"/>
      <c r="B570" s="773" t="s">
        <v>3975</v>
      </c>
      <c r="C570" s="774">
        <v>25</v>
      </c>
      <c r="D570" s="774">
        <v>25</v>
      </c>
      <c r="E570" s="775">
        <f t="shared" si="15"/>
        <v>100</v>
      </c>
    </row>
    <row r="571" spans="1:5" s="776" customFormat="1" ht="38.25" x14ac:dyDescent="0.2">
      <c r="A571" s="1246"/>
      <c r="B571" s="773" t="s">
        <v>3976</v>
      </c>
      <c r="C571" s="774">
        <v>25</v>
      </c>
      <c r="D571" s="774">
        <v>25</v>
      </c>
      <c r="E571" s="775">
        <f t="shared" si="15"/>
        <v>100</v>
      </c>
    </row>
    <row r="572" spans="1:5" s="776" customFormat="1" ht="25.5" x14ac:dyDescent="0.2">
      <c r="A572" s="1246"/>
      <c r="B572" s="773" t="s">
        <v>3216</v>
      </c>
      <c r="C572" s="774">
        <v>50</v>
      </c>
      <c r="D572" s="774">
        <v>50</v>
      </c>
      <c r="E572" s="775">
        <f t="shared" si="15"/>
        <v>100</v>
      </c>
    </row>
    <row r="573" spans="1:5" s="776" customFormat="1" ht="15" customHeight="1" x14ac:dyDescent="0.2">
      <c r="A573" s="1246"/>
      <c r="B573" s="773" t="s">
        <v>2059</v>
      </c>
      <c r="C573" s="774">
        <v>150</v>
      </c>
      <c r="D573" s="774">
        <v>150</v>
      </c>
      <c r="E573" s="775">
        <f t="shared" si="15"/>
        <v>100</v>
      </c>
    </row>
    <row r="574" spans="1:5" s="776" customFormat="1" ht="25.5" x14ac:dyDescent="0.2">
      <c r="A574" s="1246"/>
      <c r="B574" s="773" t="s">
        <v>3977</v>
      </c>
      <c r="C574" s="774">
        <v>25</v>
      </c>
      <c r="D574" s="774">
        <v>25</v>
      </c>
      <c r="E574" s="775">
        <f t="shared" si="15"/>
        <v>100</v>
      </c>
    </row>
    <row r="575" spans="1:5" s="776" customFormat="1" ht="25.5" x14ac:dyDescent="0.2">
      <c r="A575" s="1246"/>
      <c r="B575" s="773" t="s">
        <v>3217</v>
      </c>
      <c r="C575" s="774">
        <v>100</v>
      </c>
      <c r="D575" s="774">
        <v>100</v>
      </c>
      <c r="E575" s="775">
        <f t="shared" si="15"/>
        <v>100</v>
      </c>
    </row>
    <row r="576" spans="1:5" s="776" customFormat="1" ht="15" customHeight="1" x14ac:dyDescent="0.2">
      <c r="A576" s="1246"/>
      <c r="B576" s="773" t="s">
        <v>581</v>
      </c>
      <c r="C576" s="774">
        <v>200</v>
      </c>
      <c r="D576" s="774">
        <v>200</v>
      </c>
      <c r="E576" s="775">
        <f t="shared" si="15"/>
        <v>100</v>
      </c>
    </row>
    <row r="577" spans="1:5" s="776" customFormat="1" ht="15" customHeight="1" x14ac:dyDescent="0.2">
      <c r="A577" s="1246"/>
      <c r="B577" s="773" t="s">
        <v>351</v>
      </c>
      <c r="C577" s="774">
        <v>30</v>
      </c>
      <c r="D577" s="774">
        <v>8.3987000000000016</v>
      </c>
      <c r="E577" s="775">
        <f t="shared" si="15"/>
        <v>27.995666666666676</v>
      </c>
    </row>
    <row r="578" spans="1:5" s="776" customFormat="1" ht="38.25" x14ac:dyDescent="0.2">
      <c r="A578" s="1246" t="s">
        <v>582</v>
      </c>
      <c r="B578" s="773" t="s">
        <v>3218</v>
      </c>
      <c r="C578" s="774">
        <v>500</v>
      </c>
      <c r="D578" s="774">
        <v>0</v>
      </c>
      <c r="E578" s="775">
        <f t="shared" si="15"/>
        <v>0</v>
      </c>
    </row>
    <row r="579" spans="1:5" s="776" customFormat="1" ht="25.5" x14ac:dyDescent="0.2">
      <c r="A579" s="1246"/>
      <c r="B579" s="773" t="s">
        <v>3978</v>
      </c>
      <c r="C579" s="774">
        <v>25</v>
      </c>
      <c r="D579" s="774">
        <v>25</v>
      </c>
      <c r="E579" s="775">
        <f t="shared" si="15"/>
        <v>100</v>
      </c>
    </row>
    <row r="580" spans="1:5" s="776" customFormat="1" ht="15" customHeight="1" x14ac:dyDescent="0.2">
      <c r="A580" s="1246"/>
      <c r="B580" s="773" t="s">
        <v>576</v>
      </c>
      <c r="C580" s="774">
        <v>78</v>
      </c>
      <c r="D580" s="774">
        <v>78</v>
      </c>
      <c r="E580" s="775">
        <f t="shared" si="15"/>
        <v>100</v>
      </c>
    </row>
    <row r="581" spans="1:5" s="776" customFormat="1" ht="15" customHeight="1" x14ac:dyDescent="0.2">
      <c r="A581" s="1246"/>
      <c r="B581" s="773" t="s">
        <v>3219</v>
      </c>
      <c r="C581" s="774">
        <v>90</v>
      </c>
      <c r="D581" s="774">
        <v>90</v>
      </c>
      <c r="E581" s="775">
        <f t="shared" si="15"/>
        <v>100</v>
      </c>
    </row>
    <row r="582" spans="1:5" s="776" customFormat="1" ht="25.5" x14ac:dyDescent="0.2">
      <c r="A582" s="1246"/>
      <c r="B582" s="773" t="s">
        <v>3220</v>
      </c>
      <c r="C582" s="774">
        <v>140</v>
      </c>
      <c r="D582" s="774">
        <v>140</v>
      </c>
      <c r="E582" s="775">
        <f t="shared" si="15"/>
        <v>100</v>
      </c>
    </row>
    <row r="583" spans="1:5" s="776" customFormat="1" ht="15" customHeight="1" x14ac:dyDescent="0.2">
      <c r="A583" s="1251" t="s">
        <v>338</v>
      </c>
      <c r="B583" s="1252"/>
      <c r="C583" s="778">
        <f>SUM(C558:C582)</f>
        <v>8120.5</v>
      </c>
      <c r="D583" s="778">
        <f>SUM(D558:D582)</f>
        <v>7598.8986999999997</v>
      </c>
      <c r="E583" s="779">
        <f t="shared" si="15"/>
        <v>93.576734191244384</v>
      </c>
    </row>
    <row r="584" spans="1:5" s="771" customFormat="1" ht="18" customHeight="1" x14ac:dyDescent="0.25">
      <c r="A584" s="1256" t="s">
        <v>3221</v>
      </c>
      <c r="B584" s="1257"/>
      <c r="C584" s="1257"/>
      <c r="D584" s="1257"/>
      <c r="E584" s="1258"/>
    </row>
    <row r="585" spans="1:5" s="776" customFormat="1" ht="15" customHeight="1" x14ac:dyDescent="0.2">
      <c r="A585" s="772" t="s">
        <v>2956</v>
      </c>
      <c r="B585" s="773" t="s">
        <v>462</v>
      </c>
      <c r="C585" s="774">
        <v>30</v>
      </c>
      <c r="D585" s="774">
        <v>30</v>
      </c>
      <c r="E585" s="775">
        <f>D585/C585*100</f>
        <v>100</v>
      </c>
    </row>
    <row r="586" spans="1:5" s="776" customFormat="1" ht="15" customHeight="1" thickBot="1" x14ac:dyDescent="0.25">
      <c r="A586" s="1259" t="s">
        <v>3222</v>
      </c>
      <c r="B586" s="1260"/>
      <c r="C586" s="780">
        <f>SUM(C585)</f>
        <v>30</v>
      </c>
      <c r="D586" s="780">
        <f>SUM(D585)</f>
        <v>30</v>
      </c>
      <c r="E586" s="781">
        <f t="shared" ref="E586:E587" si="16">D586/C586*100</f>
        <v>100</v>
      </c>
    </row>
    <row r="587" spans="1:5" s="776" customFormat="1" ht="15.75" thickBot="1" x14ac:dyDescent="0.25">
      <c r="A587" s="1261" t="s">
        <v>339</v>
      </c>
      <c r="B587" s="1262"/>
      <c r="C587" s="782">
        <f>C23+C586+C31+C135+C280+C288+C310+C349+C390+C532+C556+C583</f>
        <v>539728.93000000005</v>
      </c>
      <c r="D587" s="782">
        <f>D23+D586+D31+D135+D280+D288+D310+D349+D390+D532+D556+D583</f>
        <v>390624.45403000002</v>
      </c>
      <c r="E587" s="783">
        <f t="shared" si="16"/>
        <v>72.374192361710172</v>
      </c>
    </row>
  </sheetData>
  <mergeCells count="63">
    <mergeCell ref="A584:E584"/>
    <mergeCell ref="A586:B586"/>
    <mergeCell ref="A587:B587"/>
    <mergeCell ref="A558:A560"/>
    <mergeCell ref="A561:A562"/>
    <mergeCell ref="A563:A565"/>
    <mergeCell ref="A567:A577"/>
    <mergeCell ref="A578:A582"/>
    <mergeCell ref="A583:B583"/>
    <mergeCell ref="A557:E557"/>
    <mergeCell ref="A394:A396"/>
    <mergeCell ref="A397:A403"/>
    <mergeCell ref="A404:A504"/>
    <mergeCell ref="A506:A512"/>
    <mergeCell ref="A515:A526"/>
    <mergeCell ref="A527:A531"/>
    <mergeCell ref="A532:B532"/>
    <mergeCell ref="A533:E533"/>
    <mergeCell ref="A534:A544"/>
    <mergeCell ref="A548:A555"/>
    <mergeCell ref="A556:B556"/>
    <mergeCell ref="A391:E391"/>
    <mergeCell ref="A296:A308"/>
    <mergeCell ref="A310:B310"/>
    <mergeCell ref="A311:E311"/>
    <mergeCell ref="A313:A345"/>
    <mergeCell ref="A349:B349"/>
    <mergeCell ref="A350:E350"/>
    <mergeCell ref="A351:A352"/>
    <mergeCell ref="A353:A364"/>
    <mergeCell ref="A367:A383"/>
    <mergeCell ref="A384:A389"/>
    <mergeCell ref="A390:B390"/>
    <mergeCell ref="A292:A295"/>
    <mergeCell ref="A155:A185"/>
    <mergeCell ref="A186:A189"/>
    <mergeCell ref="A190:A207"/>
    <mergeCell ref="A208:A274"/>
    <mergeCell ref="A275:A279"/>
    <mergeCell ref="A280:B280"/>
    <mergeCell ref="A281:E281"/>
    <mergeCell ref="A282:A283"/>
    <mergeCell ref="A284:A287"/>
    <mergeCell ref="A288:B288"/>
    <mergeCell ref="A289:E289"/>
    <mergeCell ref="A137:A154"/>
    <mergeCell ref="A23:B23"/>
    <mergeCell ref="A24:E24"/>
    <mergeCell ref="A25:A30"/>
    <mergeCell ref="A31:B31"/>
    <mergeCell ref="A32:E32"/>
    <mergeCell ref="A37:A48"/>
    <mergeCell ref="A49:A50"/>
    <mergeCell ref="A53:A122"/>
    <mergeCell ref="A125:A134"/>
    <mergeCell ref="A135:B135"/>
    <mergeCell ref="A136:E136"/>
    <mergeCell ref="A19:A22"/>
    <mergeCell ref="A2:E2"/>
    <mergeCell ref="A4:E4"/>
    <mergeCell ref="A8:E8"/>
    <mergeCell ref="A10:A11"/>
    <mergeCell ref="A12:A18"/>
  </mergeCells>
  <pageMargins left="0.39370078740157483" right="0.39370078740157483" top="0.59055118110236227" bottom="0.39370078740157483" header="0.31496062992125984" footer="0.11811023622047245"/>
  <pageSetup paperSize="9" scale="82" firstPageNumber="186" fitToHeight="0" orientation="portrait" useFirstPageNumber="1" r:id="rId1"/>
  <headerFooter>
    <oddHeader>&amp;L&amp;"Tahoma,Kurzíva"Závěrečný účet Moravskoslezského kraje za rok 2022&amp;R&amp;"Tahoma,Kurzíva"Tabulka č. 6</oddHeader>
    <oddFooter>&amp;C&amp;"Tahoma,Obyčejné"&amp;P</oddFooter>
  </headerFooter>
  <rowBreaks count="6" manualBreakCount="6">
    <brk id="157" max="4" man="1"/>
    <brk id="207" max="16383" man="1"/>
    <brk id="257" max="16383" man="1"/>
    <brk id="304" max="16383" man="1"/>
    <brk id="356" max="16383" man="1"/>
    <brk id="40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7378-F032-4A7D-9482-3BCC5E249C3F}">
  <sheetPr>
    <pageSetUpPr fitToPage="1"/>
  </sheetPr>
  <dimension ref="A1:M174"/>
  <sheetViews>
    <sheetView zoomScaleNormal="100" zoomScaleSheetLayoutView="100" workbookViewId="0">
      <pane ySplit="4" topLeftCell="A5" activePane="bottomLeft" state="frozen"/>
      <selection activeCell="I32" sqref="I32"/>
      <selection pane="bottomLeft" activeCell="O4" sqref="O4"/>
    </sheetView>
  </sheetViews>
  <sheetFormatPr defaultColWidth="9.140625" defaultRowHeight="15" x14ac:dyDescent="0.25"/>
  <cols>
    <col min="1" max="1" width="47.5703125" style="814" customWidth="1"/>
    <col min="2" max="2" width="8.7109375" style="814" hidden="1" customWidth="1"/>
    <col min="3" max="3" width="13.5703125" style="814" customWidth="1"/>
    <col min="4" max="12" width="10.7109375" style="814" customWidth="1"/>
    <col min="13" max="13" width="10.7109375" style="810" customWidth="1"/>
    <col min="14" max="16384" width="9.140625" style="785"/>
  </cols>
  <sheetData>
    <row r="1" spans="1:13" ht="34.5" customHeight="1" x14ac:dyDescent="0.25">
      <c r="A1" s="1263" t="s">
        <v>3979</v>
      </c>
      <c r="B1" s="1263"/>
      <c r="C1" s="1263"/>
      <c r="D1" s="1263"/>
      <c r="E1" s="1263"/>
      <c r="F1" s="1263"/>
      <c r="G1" s="1263"/>
      <c r="H1" s="1263"/>
      <c r="I1" s="1263"/>
      <c r="J1" s="1263"/>
      <c r="K1" s="1263"/>
      <c r="L1" s="1263"/>
      <c r="M1" s="1263"/>
    </row>
    <row r="2" spans="1:13" ht="15.75" thickBot="1" x14ac:dyDescent="0.3">
      <c r="A2" s="786"/>
      <c r="B2" s="786"/>
      <c r="C2" s="786"/>
      <c r="D2" s="786"/>
      <c r="E2" s="786"/>
      <c r="F2" s="786"/>
      <c r="G2" s="786"/>
      <c r="H2" s="786"/>
      <c r="I2" s="786"/>
      <c r="J2" s="786"/>
      <c r="K2" s="786"/>
      <c r="L2" s="786"/>
      <c r="M2" s="787" t="s">
        <v>2</v>
      </c>
    </row>
    <row r="3" spans="1:13" s="788" customFormat="1" ht="15" customHeight="1" x14ac:dyDescent="0.2">
      <c r="A3" s="1264" t="s">
        <v>586</v>
      </c>
      <c r="B3" s="1266" t="s">
        <v>2988</v>
      </c>
      <c r="C3" s="1268" t="s">
        <v>635</v>
      </c>
      <c r="D3" s="1270" t="s">
        <v>636</v>
      </c>
      <c r="E3" s="1271"/>
      <c r="F3" s="1271"/>
      <c r="G3" s="1271"/>
      <c r="H3" s="1271"/>
      <c r="I3" s="1271"/>
      <c r="J3" s="1271"/>
      <c r="K3" s="1271"/>
      <c r="L3" s="1272" t="s">
        <v>637</v>
      </c>
      <c r="M3" s="1274" t="s">
        <v>3118</v>
      </c>
    </row>
    <row r="4" spans="1:13" s="788" customFormat="1" ht="31.5" customHeight="1" thickBot="1" x14ac:dyDescent="0.25">
      <c r="A4" s="1265" t="s">
        <v>586</v>
      </c>
      <c r="B4" s="1267" t="s">
        <v>2988</v>
      </c>
      <c r="C4" s="1269" t="s">
        <v>635</v>
      </c>
      <c r="D4" s="300">
        <v>2015</v>
      </c>
      <c r="E4" s="826">
        <v>2016</v>
      </c>
      <c r="F4" s="826">
        <v>2017</v>
      </c>
      <c r="G4" s="826">
        <v>2018</v>
      </c>
      <c r="H4" s="826">
        <v>2019</v>
      </c>
      <c r="I4" s="826">
        <v>2020</v>
      </c>
      <c r="J4" s="826">
        <v>2021</v>
      </c>
      <c r="K4" s="827">
        <v>2022</v>
      </c>
      <c r="L4" s="1273"/>
      <c r="M4" s="1275" t="s">
        <v>2989</v>
      </c>
    </row>
    <row r="5" spans="1:13" s="788" customFormat="1" ht="18" customHeight="1" x14ac:dyDescent="0.15">
      <c r="A5" s="1276" t="s">
        <v>4049</v>
      </c>
      <c r="B5" s="1277"/>
      <c r="C5" s="1277"/>
      <c r="D5" s="1277"/>
      <c r="E5" s="1277"/>
      <c r="F5" s="1277"/>
      <c r="G5" s="1277"/>
      <c r="H5" s="1277"/>
      <c r="I5" s="1277"/>
      <c r="J5" s="1277"/>
      <c r="K5" s="1277"/>
      <c r="L5" s="1277"/>
      <c r="M5" s="1278"/>
    </row>
    <row r="6" spans="1:13" s="798" customFormat="1" ht="15" customHeight="1" x14ac:dyDescent="0.2">
      <c r="A6" s="815" t="s">
        <v>3980</v>
      </c>
      <c r="B6" s="820">
        <v>3559</v>
      </c>
      <c r="C6" s="817">
        <f>SUM(D6:L6)</f>
        <v>1500.4</v>
      </c>
      <c r="D6" s="795">
        <v>0</v>
      </c>
      <c r="E6" s="795">
        <v>0</v>
      </c>
      <c r="F6" s="795">
        <v>0</v>
      </c>
      <c r="G6" s="795">
        <v>0</v>
      </c>
      <c r="H6" s="795">
        <v>0</v>
      </c>
      <c r="I6" s="795">
        <v>0</v>
      </c>
      <c r="J6" s="795">
        <v>0</v>
      </c>
      <c r="K6" s="818">
        <v>0</v>
      </c>
      <c r="L6" s="795">
        <v>1500.4</v>
      </c>
      <c r="M6" s="819">
        <v>0.85</v>
      </c>
    </row>
    <row r="7" spans="1:13" s="798" customFormat="1" ht="15" customHeight="1" x14ac:dyDescent="0.2">
      <c r="A7" s="790" t="s">
        <v>3981</v>
      </c>
      <c r="B7" s="791">
        <v>3535</v>
      </c>
      <c r="C7" s="792">
        <f t="shared" ref="C7:C10" si="0">SUM(D7:L7)</f>
        <v>30000</v>
      </c>
      <c r="D7" s="793">
        <v>0</v>
      </c>
      <c r="E7" s="793">
        <v>0</v>
      </c>
      <c r="F7" s="793">
        <v>0</v>
      </c>
      <c r="G7" s="793">
        <v>0</v>
      </c>
      <c r="H7" s="793"/>
      <c r="I7" s="793">
        <v>0</v>
      </c>
      <c r="J7" s="793">
        <v>0</v>
      </c>
      <c r="K7" s="794">
        <v>0</v>
      </c>
      <c r="L7" s="795">
        <v>30000</v>
      </c>
      <c r="M7" s="796">
        <v>0.85</v>
      </c>
    </row>
    <row r="8" spans="1:13" s="798" customFormat="1" ht="15" customHeight="1" x14ac:dyDescent="0.2">
      <c r="A8" s="790" t="s">
        <v>3982</v>
      </c>
      <c r="B8" s="799">
        <v>3558</v>
      </c>
      <c r="C8" s="792">
        <f t="shared" si="0"/>
        <v>9990.4</v>
      </c>
      <c r="D8" s="793">
        <v>0</v>
      </c>
      <c r="E8" s="793">
        <v>0</v>
      </c>
      <c r="F8" s="793">
        <v>0</v>
      </c>
      <c r="G8" s="793">
        <v>0</v>
      </c>
      <c r="H8" s="793">
        <v>0</v>
      </c>
      <c r="I8" s="793">
        <v>0</v>
      </c>
      <c r="J8" s="793">
        <v>0</v>
      </c>
      <c r="K8" s="794">
        <v>33.880000000000003</v>
      </c>
      <c r="L8" s="795">
        <v>9956.52</v>
      </c>
      <c r="M8" s="796">
        <v>0.85</v>
      </c>
    </row>
    <row r="9" spans="1:13" s="798" customFormat="1" ht="24" customHeight="1" x14ac:dyDescent="0.2">
      <c r="A9" s="790" t="s">
        <v>3983</v>
      </c>
      <c r="B9" s="791">
        <v>3526</v>
      </c>
      <c r="C9" s="792">
        <f>SUM(D9:L9)</f>
        <v>9990</v>
      </c>
      <c r="D9" s="793">
        <v>0</v>
      </c>
      <c r="E9" s="793">
        <v>0</v>
      </c>
      <c r="F9" s="793">
        <v>0</v>
      </c>
      <c r="G9" s="793">
        <v>0</v>
      </c>
      <c r="H9" s="793">
        <v>0</v>
      </c>
      <c r="I9" s="793">
        <v>0</v>
      </c>
      <c r="J9" s="793">
        <v>0</v>
      </c>
      <c r="K9" s="794">
        <v>0</v>
      </c>
      <c r="L9" s="795">
        <v>9990</v>
      </c>
      <c r="M9" s="796">
        <v>0.85</v>
      </c>
    </row>
    <row r="10" spans="1:13" s="798" customFormat="1" ht="15" customHeight="1" x14ac:dyDescent="0.2">
      <c r="A10" s="790" t="s">
        <v>924</v>
      </c>
      <c r="B10" s="799">
        <v>3472</v>
      </c>
      <c r="C10" s="792">
        <f t="shared" si="0"/>
        <v>1728.52</v>
      </c>
      <c r="D10" s="793">
        <v>0</v>
      </c>
      <c r="E10" s="793">
        <v>0</v>
      </c>
      <c r="F10" s="793">
        <v>0</v>
      </c>
      <c r="G10" s="793">
        <v>0</v>
      </c>
      <c r="H10" s="793">
        <v>0</v>
      </c>
      <c r="I10" s="793">
        <v>0</v>
      </c>
      <c r="J10" s="793">
        <v>1336.43</v>
      </c>
      <c r="K10" s="794">
        <v>392.09000000000003</v>
      </c>
      <c r="L10" s="795">
        <v>0</v>
      </c>
      <c r="M10" s="796">
        <v>0.6</v>
      </c>
    </row>
    <row r="11" spans="1:13" s="798" customFormat="1" ht="15" customHeight="1" x14ac:dyDescent="0.2">
      <c r="A11" s="790" t="s">
        <v>2958</v>
      </c>
      <c r="B11" s="799">
        <v>3458</v>
      </c>
      <c r="C11" s="792">
        <f>SUM(D11:L11)</f>
        <v>10288.120000000001</v>
      </c>
      <c r="D11" s="793">
        <v>0</v>
      </c>
      <c r="E11" s="793">
        <v>0</v>
      </c>
      <c r="F11" s="793">
        <v>0</v>
      </c>
      <c r="G11" s="793">
        <v>0</v>
      </c>
      <c r="H11" s="793">
        <v>0</v>
      </c>
      <c r="I11" s="793">
        <v>0</v>
      </c>
      <c r="J11" s="793">
        <v>0</v>
      </c>
      <c r="K11" s="794">
        <v>3208.5600000000004</v>
      </c>
      <c r="L11" s="795">
        <v>7079.56</v>
      </c>
      <c r="M11" s="796">
        <v>0.95</v>
      </c>
    </row>
    <row r="12" spans="1:13" s="789" customFormat="1" ht="25.5" customHeight="1" x14ac:dyDescent="0.2">
      <c r="A12" s="128" t="s">
        <v>3256</v>
      </c>
      <c r="B12" s="301">
        <f>COUNT(B6:B11)</f>
        <v>6</v>
      </c>
      <c r="C12" s="129">
        <f t="shared" ref="C12:L12" si="1">SUM(C6:C11)</f>
        <v>63497.440000000002</v>
      </c>
      <c r="D12" s="129">
        <f t="shared" si="1"/>
        <v>0</v>
      </c>
      <c r="E12" s="129">
        <f t="shared" si="1"/>
        <v>0</v>
      </c>
      <c r="F12" s="129">
        <f t="shared" si="1"/>
        <v>0</v>
      </c>
      <c r="G12" s="129">
        <f t="shared" si="1"/>
        <v>0</v>
      </c>
      <c r="H12" s="129">
        <f t="shared" si="1"/>
        <v>0</v>
      </c>
      <c r="I12" s="129">
        <f t="shared" si="1"/>
        <v>0</v>
      </c>
      <c r="J12" s="129">
        <f t="shared" si="1"/>
        <v>1336.43</v>
      </c>
      <c r="K12" s="129">
        <f t="shared" si="1"/>
        <v>3634.5300000000007</v>
      </c>
      <c r="L12" s="129">
        <f t="shared" si="1"/>
        <v>58526.479999999996</v>
      </c>
      <c r="M12" s="302" t="s">
        <v>143</v>
      </c>
    </row>
    <row r="13" spans="1:13" s="788" customFormat="1" ht="18" customHeight="1" x14ac:dyDescent="0.15">
      <c r="A13" s="1279" t="s">
        <v>3221</v>
      </c>
      <c r="B13" s="1280"/>
      <c r="C13" s="1280"/>
      <c r="D13" s="1280"/>
      <c r="E13" s="1280"/>
      <c r="F13" s="1280"/>
      <c r="G13" s="1280"/>
      <c r="H13" s="1280"/>
      <c r="I13" s="1280"/>
      <c r="J13" s="1280"/>
      <c r="K13" s="1280"/>
      <c r="L13" s="1280"/>
      <c r="M13" s="1281"/>
    </row>
    <row r="14" spans="1:13" s="797" customFormat="1" ht="16.5" customHeight="1" x14ac:dyDescent="0.2">
      <c r="A14" s="815" t="s">
        <v>917</v>
      </c>
      <c r="B14" s="816">
        <v>3384</v>
      </c>
      <c r="C14" s="817">
        <f>SUM(D14:L14)</f>
        <v>84.7</v>
      </c>
      <c r="D14" s="795">
        <v>0</v>
      </c>
      <c r="E14" s="795">
        <v>0</v>
      </c>
      <c r="F14" s="795">
        <v>59.29</v>
      </c>
      <c r="G14" s="795">
        <v>0</v>
      </c>
      <c r="H14" s="795">
        <v>0</v>
      </c>
      <c r="I14" s="795">
        <v>0</v>
      </c>
      <c r="J14" s="795">
        <v>0</v>
      </c>
      <c r="K14" s="818">
        <v>0</v>
      </c>
      <c r="L14" s="795">
        <v>25.41</v>
      </c>
      <c r="M14" s="819">
        <v>0.9</v>
      </c>
    </row>
    <row r="15" spans="1:13" s="789" customFormat="1" ht="15.75" customHeight="1" x14ac:dyDescent="0.2">
      <c r="A15" s="128" t="s">
        <v>599</v>
      </c>
      <c r="B15" s="301">
        <f>COUNT(B14:B14)</f>
        <v>1</v>
      </c>
      <c r="C15" s="129">
        <f t="shared" ref="C15:I15" si="2">SUM(C14)</f>
        <v>84.7</v>
      </c>
      <c r="D15" s="129">
        <f t="shared" si="2"/>
        <v>0</v>
      </c>
      <c r="E15" s="129">
        <f t="shared" si="2"/>
        <v>0</v>
      </c>
      <c r="F15" s="129">
        <f t="shared" si="2"/>
        <v>59.29</v>
      </c>
      <c r="G15" s="129">
        <f t="shared" si="2"/>
        <v>0</v>
      </c>
      <c r="H15" s="129">
        <f t="shared" si="2"/>
        <v>0</v>
      </c>
      <c r="I15" s="129">
        <f t="shared" si="2"/>
        <v>0</v>
      </c>
      <c r="J15" s="129"/>
      <c r="K15" s="129">
        <f>SUM(K14)</f>
        <v>0</v>
      </c>
      <c r="L15" s="129">
        <f>SUM(L14)</f>
        <v>25.41</v>
      </c>
      <c r="M15" s="302" t="s">
        <v>143</v>
      </c>
    </row>
    <row r="16" spans="1:13" s="788" customFormat="1" ht="18" customHeight="1" x14ac:dyDescent="0.15">
      <c r="A16" s="1279" t="s">
        <v>3134</v>
      </c>
      <c r="B16" s="1280"/>
      <c r="C16" s="1280"/>
      <c r="D16" s="1280"/>
      <c r="E16" s="1280"/>
      <c r="F16" s="1280"/>
      <c r="G16" s="1280"/>
      <c r="H16" s="1280"/>
      <c r="I16" s="1280"/>
      <c r="J16" s="1280"/>
      <c r="K16" s="1280"/>
      <c r="L16" s="1280"/>
      <c r="M16" s="1281"/>
    </row>
    <row r="17" spans="1:13" s="798" customFormat="1" ht="15" customHeight="1" x14ac:dyDescent="0.2">
      <c r="A17" s="790" t="s">
        <v>2914</v>
      </c>
      <c r="B17" s="799">
        <v>3454</v>
      </c>
      <c r="C17" s="792">
        <f>SUM(D17:L17)</f>
        <v>11288.599999999999</v>
      </c>
      <c r="D17" s="793">
        <v>0</v>
      </c>
      <c r="E17" s="793">
        <v>0</v>
      </c>
      <c r="F17" s="793">
        <v>0</v>
      </c>
      <c r="G17" s="793">
        <v>0</v>
      </c>
      <c r="H17" s="793">
        <v>0</v>
      </c>
      <c r="I17" s="793">
        <v>0</v>
      </c>
      <c r="J17" s="793">
        <v>6379.73</v>
      </c>
      <c r="K17" s="794">
        <v>4908.87</v>
      </c>
      <c r="L17" s="795">
        <v>0</v>
      </c>
      <c r="M17" s="796">
        <v>0.4</v>
      </c>
    </row>
    <row r="18" spans="1:13" s="798" customFormat="1" ht="15" customHeight="1" x14ac:dyDescent="0.2">
      <c r="A18" s="790" t="s">
        <v>3984</v>
      </c>
      <c r="B18" s="799">
        <v>3453</v>
      </c>
      <c r="C18" s="792">
        <f t="shared" ref="C18:C36" si="3">SUM(D18:L18)</f>
        <v>16654.32</v>
      </c>
      <c r="D18" s="793">
        <v>0</v>
      </c>
      <c r="E18" s="793">
        <v>0</v>
      </c>
      <c r="F18" s="793">
        <v>0</v>
      </c>
      <c r="G18" s="793">
        <v>0</v>
      </c>
      <c r="H18" s="793">
        <v>0</v>
      </c>
      <c r="I18" s="793">
        <v>0</v>
      </c>
      <c r="J18" s="793">
        <v>54.32</v>
      </c>
      <c r="K18" s="794">
        <v>2765.4300000000003</v>
      </c>
      <c r="L18" s="795">
        <v>13834.57</v>
      </c>
      <c r="M18" s="796">
        <v>0.4</v>
      </c>
    </row>
    <row r="19" spans="1:13" s="798" customFormat="1" ht="15" customHeight="1" x14ac:dyDescent="0.2">
      <c r="A19" s="790" t="s">
        <v>2990</v>
      </c>
      <c r="B19" s="799">
        <v>3392</v>
      </c>
      <c r="C19" s="792">
        <f t="shared" si="3"/>
        <v>70490.900000000009</v>
      </c>
      <c r="D19" s="793">
        <v>0</v>
      </c>
      <c r="E19" s="793">
        <v>0</v>
      </c>
      <c r="F19" s="793">
        <v>66.92</v>
      </c>
      <c r="G19" s="793">
        <v>32.25</v>
      </c>
      <c r="H19" s="793">
        <v>49.86</v>
      </c>
      <c r="I19" s="793">
        <v>2.79</v>
      </c>
      <c r="J19" s="793">
        <v>61791.380000000005</v>
      </c>
      <c r="K19" s="794">
        <v>8547.6999999999989</v>
      </c>
      <c r="L19" s="795">
        <v>0</v>
      </c>
      <c r="M19" s="796">
        <v>0.9</v>
      </c>
    </row>
    <row r="20" spans="1:13" s="798" customFormat="1" ht="15" customHeight="1" x14ac:dyDescent="0.2">
      <c r="A20" s="790" t="s">
        <v>2917</v>
      </c>
      <c r="B20" s="799">
        <v>3484</v>
      </c>
      <c r="C20" s="792">
        <f t="shared" si="3"/>
        <v>135044.13</v>
      </c>
      <c r="D20" s="793">
        <v>0</v>
      </c>
      <c r="E20" s="793">
        <v>0</v>
      </c>
      <c r="F20" s="793">
        <v>0</v>
      </c>
      <c r="G20" s="793">
        <v>0</v>
      </c>
      <c r="H20" s="793">
        <v>0</v>
      </c>
      <c r="I20" s="793">
        <v>46.59</v>
      </c>
      <c r="J20" s="793">
        <v>19.97</v>
      </c>
      <c r="K20" s="794">
        <v>63861.15</v>
      </c>
      <c r="L20" s="795">
        <v>71116.42</v>
      </c>
      <c r="M20" s="796">
        <v>0.9</v>
      </c>
    </row>
    <row r="21" spans="1:13" s="798" customFormat="1" ht="24" customHeight="1" x14ac:dyDescent="0.2">
      <c r="A21" s="790" t="s">
        <v>2915</v>
      </c>
      <c r="B21" s="799">
        <v>3481</v>
      </c>
      <c r="C21" s="792">
        <f t="shared" si="3"/>
        <v>114974.12</v>
      </c>
      <c r="D21" s="793">
        <v>0</v>
      </c>
      <c r="E21" s="793">
        <v>0</v>
      </c>
      <c r="F21" s="793">
        <v>0</v>
      </c>
      <c r="G21" s="793">
        <v>0</v>
      </c>
      <c r="H21" s="793">
        <v>0</v>
      </c>
      <c r="I21" s="793">
        <v>0</v>
      </c>
      <c r="J21" s="793">
        <v>66.56</v>
      </c>
      <c r="K21" s="794">
        <v>114907.56</v>
      </c>
      <c r="L21" s="795">
        <v>0</v>
      </c>
      <c r="M21" s="796">
        <v>0.9</v>
      </c>
    </row>
    <row r="22" spans="1:13" s="798" customFormat="1" ht="57" customHeight="1" x14ac:dyDescent="0.2">
      <c r="A22" s="790" t="s">
        <v>3985</v>
      </c>
      <c r="B22" s="791">
        <v>3522</v>
      </c>
      <c r="C22" s="792">
        <f t="shared" si="3"/>
        <v>4524.5200000000004</v>
      </c>
      <c r="D22" s="793">
        <v>0</v>
      </c>
      <c r="E22" s="793">
        <v>0</v>
      </c>
      <c r="F22" s="793">
        <v>0</v>
      </c>
      <c r="G22" s="793">
        <v>0</v>
      </c>
      <c r="H22" s="793">
        <v>0</v>
      </c>
      <c r="I22" s="793">
        <v>0</v>
      </c>
      <c r="J22" s="793">
        <v>0</v>
      </c>
      <c r="K22" s="794">
        <v>0</v>
      </c>
      <c r="L22" s="795">
        <v>4524.5200000000004</v>
      </c>
      <c r="M22" s="796">
        <v>0.85</v>
      </c>
    </row>
    <row r="23" spans="1:13" s="798" customFormat="1" ht="15" customHeight="1" x14ac:dyDescent="0.2">
      <c r="A23" s="790" t="s">
        <v>3986</v>
      </c>
      <c r="B23" s="799">
        <v>3405</v>
      </c>
      <c r="C23" s="792">
        <f t="shared" si="3"/>
        <v>71336.62</v>
      </c>
      <c r="D23" s="793">
        <v>0</v>
      </c>
      <c r="E23" s="793">
        <v>0</v>
      </c>
      <c r="F23" s="793">
        <v>0</v>
      </c>
      <c r="G23" s="793">
        <v>66.55</v>
      </c>
      <c r="H23" s="793">
        <v>0</v>
      </c>
      <c r="I23" s="793">
        <v>399.17</v>
      </c>
      <c r="J23" s="793">
        <v>50615.899999999994</v>
      </c>
      <c r="K23" s="794">
        <v>20255</v>
      </c>
      <c r="L23" s="795">
        <v>0</v>
      </c>
      <c r="M23" s="796">
        <v>0.9</v>
      </c>
    </row>
    <row r="24" spans="1:13" s="798" customFormat="1" ht="24" customHeight="1" x14ac:dyDescent="0.2">
      <c r="A24" s="790" t="s">
        <v>3987</v>
      </c>
      <c r="B24" s="791">
        <v>3530</v>
      </c>
      <c r="C24" s="792">
        <f t="shared" si="3"/>
        <v>86900</v>
      </c>
      <c r="D24" s="793">
        <v>0</v>
      </c>
      <c r="E24" s="793">
        <v>0</v>
      </c>
      <c r="F24" s="793">
        <v>0</v>
      </c>
      <c r="G24" s="793">
        <v>0</v>
      </c>
      <c r="H24" s="793">
        <v>0</v>
      </c>
      <c r="I24" s="793">
        <v>0</v>
      </c>
      <c r="J24" s="793">
        <v>0</v>
      </c>
      <c r="K24" s="794">
        <v>0</v>
      </c>
      <c r="L24" s="795">
        <v>86900</v>
      </c>
      <c r="M24" s="796">
        <v>0.85</v>
      </c>
    </row>
    <row r="25" spans="1:13" s="798" customFormat="1" ht="15" customHeight="1" x14ac:dyDescent="0.2">
      <c r="A25" s="790" t="s">
        <v>3988</v>
      </c>
      <c r="B25" s="791">
        <v>3532</v>
      </c>
      <c r="C25" s="792">
        <f t="shared" si="3"/>
        <v>80000</v>
      </c>
      <c r="D25" s="793">
        <v>0</v>
      </c>
      <c r="E25" s="793">
        <v>0</v>
      </c>
      <c r="F25" s="793">
        <v>0</v>
      </c>
      <c r="G25" s="793">
        <v>0</v>
      </c>
      <c r="H25" s="793">
        <v>0</v>
      </c>
      <c r="I25" s="793">
        <v>0</v>
      </c>
      <c r="J25" s="793"/>
      <c r="K25" s="794">
        <v>0</v>
      </c>
      <c r="L25" s="795">
        <v>80000</v>
      </c>
      <c r="M25" s="796">
        <v>0.85</v>
      </c>
    </row>
    <row r="26" spans="1:13" s="798" customFormat="1" ht="15" customHeight="1" x14ac:dyDescent="0.2">
      <c r="A26" s="790" t="s">
        <v>3989</v>
      </c>
      <c r="B26" s="799">
        <v>3533</v>
      </c>
      <c r="C26" s="792">
        <f t="shared" si="3"/>
        <v>164000</v>
      </c>
      <c r="D26" s="793">
        <v>0</v>
      </c>
      <c r="E26" s="793">
        <v>0</v>
      </c>
      <c r="F26" s="793">
        <v>0</v>
      </c>
      <c r="G26" s="793">
        <v>0</v>
      </c>
      <c r="H26" s="793">
        <v>0</v>
      </c>
      <c r="I26" s="793">
        <v>0</v>
      </c>
      <c r="J26" s="793">
        <v>0</v>
      </c>
      <c r="K26" s="794">
        <v>100.43</v>
      </c>
      <c r="L26" s="795">
        <v>163899.57</v>
      </c>
      <c r="M26" s="796">
        <v>0.85</v>
      </c>
    </row>
    <row r="27" spans="1:13" s="798" customFormat="1" ht="21" x14ac:dyDescent="0.2">
      <c r="A27" s="790" t="s">
        <v>3990</v>
      </c>
      <c r="B27" s="791">
        <v>3528</v>
      </c>
      <c r="C27" s="792">
        <f t="shared" si="3"/>
        <v>59000</v>
      </c>
      <c r="D27" s="793">
        <v>0</v>
      </c>
      <c r="E27" s="793">
        <v>0</v>
      </c>
      <c r="F27" s="793">
        <v>0</v>
      </c>
      <c r="G27" s="793">
        <v>0</v>
      </c>
      <c r="H27" s="793">
        <v>0</v>
      </c>
      <c r="I27" s="793">
        <v>0</v>
      </c>
      <c r="J27" s="793">
        <v>0</v>
      </c>
      <c r="K27" s="794">
        <v>0</v>
      </c>
      <c r="L27" s="795">
        <v>59000</v>
      </c>
      <c r="M27" s="796">
        <v>0.85</v>
      </c>
    </row>
    <row r="28" spans="1:13" s="798" customFormat="1" ht="24" customHeight="1" x14ac:dyDescent="0.2">
      <c r="A28" s="790" t="s">
        <v>3991</v>
      </c>
      <c r="B28" s="799">
        <v>3534</v>
      </c>
      <c r="C28" s="792">
        <f t="shared" si="3"/>
        <v>56000.000000000007</v>
      </c>
      <c r="D28" s="793">
        <v>0</v>
      </c>
      <c r="E28" s="793">
        <v>0</v>
      </c>
      <c r="F28" s="793">
        <v>0</v>
      </c>
      <c r="G28" s="793">
        <v>0</v>
      </c>
      <c r="H28" s="793">
        <v>0</v>
      </c>
      <c r="I28" s="793">
        <v>0</v>
      </c>
      <c r="J28" s="793">
        <v>0</v>
      </c>
      <c r="K28" s="794">
        <v>76.22999999999999</v>
      </c>
      <c r="L28" s="795">
        <v>55923.770000000004</v>
      </c>
      <c r="M28" s="796">
        <v>0.85</v>
      </c>
    </row>
    <row r="29" spans="1:13" s="798" customFormat="1" ht="24" customHeight="1" x14ac:dyDescent="0.2">
      <c r="A29" s="790" t="s">
        <v>3992</v>
      </c>
      <c r="B29" s="799">
        <v>3409</v>
      </c>
      <c r="C29" s="792">
        <f>SUM(D29:L29)</f>
        <v>86042.03</v>
      </c>
      <c r="D29" s="793">
        <v>0</v>
      </c>
      <c r="E29" s="793">
        <v>0</v>
      </c>
      <c r="F29" s="793">
        <v>0</v>
      </c>
      <c r="G29" s="793">
        <v>46.59</v>
      </c>
      <c r="H29" s="793">
        <v>76.84</v>
      </c>
      <c r="I29" s="793">
        <v>0</v>
      </c>
      <c r="J29" s="793">
        <v>40158.93</v>
      </c>
      <c r="K29" s="794">
        <v>45759.670000000006</v>
      </c>
      <c r="L29" s="795">
        <v>0</v>
      </c>
      <c r="M29" s="796">
        <v>0.9</v>
      </c>
    </row>
    <row r="30" spans="1:13" s="798" customFormat="1" ht="15" customHeight="1" x14ac:dyDescent="0.2">
      <c r="A30" s="790" t="s">
        <v>3993</v>
      </c>
      <c r="B30" s="799">
        <v>3529</v>
      </c>
      <c r="C30" s="792">
        <f t="shared" si="3"/>
        <v>66230.350000000006</v>
      </c>
      <c r="D30" s="793">
        <v>0</v>
      </c>
      <c r="E30" s="793">
        <v>0</v>
      </c>
      <c r="F30" s="793">
        <v>0</v>
      </c>
      <c r="G30" s="793">
        <v>0</v>
      </c>
      <c r="H30" s="793">
        <v>0</v>
      </c>
      <c r="I30" s="793">
        <v>0</v>
      </c>
      <c r="J30" s="793">
        <v>0</v>
      </c>
      <c r="K30" s="794">
        <v>300.52999999999997</v>
      </c>
      <c r="L30" s="795">
        <v>65929.820000000007</v>
      </c>
      <c r="M30" s="796">
        <v>0.85</v>
      </c>
    </row>
    <row r="31" spans="1:13" s="798" customFormat="1" ht="15" customHeight="1" x14ac:dyDescent="0.2">
      <c r="A31" s="790" t="s">
        <v>3994</v>
      </c>
      <c r="B31" s="791">
        <v>3527</v>
      </c>
      <c r="C31" s="792">
        <f t="shared" si="3"/>
        <v>78000</v>
      </c>
      <c r="D31" s="793">
        <v>0</v>
      </c>
      <c r="E31" s="793">
        <v>0</v>
      </c>
      <c r="F31" s="793">
        <v>0</v>
      </c>
      <c r="G31" s="793">
        <v>0</v>
      </c>
      <c r="H31" s="793">
        <v>0</v>
      </c>
      <c r="I31" s="793">
        <v>0</v>
      </c>
      <c r="J31" s="793">
        <v>0</v>
      </c>
      <c r="K31" s="794">
        <v>0</v>
      </c>
      <c r="L31" s="795">
        <v>78000</v>
      </c>
      <c r="M31" s="796">
        <v>0.85</v>
      </c>
    </row>
    <row r="32" spans="1:13" s="798" customFormat="1" ht="15" customHeight="1" x14ac:dyDescent="0.2">
      <c r="A32" s="790" t="s">
        <v>640</v>
      </c>
      <c r="B32" s="799">
        <v>3429</v>
      </c>
      <c r="C32" s="792">
        <f t="shared" si="3"/>
        <v>77307.45</v>
      </c>
      <c r="D32" s="793">
        <v>0</v>
      </c>
      <c r="E32" s="793">
        <v>0</v>
      </c>
      <c r="F32" s="793">
        <v>0</v>
      </c>
      <c r="G32" s="793">
        <v>0</v>
      </c>
      <c r="H32" s="793">
        <v>46.59</v>
      </c>
      <c r="I32" s="793">
        <v>19.97</v>
      </c>
      <c r="J32" s="793">
        <v>19724.98</v>
      </c>
      <c r="K32" s="794">
        <v>52777.51</v>
      </c>
      <c r="L32" s="795">
        <v>4738.3999999999996</v>
      </c>
      <c r="M32" s="796">
        <v>0.9</v>
      </c>
    </row>
    <row r="33" spans="1:13" s="798" customFormat="1" ht="15" customHeight="1" x14ac:dyDescent="0.2">
      <c r="A33" s="790" t="s">
        <v>739</v>
      </c>
      <c r="B33" s="799">
        <v>3456</v>
      </c>
      <c r="C33" s="792">
        <f t="shared" si="3"/>
        <v>27329.78</v>
      </c>
      <c r="D33" s="793">
        <v>0</v>
      </c>
      <c r="E33" s="793">
        <v>0</v>
      </c>
      <c r="F33" s="793">
        <v>0</v>
      </c>
      <c r="G33" s="793">
        <v>0</v>
      </c>
      <c r="H33" s="793">
        <v>0</v>
      </c>
      <c r="I33" s="793">
        <v>66.55</v>
      </c>
      <c r="J33" s="793">
        <v>0</v>
      </c>
      <c r="K33" s="794">
        <v>27263.23</v>
      </c>
      <c r="L33" s="795">
        <v>0</v>
      </c>
      <c r="M33" s="796">
        <v>0.9</v>
      </c>
    </row>
    <row r="34" spans="1:13" s="798" customFormat="1" ht="24" customHeight="1" x14ac:dyDescent="0.2">
      <c r="A34" s="790" t="s">
        <v>2916</v>
      </c>
      <c r="B34" s="799">
        <v>3482</v>
      </c>
      <c r="C34" s="792">
        <f t="shared" si="3"/>
        <v>92766.52</v>
      </c>
      <c r="D34" s="793">
        <v>0</v>
      </c>
      <c r="E34" s="793">
        <v>0</v>
      </c>
      <c r="F34" s="793">
        <v>0</v>
      </c>
      <c r="G34" s="793">
        <v>0</v>
      </c>
      <c r="H34" s="793">
        <v>0</v>
      </c>
      <c r="I34" s="793">
        <v>66.55</v>
      </c>
      <c r="J34" s="793">
        <v>6295.87</v>
      </c>
      <c r="K34" s="794">
        <v>68822.740000000005</v>
      </c>
      <c r="L34" s="795">
        <v>17581.36</v>
      </c>
      <c r="M34" s="796">
        <v>0.9</v>
      </c>
    </row>
    <row r="35" spans="1:13" s="798" customFormat="1" ht="15" customHeight="1" x14ac:dyDescent="0.2">
      <c r="A35" s="790" t="s">
        <v>3995</v>
      </c>
      <c r="B35" s="791">
        <v>3531</v>
      </c>
      <c r="C35" s="792">
        <f t="shared" si="3"/>
        <v>33000</v>
      </c>
      <c r="D35" s="793">
        <v>0</v>
      </c>
      <c r="E35" s="793">
        <v>0</v>
      </c>
      <c r="F35" s="793">
        <v>0</v>
      </c>
      <c r="G35" s="793">
        <v>0</v>
      </c>
      <c r="H35" s="793">
        <v>0</v>
      </c>
      <c r="I35" s="793">
        <v>0</v>
      </c>
      <c r="J35" s="793">
        <v>0</v>
      </c>
      <c r="K35" s="794">
        <v>0</v>
      </c>
      <c r="L35" s="795">
        <v>33000</v>
      </c>
      <c r="M35" s="796">
        <v>0.85</v>
      </c>
    </row>
    <row r="36" spans="1:13" s="798" customFormat="1" ht="24" customHeight="1" x14ac:dyDescent="0.2">
      <c r="A36" s="790" t="s">
        <v>738</v>
      </c>
      <c r="B36" s="799">
        <v>3424</v>
      </c>
      <c r="C36" s="792">
        <f t="shared" si="3"/>
        <v>73624.84</v>
      </c>
      <c r="D36" s="793">
        <v>0</v>
      </c>
      <c r="E36" s="793">
        <v>0</v>
      </c>
      <c r="F36" s="793">
        <v>0</v>
      </c>
      <c r="G36" s="793">
        <v>0</v>
      </c>
      <c r="H36" s="793">
        <v>0</v>
      </c>
      <c r="I36" s="793">
        <v>0</v>
      </c>
      <c r="J36" s="793">
        <v>0</v>
      </c>
      <c r="K36" s="794">
        <v>3473.82</v>
      </c>
      <c r="L36" s="795">
        <v>70151.01999999999</v>
      </c>
      <c r="M36" s="796">
        <v>0.9</v>
      </c>
    </row>
    <row r="37" spans="1:13" s="789" customFormat="1" ht="15.75" customHeight="1" x14ac:dyDescent="0.2">
      <c r="A37" s="128" t="s">
        <v>3260</v>
      </c>
      <c r="B37" s="301">
        <f>COUNT(B17:B36)</f>
        <v>20</v>
      </c>
      <c r="C37" s="129">
        <f t="shared" ref="C37:L37" si="4">SUM(C17:C36)</f>
        <v>1404514.18</v>
      </c>
      <c r="D37" s="129">
        <f t="shared" si="4"/>
        <v>0</v>
      </c>
      <c r="E37" s="129">
        <f t="shared" si="4"/>
        <v>0</v>
      </c>
      <c r="F37" s="129">
        <f t="shared" si="4"/>
        <v>66.92</v>
      </c>
      <c r="G37" s="129">
        <f t="shared" si="4"/>
        <v>145.38999999999999</v>
      </c>
      <c r="H37" s="129">
        <f t="shared" si="4"/>
        <v>173.29000000000002</v>
      </c>
      <c r="I37" s="129">
        <f t="shared" si="4"/>
        <v>601.61999999999989</v>
      </c>
      <c r="J37" s="129">
        <f t="shared" si="4"/>
        <v>185107.64</v>
      </c>
      <c r="K37" s="129">
        <f t="shared" si="4"/>
        <v>413819.87</v>
      </c>
      <c r="L37" s="129">
        <f t="shared" si="4"/>
        <v>804599.45</v>
      </c>
      <c r="M37" s="302" t="s">
        <v>143</v>
      </c>
    </row>
    <row r="38" spans="1:13" s="788" customFormat="1" ht="18" customHeight="1" x14ac:dyDescent="0.15">
      <c r="A38" s="1279" t="s">
        <v>3139</v>
      </c>
      <c r="B38" s="1280"/>
      <c r="C38" s="1280"/>
      <c r="D38" s="1280"/>
      <c r="E38" s="1280"/>
      <c r="F38" s="1280"/>
      <c r="G38" s="1280"/>
      <c r="H38" s="1280"/>
      <c r="I38" s="1280"/>
      <c r="J38" s="1280"/>
      <c r="K38" s="1280"/>
      <c r="L38" s="1280"/>
      <c r="M38" s="1281"/>
    </row>
    <row r="39" spans="1:13" s="798" customFormat="1" ht="34.5" customHeight="1" x14ac:dyDescent="0.2">
      <c r="A39" s="790" t="s">
        <v>639</v>
      </c>
      <c r="B39" s="799">
        <v>3262</v>
      </c>
      <c r="C39" s="792">
        <f>SUM(D39:L39)</f>
        <v>4048.8499999999995</v>
      </c>
      <c r="D39" s="793">
        <v>0</v>
      </c>
      <c r="E39" s="793">
        <v>183.17999999999998</v>
      </c>
      <c r="F39" s="793">
        <v>751.76</v>
      </c>
      <c r="G39" s="793">
        <v>759.51</v>
      </c>
      <c r="H39" s="793">
        <v>563.4</v>
      </c>
      <c r="I39" s="793">
        <v>148.88999999999999</v>
      </c>
      <c r="J39" s="793">
        <v>52.39</v>
      </c>
      <c r="K39" s="794">
        <v>825.13</v>
      </c>
      <c r="L39" s="795">
        <v>764.58999999999992</v>
      </c>
      <c r="M39" s="796">
        <v>0.85</v>
      </c>
    </row>
    <row r="40" spans="1:13" s="798" customFormat="1" ht="15" customHeight="1" x14ac:dyDescent="0.2">
      <c r="A40" s="790" t="s">
        <v>737</v>
      </c>
      <c r="B40" s="799">
        <v>3411</v>
      </c>
      <c r="C40" s="792">
        <f t="shared" ref="C40:C41" si="5">SUM(D40:L40)</f>
        <v>204190</v>
      </c>
      <c r="D40" s="793">
        <v>0</v>
      </c>
      <c r="E40" s="793">
        <v>0</v>
      </c>
      <c r="F40" s="793">
        <v>0</v>
      </c>
      <c r="G40" s="793">
        <v>0</v>
      </c>
      <c r="H40" s="793">
        <v>0</v>
      </c>
      <c r="I40" s="793">
        <v>0</v>
      </c>
      <c r="J40" s="793">
        <v>0</v>
      </c>
      <c r="K40" s="794">
        <v>0</v>
      </c>
      <c r="L40" s="795">
        <v>204190</v>
      </c>
      <c r="M40" s="796">
        <v>0.85</v>
      </c>
    </row>
    <row r="41" spans="1:13" s="798" customFormat="1" ht="24" customHeight="1" x14ac:dyDescent="0.2">
      <c r="A41" s="790" t="s">
        <v>3996</v>
      </c>
      <c r="B41" s="799">
        <v>7043</v>
      </c>
      <c r="C41" s="792">
        <f t="shared" si="5"/>
        <v>200000.0006</v>
      </c>
      <c r="D41" s="793">
        <v>0</v>
      </c>
      <c r="E41" s="793">
        <v>0</v>
      </c>
      <c r="F41" s="793">
        <v>0</v>
      </c>
      <c r="G41" s="793">
        <v>0</v>
      </c>
      <c r="H41" s="793">
        <v>0</v>
      </c>
      <c r="I41" s="793">
        <v>0</v>
      </c>
      <c r="J41" s="793">
        <v>0</v>
      </c>
      <c r="K41" s="794">
        <v>1173.6366</v>
      </c>
      <c r="L41" s="795">
        <v>198826.364</v>
      </c>
      <c r="M41" s="796">
        <v>0.85</v>
      </c>
    </row>
    <row r="42" spans="1:13" s="789" customFormat="1" ht="15.75" customHeight="1" x14ac:dyDescent="0.2">
      <c r="A42" s="128" t="s">
        <v>3312</v>
      </c>
      <c r="B42" s="301">
        <f>COUNT(B39:B41)</f>
        <v>3</v>
      </c>
      <c r="C42" s="129">
        <f t="shared" ref="C42:L42" si="6">SUM(C39:C41)</f>
        <v>408238.85060000001</v>
      </c>
      <c r="D42" s="129">
        <f t="shared" si="6"/>
        <v>0</v>
      </c>
      <c r="E42" s="129">
        <f t="shared" si="6"/>
        <v>183.17999999999998</v>
      </c>
      <c r="F42" s="129">
        <f t="shared" si="6"/>
        <v>751.76</v>
      </c>
      <c r="G42" s="129">
        <f t="shared" si="6"/>
        <v>759.51</v>
      </c>
      <c r="H42" s="129">
        <f t="shared" si="6"/>
        <v>563.4</v>
      </c>
      <c r="I42" s="129">
        <f t="shared" si="6"/>
        <v>148.88999999999999</v>
      </c>
      <c r="J42" s="129">
        <f t="shared" si="6"/>
        <v>52.39</v>
      </c>
      <c r="K42" s="129">
        <f t="shared" si="6"/>
        <v>1998.7665999999999</v>
      </c>
      <c r="L42" s="129">
        <f t="shared" si="6"/>
        <v>403780.95400000003</v>
      </c>
      <c r="M42" s="302" t="s">
        <v>143</v>
      </c>
    </row>
    <row r="43" spans="1:13" s="788" customFormat="1" ht="18" customHeight="1" x14ac:dyDescent="0.15">
      <c r="A43" s="1279" t="s">
        <v>353</v>
      </c>
      <c r="B43" s="1280"/>
      <c r="C43" s="1280"/>
      <c r="D43" s="1280"/>
      <c r="E43" s="1280"/>
      <c r="F43" s="1280"/>
      <c r="G43" s="1280"/>
      <c r="H43" s="1280"/>
      <c r="I43" s="1280"/>
      <c r="J43" s="1280"/>
      <c r="K43" s="1280"/>
      <c r="L43" s="1280"/>
      <c r="M43" s="1281"/>
    </row>
    <row r="44" spans="1:13" s="797" customFormat="1" ht="16.5" customHeight="1" x14ac:dyDescent="0.2">
      <c r="A44" s="790" t="s">
        <v>2918</v>
      </c>
      <c r="B44" s="791">
        <v>3519</v>
      </c>
      <c r="C44" s="792">
        <f>SUM(D44:L44)</f>
        <v>150000</v>
      </c>
      <c r="D44" s="793">
        <v>0</v>
      </c>
      <c r="E44" s="793">
        <v>0</v>
      </c>
      <c r="F44" s="793">
        <v>0</v>
      </c>
      <c r="G44" s="793">
        <v>0</v>
      </c>
      <c r="H44" s="793">
        <v>0</v>
      </c>
      <c r="I44" s="793">
        <v>0</v>
      </c>
      <c r="J44" s="793">
        <v>0</v>
      </c>
      <c r="K44" s="794">
        <v>0</v>
      </c>
      <c r="L44" s="795">
        <v>150000</v>
      </c>
      <c r="M44" s="796">
        <v>0.85</v>
      </c>
    </row>
    <row r="45" spans="1:13" s="789" customFormat="1" ht="15.75" customHeight="1" x14ac:dyDescent="0.2">
      <c r="A45" s="128" t="s">
        <v>604</v>
      </c>
      <c r="B45" s="301">
        <f>COUNT(B44:B44)</f>
        <v>1</v>
      </c>
      <c r="C45" s="129">
        <f t="shared" ref="C45:I45" si="7">SUM(C44:C44)</f>
        <v>150000</v>
      </c>
      <c r="D45" s="129">
        <f t="shared" si="7"/>
        <v>0</v>
      </c>
      <c r="E45" s="129">
        <f t="shared" si="7"/>
        <v>0</v>
      </c>
      <c r="F45" s="129">
        <f t="shared" si="7"/>
        <v>0</v>
      </c>
      <c r="G45" s="129">
        <f t="shared" si="7"/>
        <v>0</v>
      </c>
      <c r="H45" s="129">
        <f t="shared" si="7"/>
        <v>0</v>
      </c>
      <c r="I45" s="129">
        <f t="shared" si="7"/>
        <v>0</v>
      </c>
      <c r="J45" s="129"/>
      <c r="K45" s="129">
        <f>SUM(K44:K44)</f>
        <v>0</v>
      </c>
      <c r="L45" s="129">
        <f>SUM(L44:L44)</f>
        <v>150000</v>
      </c>
      <c r="M45" s="302" t="s">
        <v>143</v>
      </c>
    </row>
    <row r="46" spans="1:13" s="788" customFormat="1" ht="18" customHeight="1" x14ac:dyDescent="0.15">
      <c r="A46" s="1279" t="s">
        <v>414</v>
      </c>
      <c r="B46" s="1280"/>
      <c r="C46" s="1280"/>
      <c r="D46" s="1280"/>
      <c r="E46" s="1280"/>
      <c r="F46" s="1280"/>
      <c r="G46" s="1280"/>
      <c r="H46" s="1280"/>
      <c r="I46" s="1280"/>
      <c r="J46" s="1280"/>
      <c r="K46" s="1280"/>
      <c r="L46" s="1280"/>
      <c r="M46" s="1281"/>
    </row>
    <row r="47" spans="1:13" s="797" customFormat="1" ht="15" customHeight="1" x14ac:dyDescent="0.2">
      <c r="A47" s="790" t="s">
        <v>3997</v>
      </c>
      <c r="B47" s="799">
        <v>3505</v>
      </c>
      <c r="C47" s="792">
        <f>SUM(D47:L47)</f>
        <v>2599999.7499999995</v>
      </c>
      <c r="D47" s="793">
        <v>0</v>
      </c>
      <c r="E47" s="793">
        <v>0</v>
      </c>
      <c r="F47" s="793">
        <v>0</v>
      </c>
      <c r="G47" s="793">
        <v>0</v>
      </c>
      <c r="H47" s="793">
        <v>0</v>
      </c>
      <c r="I47" s="793">
        <v>13385.44</v>
      </c>
      <c r="J47" s="793">
        <v>9552.5500000000011</v>
      </c>
      <c r="K47" s="794">
        <v>5550.5800000000008</v>
      </c>
      <c r="L47" s="795">
        <v>2571511.1799999997</v>
      </c>
      <c r="M47" s="796">
        <v>0.85</v>
      </c>
    </row>
    <row r="48" spans="1:13" s="797" customFormat="1" ht="15" customHeight="1" x14ac:dyDescent="0.2">
      <c r="A48" s="790" t="s">
        <v>3998</v>
      </c>
      <c r="B48" s="799">
        <v>3550</v>
      </c>
      <c r="C48" s="792">
        <f t="shared" ref="C48:C60" si="8">SUM(D48:L48)</f>
        <v>30507.69</v>
      </c>
      <c r="D48" s="793">
        <v>0</v>
      </c>
      <c r="E48" s="793">
        <v>0</v>
      </c>
      <c r="F48" s="793">
        <v>0</v>
      </c>
      <c r="G48" s="793">
        <v>0</v>
      </c>
      <c r="H48" s="793">
        <v>0</v>
      </c>
      <c r="I48" s="793">
        <v>0</v>
      </c>
      <c r="J48" s="793">
        <v>0</v>
      </c>
      <c r="K48" s="794">
        <v>107.69</v>
      </c>
      <c r="L48" s="795">
        <v>30400</v>
      </c>
      <c r="M48" s="796">
        <v>0.85</v>
      </c>
    </row>
    <row r="49" spans="1:13" s="797" customFormat="1" ht="15" customHeight="1" x14ac:dyDescent="0.2">
      <c r="A49" s="790" t="s">
        <v>3999</v>
      </c>
      <c r="B49" s="791">
        <v>3553</v>
      </c>
      <c r="C49" s="792">
        <f t="shared" si="8"/>
        <v>20000</v>
      </c>
      <c r="D49" s="793">
        <v>0</v>
      </c>
      <c r="E49" s="793">
        <v>0</v>
      </c>
      <c r="F49" s="793">
        <v>0</v>
      </c>
      <c r="G49" s="793">
        <v>0</v>
      </c>
      <c r="H49" s="793">
        <v>0</v>
      </c>
      <c r="I49" s="793">
        <v>0</v>
      </c>
      <c r="J49" s="793">
        <v>0</v>
      </c>
      <c r="K49" s="794">
        <v>0</v>
      </c>
      <c r="L49" s="795">
        <v>20000</v>
      </c>
      <c r="M49" s="796">
        <v>0.85</v>
      </c>
    </row>
    <row r="50" spans="1:13" s="797" customFormat="1" ht="24" customHeight="1" x14ac:dyDescent="0.2">
      <c r="A50" s="790" t="s">
        <v>4000</v>
      </c>
      <c r="B50" s="791">
        <v>3551</v>
      </c>
      <c r="C50" s="792">
        <f t="shared" si="8"/>
        <v>200</v>
      </c>
      <c r="D50" s="793">
        <v>0</v>
      </c>
      <c r="E50" s="793">
        <v>0</v>
      </c>
      <c r="F50" s="793">
        <v>0</v>
      </c>
      <c r="G50" s="793">
        <v>0</v>
      </c>
      <c r="H50" s="793">
        <v>0</v>
      </c>
      <c r="I50" s="793">
        <v>0</v>
      </c>
      <c r="J50" s="793">
        <v>0</v>
      </c>
      <c r="K50" s="794">
        <v>0</v>
      </c>
      <c r="L50" s="795">
        <v>200</v>
      </c>
      <c r="M50" s="796">
        <v>0.85</v>
      </c>
    </row>
    <row r="51" spans="1:13" s="797" customFormat="1" ht="15" customHeight="1" x14ac:dyDescent="0.2">
      <c r="A51" s="790" t="s">
        <v>4001</v>
      </c>
      <c r="B51" s="799">
        <v>7009</v>
      </c>
      <c r="C51" s="792">
        <f t="shared" si="8"/>
        <v>5478.5030299999999</v>
      </c>
      <c r="D51" s="793">
        <v>0</v>
      </c>
      <c r="E51" s="793">
        <v>0</v>
      </c>
      <c r="F51" s="793">
        <v>0</v>
      </c>
      <c r="G51" s="793">
        <v>0</v>
      </c>
      <c r="H51" s="793">
        <v>128.24754000000001</v>
      </c>
      <c r="I51" s="793">
        <v>466.70190000000002</v>
      </c>
      <c r="J51" s="793">
        <v>4069.5829899999999</v>
      </c>
      <c r="K51" s="794">
        <v>813.97059999999999</v>
      </c>
      <c r="L51" s="795">
        <v>0</v>
      </c>
      <c r="M51" s="796">
        <v>0.9</v>
      </c>
    </row>
    <row r="52" spans="1:13" s="797" customFormat="1" ht="15" customHeight="1" x14ac:dyDescent="0.2">
      <c r="A52" s="790" t="s">
        <v>4002</v>
      </c>
      <c r="B52" s="799">
        <v>3555</v>
      </c>
      <c r="C52" s="792">
        <f t="shared" si="8"/>
        <v>250149.97999999998</v>
      </c>
      <c r="D52" s="793">
        <v>0</v>
      </c>
      <c r="E52" s="793"/>
      <c r="F52" s="793">
        <v>0</v>
      </c>
      <c r="G52" s="793">
        <v>0</v>
      </c>
      <c r="H52" s="793">
        <v>0</v>
      </c>
      <c r="I52" s="793">
        <v>0</v>
      </c>
      <c r="J52" s="793">
        <v>2081.67</v>
      </c>
      <c r="K52" s="794">
        <v>1436.32</v>
      </c>
      <c r="L52" s="795">
        <v>246631.99</v>
      </c>
      <c r="M52" s="796">
        <v>0.85</v>
      </c>
    </row>
    <row r="53" spans="1:13" s="797" customFormat="1" ht="15" customHeight="1" x14ac:dyDescent="0.2">
      <c r="A53" s="790" t="s">
        <v>4003</v>
      </c>
      <c r="B53" s="791">
        <v>3549</v>
      </c>
      <c r="C53" s="792">
        <f t="shared" si="8"/>
        <v>5500</v>
      </c>
      <c r="D53" s="793">
        <v>0</v>
      </c>
      <c r="E53" s="793">
        <v>0</v>
      </c>
      <c r="F53" s="793">
        <v>0</v>
      </c>
      <c r="G53" s="793">
        <v>0</v>
      </c>
      <c r="H53" s="793">
        <v>0</v>
      </c>
      <c r="I53" s="793">
        <v>0</v>
      </c>
      <c r="J53" s="793">
        <v>0</v>
      </c>
      <c r="K53" s="794">
        <v>0</v>
      </c>
      <c r="L53" s="795">
        <v>5500</v>
      </c>
      <c r="M53" s="796">
        <v>0.85</v>
      </c>
    </row>
    <row r="54" spans="1:13" s="797" customFormat="1" ht="15" customHeight="1" x14ac:dyDescent="0.2">
      <c r="A54" s="790" t="s">
        <v>4004</v>
      </c>
      <c r="B54" s="791">
        <v>3554</v>
      </c>
      <c r="C54" s="792">
        <f t="shared" si="8"/>
        <v>9900</v>
      </c>
      <c r="D54" s="793">
        <v>0</v>
      </c>
      <c r="E54" s="793">
        <v>0</v>
      </c>
      <c r="F54" s="793">
        <v>0</v>
      </c>
      <c r="G54" s="793">
        <v>0</v>
      </c>
      <c r="H54" s="793">
        <v>0</v>
      </c>
      <c r="I54" s="793">
        <v>0</v>
      </c>
      <c r="J54" s="793">
        <v>0</v>
      </c>
      <c r="K54" s="794">
        <v>0</v>
      </c>
      <c r="L54" s="795">
        <v>9900</v>
      </c>
      <c r="M54" s="796">
        <v>0.85</v>
      </c>
    </row>
    <row r="55" spans="1:13" s="797" customFormat="1" ht="15" customHeight="1" x14ac:dyDescent="0.2">
      <c r="A55" s="790" t="s">
        <v>4005</v>
      </c>
      <c r="B55" s="799">
        <v>3513</v>
      </c>
      <c r="C55" s="792">
        <f t="shared" si="8"/>
        <v>87500</v>
      </c>
      <c r="D55" s="793">
        <v>0</v>
      </c>
      <c r="E55" s="793"/>
      <c r="F55" s="793">
        <v>0</v>
      </c>
      <c r="G55" s="793">
        <v>0</v>
      </c>
      <c r="H55" s="793">
        <v>0</v>
      </c>
      <c r="I55" s="793">
        <v>0</v>
      </c>
      <c r="J55" s="793">
        <v>0</v>
      </c>
      <c r="K55" s="794">
        <v>705.43</v>
      </c>
      <c r="L55" s="795">
        <v>86794.57</v>
      </c>
      <c r="M55" s="796">
        <v>0.85</v>
      </c>
    </row>
    <row r="56" spans="1:13" s="797" customFormat="1" ht="15" customHeight="1" x14ac:dyDescent="0.2">
      <c r="A56" s="790" t="s">
        <v>4006</v>
      </c>
      <c r="B56" s="799">
        <v>3524</v>
      </c>
      <c r="C56" s="792">
        <f t="shared" si="8"/>
        <v>137059.99000000002</v>
      </c>
      <c r="D56" s="793">
        <v>0</v>
      </c>
      <c r="E56" s="793"/>
      <c r="F56" s="793">
        <v>0</v>
      </c>
      <c r="G56" s="793">
        <v>0</v>
      </c>
      <c r="H56" s="793">
        <v>0</v>
      </c>
      <c r="I56" s="793">
        <v>0</v>
      </c>
      <c r="J56" s="793">
        <v>0</v>
      </c>
      <c r="K56" s="794">
        <v>109.2</v>
      </c>
      <c r="L56" s="795">
        <v>136950.79</v>
      </c>
      <c r="M56" s="796">
        <v>0.75</v>
      </c>
    </row>
    <row r="57" spans="1:13" s="797" customFormat="1" ht="24" customHeight="1" x14ac:dyDescent="0.2">
      <c r="A57" s="790" t="s">
        <v>4007</v>
      </c>
      <c r="B57" s="799">
        <v>3234</v>
      </c>
      <c r="C57" s="792">
        <f t="shared" si="8"/>
        <v>55280.979999999996</v>
      </c>
      <c r="D57" s="793">
        <v>0</v>
      </c>
      <c r="E57" s="793">
        <v>0</v>
      </c>
      <c r="F57" s="793">
        <v>0</v>
      </c>
      <c r="G57" s="793">
        <v>8696.26</v>
      </c>
      <c r="H57" s="793">
        <v>0</v>
      </c>
      <c r="I57" s="793">
        <v>2119.04</v>
      </c>
      <c r="J57" s="793">
        <v>22974.120000000003</v>
      </c>
      <c r="K57" s="794">
        <v>21491.56</v>
      </c>
      <c r="L57" s="795">
        <v>0</v>
      </c>
      <c r="M57" s="796">
        <v>0.9</v>
      </c>
    </row>
    <row r="58" spans="1:13" s="797" customFormat="1" ht="24" customHeight="1" x14ac:dyDescent="0.2">
      <c r="A58" s="790" t="s">
        <v>2923</v>
      </c>
      <c r="B58" s="791">
        <v>3563</v>
      </c>
      <c r="C58" s="792">
        <f t="shared" si="8"/>
        <v>170000</v>
      </c>
      <c r="D58" s="793">
        <v>0</v>
      </c>
      <c r="E58" s="793">
        <v>0</v>
      </c>
      <c r="F58" s="793">
        <v>0</v>
      </c>
      <c r="G58" s="793">
        <v>0</v>
      </c>
      <c r="H58" s="793">
        <v>0</v>
      </c>
      <c r="I58" s="793">
        <v>0</v>
      </c>
      <c r="J58" s="793">
        <v>4206</v>
      </c>
      <c r="K58" s="794">
        <v>0</v>
      </c>
      <c r="L58" s="795">
        <v>165794</v>
      </c>
      <c r="M58" s="796">
        <v>0.85</v>
      </c>
    </row>
    <row r="59" spans="1:13" s="797" customFormat="1" ht="15" customHeight="1" x14ac:dyDescent="0.2">
      <c r="A59" s="790" t="s">
        <v>3226</v>
      </c>
      <c r="B59" s="791">
        <v>3236</v>
      </c>
      <c r="C59" s="792">
        <f t="shared" si="8"/>
        <v>577.61400000000003</v>
      </c>
      <c r="D59" s="793">
        <v>0</v>
      </c>
      <c r="E59" s="793">
        <v>0</v>
      </c>
      <c r="F59" s="793">
        <v>0</v>
      </c>
      <c r="G59" s="793">
        <v>0</v>
      </c>
      <c r="H59" s="793">
        <v>28.314</v>
      </c>
      <c r="I59" s="793">
        <v>0</v>
      </c>
      <c r="J59" s="793">
        <v>301.62</v>
      </c>
      <c r="K59" s="794">
        <v>247.68</v>
      </c>
      <c r="L59" s="795">
        <v>0</v>
      </c>
      <c r="M59" s="796">
        <v>0.85</v>
      </c>
    </row>
    <row r="60" spans="1:13" s="797" customFormat="1" ht="15" customHeight="1" x14ac:dyDescent="0.2">
      <c r="A60" s="790" t="s">
        <v>3227</v>
      </c>
      <c r="B60" s="799">
        <v>3514</v>
      </c>
      <c r="C60" s="792">
        <f t="shared" si="8"/>
        <v>130146.79</v>
      </c>
      <c r="D60" s="793">
        <v>0</v>
      </c>
      <c r="E60" s="793"/>
      <c r="F60" s="793">
        <v>0</v>
      </c>
      <c r="G60" s="793">
        <v>0</v>
      </c>
      <c r="H60" s="793">
        <v>0</v>
      </c>
      <c r="I60" s="793">
        <v>0</v>
      </c>
      <c r="J60" s="793">
        <v>2467.08</v>
      </c>
      <c r="K60" s="794">
        <v>1179.71</v>
      </c>
      <c r="L60" s="795">
        <v>126500</v>
      </c>
      <c r="M60" s="796">
        <v>0.85</v>
      </c>
    </row>
    <row r="61" spans="1:13" s="789" customFormat="1" ht="15.75" customHeight="1" x14ac:dyDescent="0.2">
      <c r="A61" s="128" t="s">
        <v>609</v>
      </c>
      <c r="B61" s="301">
        <f>COUNT(B47:B60)</f>
        <v>14</v>
      </c>
      <c r="C61" s="129">
        <f t="shared" ref="C61:L61" si="9">SUM(C47:C60)</f>
        <v>3502301.2970299996</v>
      </c>
      <c r="D61" s="129">
        <f t="shared" si="9"/>
        <v>0</v>
      </c>
      <c r="E61" s="129">
        <f t="shared" si="9"/>
        <v>0</v>
      </c>
      <c r="F61" s="129">
        <f t="shared" si="9"/>
        <v>0</v>
      </c>
      <c r="G61" s="129">
        <f t="shared" si="9"/>
        <v>8696.26</v>
      </c>
      <c r="H61" s="129">
        <f t="shared" si="9"/>
        <v>156.56154000000001</v>
      </c>
      <c r="I61" s="129">
        <f t="shared" si="9"/>
        <v>15971.1819</v>
      </c>
      <c r="J61" s="129">
        <f t="shared" si="9"/>
        <v>45652.622990000011</v>
      </c>
      <c r="K61" s="129">
        <f t="shared" si="9"/>
        <v>31642.140599999999</v>
      </c>
      <c r="L61" s="129">
        <f t="shared" si="9"/>
        <v>3400182.53</v>
      </c>
      <c r="M61" s="302" t="s">
        <v>143</v>
      </c>
    </row>
    <row r="62" spans="1:13" s="788" customFormat="1" ht="18" customHeight="1" x14ac:dyDescent="0.15">
      <c r="A62" s="1279" t="s">
        <v>460</v>
      </c>
      <c r="B62" s="1280"/>
      <c r="C62" s="1280"/>
      <c r="D62" s="1280"/>
      <c r="E62" s="1280"/>
      <c r="F62" s="1280"/>
      <c r="G62" s="1280"/>
      <c r="H62" s="1280"/>
      <c r="I62" s="1280"/>
      <c r="J62" s="1280"/>
      <c r="K62" s="1280"/>
      <c r="L62" s="1280"/>
      <c r="M62" s="1281"/>
    </row>
    <row r="63" spans="1:13" s="798" customFormat="1" ht="15" customHeight="1" x14ac:dyDescent="0.2">
      <c r="A63" s="790" t="s">
        <v>643</v>
      </c>
      <c r="B63" s="799">
        <v>3280</v>
      </c>
      <c r="C63" s="792">
        <f>SUM(D63:L63)</f>
        <v>4680.57</v>
      </c>
      <c r="D63" s="793">
        <v>0</v>
      </c>
      <c r="E63" s="793">
        <v>0</v>
      </c>
      <c r="F63" s="793">
        <v>0</v>
      </c>
      <c r="G63" s="793">
        <v>503.01</v>
      </c>
      <c r="H63" s="793">
        <v>739.7</v>
      </c>
      <c r="I63" s="793">
        <v>965.11</v>
      </c>
      <c r="J63" s="793">
        <v>752.44</v>
      </c>
      <c r="K63" s="794">
        <v>817.45</v>
      </c>
      <c r="L63" s="795">
        <v>902.8599999999999</v>
      </c>
      <c r="M63" s="796">
        <v>0.9</v>
      </c>
    </row>
    <row r="64" spans="1:13" s="798" customFormat="1" ht="15" customHeight="1" x14ac:dyDescent="0.2">
      <c r="A64" s="790" t="s">
        <v>4008</v>
      </c>
      <c r="B64" s="799">
        <v>3489</v>
      </c>
      <c r="C64" s="792">
        <f t="shared" ref="C64:C65" si="10">SUM(D64:L64)</f>
        <v>1270.93938</v>
      </c>
      <c r="D64" s="793">
        <v>0</v>
      </c>
      <c r="E64" s="793">
        <v>0</v>
      </c>
      <c r="F64" s="793">
        <v>0</v>
      </c>
      <c r="G64" s="793">
        <v>0</v>
      </c>
      <c r="H64" s="793">
        <v>0</v>
      </c>
      <c r="I64" s="793">
        <v>0</v>
      </c>
      <c r="J64" s="793">
        <v>268.05</v>
      </c>
      <c r="K64" s="794">
        <v>371.88937999999996</v>
      </c>
      <c r="L64" s="795">
        <v>631</v>
      </c>
      <c r="M64" s="796">
        <v>0.9</v>
      </c>
    </row>
    <row r="65" spans="1:13" s="798" customFormat="1" ht="24" customHeight="1" x14ac:dyDescent="0.2">
      <c r="A65" s="790" t="s">
        <v>4009</v>
      </c>
      <c r="B65" s="799">
        <v>3503</v>
      </c>
      <c r="C65" s="792">
        <f t="shared" si="10"/>
        <v>11974.261</v>
      </c>
      <c r="D65" s="793">
        <v>0</v>
      </c>
      <c r="E65" s="793">
        <v>0</v>
      </c>
      <c r="F65" s="793">
        <v>0</v>
      </c>
      <c r="G65" s="793">
        <v>0</v>
      </c>
      <c r="H65" s="793">
        <v>0</v>
      </c>
      <c r="I65" s="793">
        <v>0</v>
      </c>
      <c r="J65" s="793">
        <v>0</v>
      </c>
      <c r="K65" s="794">
        <v>5331.2610000000004</v>
      </c>
      <c r="L65" s="795">
        <v>6643</v>
      </c>
      <c r="M65" s="796">
        <v>1</v>
      </c>
    </row>
    <row r="66" spans="1:13" s="789" customFormat="1" ht="15.75" customHeight="1" x14ac:dyDescent="0.2">
      <c r="A66" s="128" t="s">
        <v>4047</v>
      </c>
      <c r="B66" s="301">
        <f>COUNT(B63:B65)</f>
        <v>3</v>
      </c>
      <c r="C66" s="129">
        <f t="shared" ref="C66:L66" si="11">SUM(C63:C65)</f>
        <v>17925.770380000002</v>
      </c>
      <c r="D66" s="129">
        <f t="shared" si="11"/>
        <v>0</v>
      </c>
      <c r="E66" s="129">
        <f t="shared" si="11"/>
        <v>0</v>
      </c>
      <c r="F66" s="129">
        <f t="shared" si="11"/>
        <v>0</v>
      </c>
      <c r="G66" s="129">
        <f t="shared" si="11"/>
        <v>503.01</v>
      </c>
      <c r="H66" s="129">
        <f t="shared" si="11"/>
        <v>739.7</v>
      </c>
      <c r="I66" s="129">
        <f t="shared" si="11"/>
        <v>965.11</v>
      </c>
      <c r="J66" s="129">
        <f t="shared" si="11"/>
        <v>1020.49</v>
      </c>
      <c r="K66" s="129">
        <f t="shared" si="11"/>
        <v>6520.6003799999999</v>
      </c>
      <c r="L66" s="129">
        <f t="shared" si="11"/>
        <v>8176.86</v>
      </c>
      <c r="M66" s="302" t="s">
        <v>143</v>
      </c>
    </row>
    <row r="67" spans="1:13" s="788" customFormat="1" ht="18" customHeight="1" x14ac:dyDescent="0.15">
      <c r="A67" s="1279" t="s">
        <v>489</v>
      </c>
      <c r="B67" s="1280"/>
      <c r="C67" s="1280"/>
      <c r="D67" s="1280"/>
      <c r="E67" s="1280"/>
      <c r="F67" s="1280"/>
      <c r="G67" s="1280"/>
      <c r="H67" s="1280"/>
      <c r="I67" s="1280"/>
      <c r="J67" s="1280"/>
      <c r="K67" s="1280"/>
      <c r="L67" s="1280"/>
      <c r="M67" s="1281"/>
    </row>
    <row r="68" spans="1:13" s="798" customFormat="1" ht="15" customHeight="1" x14ac:dyDescent="0.2">
      <c r="A68" s="790" t="s">
        <v>649</v>
      </c>
      <c r="B68" s="799">
        <v>3372</v>
      </c>
      <c r="C68" s="792">
        <f>SUM(D68:L68)</f>
        <v>38999.259999999995</v>
      </c>
      <c r="D68" s="793">
        <v>0</v>
      </c>
      <c r="E68" s="793">
        <v>0</v>
      </c>
      <c r="F68" s="793">
        <v>201.47</v>
      </c>
      <c r="G68" s="793">
        <v>546.91999999999996</v>
      </c>
      <c r="H68" s="793">
        <v>154.88</v>
      </c>
      <c r="I68" s="793">
        <v>341.01</v>
      </c>
      <c r="J68" s="793">
        <v>54.32</v>
      </c>
      <c r="K68" s="794">
        <v>17258.309999999998</v>
      </c>
      <c r="L68" s="795">
        <v>20442.349999999999</v>
      </c>
      <c r="M68" s="796">
        <v>0.9</v>
      </c>
    </row>
    <row r="69" spans="1:13" s="798" customFormat="1" ht="24" customHeight="1" x14ac:dyDescent="0.2">
      <c r="A69" s="790" t="s">
        <v>645</v>
      </c>
      <c r="B69" s="799">
        <v>3210</v>
      </c>
      <c r="C69" s="792">
        <f>SUM(D69:L69)</f>
        <v>54553.67</v>
      </c>
      <c r="D69" s="793">
        <v>0</v>
      </c>
      <c r="E69" s="793">
        <v>196.01999999999998</v>
      </c>
      <c r="F69" s="793">
        <v>1046.2</v>
      </c>
      <c r="G69" s="793">
        <v>48.64</v>
      </c>
      <c r="H69" s="793">
        <v>214.27</v>
      </c>
      <c r="I69" s="793">
        <v>19712.78</v>
      </c>
      <c r="J69" s="793">
        <v>24357.559999999998</v>
      </c>
      <c r="K69" s="794">
        <v>8978.2000000000007</v>
      </c>
      <c r="L69" s="795">
        <v>0</v>
      </c>
      <c r="M69" s="796">
        <v>0.9</v>
      </c>
    </row>
    <row r="70" spans="1:13" s="798" customFormat="1" ht="15" customHeight="1" x14ac:dyDescent="0.2">
      <c r="A70" s="790" t="s">
        <v>4010</v>
      </c>
      <c r="B70" s="799">
        <v>3552</v>
      </c>
      <c r="C70" s="792">
        <f t="shared" ref="C70:C72" si="12">SUM(D70:L70)</f>
        <v>12000</v>
      </c>
      <c r="D70" s="793">
        <v>0</v>
      </c>
      <c r="E70" s="793"/>
      <c r="F70" s="793">
        <v>0</v>
      </c>
      <c r="G70" s="793">
        <v>0</v>
      </c>
      <c r="H70" s="793">
        <v>0</v>
      </c>
      <c r="I70" s="793">
        <v>0</v>
      </c>
      <c r="J70" s="793">
        <v>0</v>
      </c>
      <c r="K70" s="794">
        <v>9.44</v>
      </c>
      <c r="L70" s="795">
        <v>11990.56</v>
      </c>
      <c r="M70" s="796">
        <v>0.5</v>
      </c>
    </row>
    <row r="71" spans="1:13" s="798" customFormat="1" ht="15" customHeight="1" x14ac:dyDescent="0.2">
      <c r="A71" s="790" t="s">
        <v>4011</v>
      </c>
      <c r="B71" s="791">
        <v>3512</v>
      </c>
      <c r="C71" s="792">
        <f t="shared" si="12"/>
        <v>30000</v>
      </c>
      <c r="D71" s="793">
        <v>0</v>
      </c>
      <c r="E71" s="793">
        <v>0</v>
      </c>
      <c r="F71" s="793">
        <v>0</v>
      </c>
      <c r="G71" s="793">
        <v>0</v>
      </c>
      <c r="H71" s="793">
        <v>0</v>
      </c>
      <c r="I71" s="793">
        <v>0</v>
      </c>
      <c r="J71" s="793">
        <v>0</v>
      </c>
      <c r="K71" s="794">
        <v>0</v>
      </c>
      <c r="L71" s="795">
        <v>30000</v>
      </c>
      <c r="M71" s="796">
        <v>1</v>
      </c>
    </row>
    <row r="72" spans="1:13" s="798" customFormat="1" ht="15" customHeight="1" x14ac:dyDescent="0.2">
      <c r="A72" s="790" t="s">
        <v>652</v>
      </c>
      <c r="B72" s="791">
        <v>3415</v>
      </c>
      <c r="C72" s="792">
        <f t="shared" si="12"/>
        <v>5033.6699999999992</v>
      </c>
      <c r="D72" s="793">
        <v>0</v>
      </c>
      <c r="E72" s="793">
        <v>0</v>
      </c>
      <c r="F72" s="793">
        <v>0</v>
      </c>
      <c r="G72" s="793">
        <v>2905.5</v>
      </c>
      <c r="H72" s="793">
        <v>29.64</v>
      </c>
      <c r="I72" s="793">
        <v>12.7</v>
      </c>
      <c r="J72" s="793">
        <v>2038.29</v>
      </c>
      <c r="K72" s="794">
        <v>47.54</v>
      </c>
      <c r="L72" s="795">
        <v>0</v>
      </c>
      <c r="M72" s="796">
        <v>0.9</v>
      </c>
    </row>
    <row r="73" spans="1:13" s="798" customFormat="1" ht="15" customHeight="1" x14ac:dyDescent="0.2">
      <c r="A73" s="790" t="s">
        <v>646</v>
      </c>
      <c r="B73" s="799">
        <v>3211</v>
      </c>
      <c r="C73" s="792">
        <f>SUM(D73:L73)</f>
        <v>26257.500000000004</v>
      </c>
      <c r="D73" s="793">
        <v>0</v>
      </c>
      <c r="E73" s="793">
        <v>196.08</v>
      </c>
      <c r="F73" s="793">
        <v>336.74</v>
      </c>
      <c r="G73" s="793">
        <v>551.52</v>
      </c>
      <c r="H73" s="793">
        <v>229.84</v>
      </c>
      <c r="I73" s="793">
        <v>6884.24</v>
      </c>
      <c r="J73" s="793">
        <v>17227.27</v>
      </c>
      <c r="K73" s="794">
        <v>831.81</v>
      </c>
      <c r="L73" s="795">
        <v>0</v>
      </c>
      <c r="M73" s="796">
        <v>0.9</v>
      </c>
    </row>
    <row r="74" spans="1:13" s="798" customFormat="1" ht="15" customHeight="1" x14ac:dyDescent="0.2">
      <c r="A74" s="790" t="s">
        <v>657</v>
      </c>
      <c r="B74" s="799">
        <v>3459</v>
      </c>
      <c r="C74" s="792">
        <f>SUM(D74:L74)</f>
        <v>19572.14</v>
      </c>
      <c r="D74" s="793">
        <v>0</v>
      </c>
      <c r="E74" s="793">
        <v>0</v>
      </c>
      <c r="F74" s="793">
        <v>0</v>
      </c>
      <c r="G74" s="793">
        <v>0</v>
      </c>
      <c r="H74" s="793">
        <v>789.83</v>
      </c>
      <c r="I74" s="793">
        <v>5718.97</v>
      </c>
      <c r="J74" s="793">
        <v>6514.34</v>
      </c>
      <c r="K74" s="794">
        <v>5997.31</v>
      </c>
      <c r="L74" s="795">
        <v>551.69000000000005</v>
      </c>
      <c r="M74" s="796">
        <v>0.95</v>
      </c>
    </row>
    <row r="75" spans="1:13" s="798" customFormat="1" ht="15" customHeight="1" x14ac:dyDescent="0.2">
      <c r="A75" s="790" t="s">
        <v>825</v>
      </c>
      <c r="B75" s="799">
        <v>3417</v>
      </c>
      <c r="C75" s="792">
        <f t="shared" ref="C75" si="13">SUM(D75:L75)</f>
        <v>2155.4499999999998</v>
      </c>
      <c r="D75" s="793">
        <v>0</v>
      </c>
      <c r="E75" s="793"/>
      <c r="F75" s="793"/>
      <c r="G75" s="793">
        <v>0</v>
      </c>
      <c r="H75" s="793">
        <v>0</v>
      </c>
      <c r="I75" s="793">
        <v>70.87</v>
      </c>
      <c r="J75" s="793">
        <v>523.41</v>
      </c>
      <c r="K75" s="794">
        <v>1561.1699999999998</v>
      </c>
      <c r="L75" s="795">
        <v>0</v>
      </c>
      <c r="M75" s="796">
        <v>0.95</v>
      </c>
    </row>
    <row r="76" spans="1:13" s="798" customFormat="1" ht="24" customHeight="1" x14ac:dyDescent="0.2">
      <c r="A76" s="790" t="s">
        <v>647</v>
      </c>
      <c r="B76" s="799">
        <v>3337</v>
      </c>
      <c r="C76" s="792">
        <f>SUM(D76:L76)</f>
        <v>6857.04</v>
      </c>
      <c r="D76" s="793">
        <v>0</v>
      </c>
      <c r="E76" s="793">
        <v>0</v>
      </c>
      <c r="F76" s="793">
        <v>0</v>
      </c>
      <c r="G76" s="793">
        <v>0</v>
      </c>
      <c r="H76" s="793">
        <v>393.63</v>
      </c>
      <c r="I76" s="793">
        <v>1975.37</v>
      </c>
      <c r="J76" s="793">
        <v>2888.5099999999998</v>
      </c>
      <c r="K76" s="794">
        <v>1599.5299999999997</v>
      </c>
      <c r="L76" s="795">
        <v>0</v>
      </c>
      <c r="M76" s="796">
        <v>0.95</v>
      </c>
    </row>
    <row r="77" spans="1:13" s="798" customFormat="1" ht="15" customHeight="1" x14ac:dyDescent="0.2">
      <c r="A77" s="790" t="s">
        <v>4012</v>
      </c>
      <c r="B77" s="791">
        <v>3507</v>
      </c>
      <c r="C77" s="792">
        <f>SUM(D77:L77)</f>
        <v>34300</v>
      </c>
      <c r="D77" s="793">
        <v>0</v>
      </c>
      <c r="E77" s="793">
        <v>0</v>
      </c>
      <c r="F77" s="793">
        <v>0</v>
      </c>
      <c r="G77" s="793">
        <v>0</v>
      </c>
      <c r="H77" s="793">
        <v>0</v>
      </c>
      <c r="I77" s="793">
        <v>0</v>
      </c>
      <c r="J77" s="793">
        <v>0</v>
      </c>
      <c r="K77" s="794">
        <v>0</v>
      </c>
      <c r="L77" s="795">
        <v>34300</v>
      </c>
      <c r="M77" s="796">
        <v>0.9</v>
      </c>
    </row>
    <row r="78" spans="1:13" s="798" customFormat="1" ht="15" customHeight="1" x14ac:dyDescent="0.2">
      <c r="A78" s="790" t="s">
        <v>655</v>
      </c>
      <c r="B78" s="799">
        <v>3420</v>
      </c>
      <c r="C78" s="792">
        <f t="shared" ref="C78" si="14">SUM(D78:L78)</f>
        <v>20149.769999999997</v>
      </c>
      <c r="D78" s="793">
        <v>0</v>
      </c>
      <c r="E78" s="793">
        <v>0</v>
      </c>
      <c r="F78" s="793">
        <v>0</v>
      </c>
      <c r="G78" s="793">
        <v>0</v>
      </c>
      <c r="H78" s="793">
        <v>13.37</v>
      </c>
      <c r="I78" s="793">
        <v>937.77</v>
      </c>
      <c r="J78" s="793">
        <v>10806.21</v>
      </c>
      <c r="K78" s="794">
        <v>8392.42</v>
      </c>
      <c r="L78" s="795">
        <v>0</v>
      </c>
      <c r="M78" s="796">
        <v>0.95</v>
      </c>
    </row>
    <row r="79" spans="1:13" s="798" customFormat="1" ht="15" customHeight="1" x14ac:dyDescent="0.2">
      <c r="A79" s="790" t="s">
        <v>4013</v>
      </c>
      <c r="B79" s="791">
        <v>3539</v>
      </c>
      <c r="C79" s="792">
        <f>SUM(D79:L79)</f>
        <v>32911</v>
      </c>
      <c r="D79" s="793">
        <v>0</v>
      </c>
      <c r="E79" s="793">
        <v>0</v>
      </c>
      <c r="F79" s="793">
        <v>0</v>
      </c>
      <c r="G79" s="793">
        <v>0</v>
      </c>
      <c r="H79" s="793">
        <v>0</v>
      </c>
      <c r="I79" s="793">
        <v>0</v>
      </c>
      <c r="J79" s="793">
        <v>0</v>
      </c>
      <c r="K79" s="794">
        <v>0</v>
      </c>
      <c r="L79" s="795">
        <v>32911</v>
      </c>
      <c r="M79" s="796">
        <v>0.9</v>
      </c>
    </row>
    <row r="80" spans="1:13" s="798" customFormat="1" ht="15" customHeight="1" x14ac:dyDescent="0.2">
      <c r="A80" s="790" t="s">
        <v>4014</v>
      </c>
      <c r="B80" s="799">
        <v>3419</v>
      </c>
      <c r="C80" s="792">
        <f>SUM(D80:L80)</f>
        <v>5119.91</v>
      </c>
      <c r="D80" s="793">
        <v>0</v>
      </c>
      <c r="E80" s="793"/>
      <c r="F80" s="793"/>
      <c r="G80" s="793">
        <v>0</v>
      </c>
      <c r="H80" s="793">
        <v>772.43</v>
      </c>
      <c r="I80" s="793">
        <v>1405.27</v>
      </c>
      <c r="J80" s="793">
        <v>2108.54</v>
      </c>
      <c r="K80" s="794">
        <v>833.67</v>
      </c>
      <c r="L80" s="795">
        <v>0</v>
      </c>
      <c r="M80" s="796">
        <v>0.95</v>
      </c>
    </row>
    <row r="81" spans="1:13" s="798" customFormat="1" ht="15" customHeight="1" x14ac:dyDescent="0.2">
      <c r="A81" s="790" t="s">
        <v>4015</v>
      </c>
      <c r="B81" s="791">
        <v>3506</v>
      </c>
      <c r="C81" s="792">
        <f t="shared" ref="C81:C101" si="15">SUM(D81:L81)</f>
        <v>15000</v>
      </c>
      <c r="D81" s="793">
        <v>0</v>
      </c>
      <c r="E81" s="793">
        <v>0</v>
      </c>
      <c r="F81" s="793">
        <v>0</v>
      </c>
      <c r="G81" s="793">
        <v>0</v>
      </c>
      <c r="H81" s="793">
        <v>0</v>
      </c>
      <c r="I81" s="793">
        <v>0</v>
      </c>
      <c r="J81" s="793">
        <v>0</v>
      </c>
      <c r="K81" s="794">
        <v>0</v>
      </c>
      <c r="L81" s="795">
        <v>15000</v>
      </c>
      <c r="M81" s="796">
        <v>0.9</v>
      </c>
    </row>
    <row r="82" spans="1:13" s="798" customFormat="1" ht="15" customHeight="1" x14ac:dyDescent="0.2">
      <c r="A82" s="790" t="s">
        <v>4016</v>
      </c>
      <c r="B82" s="799">
        <v>3511</v>
      </c>
      <c r="C82" s="792">
        <f t="shared" si="15"/>
        <v>20000</v>
      </c>
      <c r="D82" s="793">
        <v>0</v>
      </c>
      <c r="E82" s="793">
        <v>0</v>
      </c>
      <c r="F82" s="793">
        <v>0</v>
      </c>
      <c r="G82" s="793">
        <v>0</v>
      </c>
      <c r="H82" s="793">
        <v>0</v>
      </c>
      <c r="I82" s="793">
        <v>0</v>
      </c>
      <c r="J82" s="793">
        <v>0</v>
      </c>
      <c r="K82" s="794">
        <v>368.89</v>
      </c>
      <c r="L82" s="795">
        <v>19631.11</v>
      </c>
      <c r="M82" s="796">
        <v>0.9</v>
      </c>
    </row>
    <row r="83" spans="1:13" s="798" customFormat="1" ht="24" customHeight="1" x14ac:dyDescent="0.2">
      <c r="A83" s="790" t="s">
        <v>4017</v>
      </c>
      <c r="B83" s="791">
        <v>3508</v>
      </c>
      <c r="C83" s="792">
        <f t="shared" si="15"/>
        <v>17200</v>
      </c>
      <c r="D83" s="793">
        <v>0</v>
      </c>
      <c r="E83" s="793">
        <v>0</v>
      </c>
      <c r="F83" s="793">
        <v>0</v>
      </c>
      <c r="G83" s="793">
        <v>0</v>
      </c>
      <c r="H83" s="793">
        <v>0</v>
      </c>
      <c r="I83" s="793">
        <v>0</v>
      </c>
      <c r="J83" s="793">
        <v>0</v>
      </c>
      <c r="K83" s="794">
        <v>0</v>
      </c>
      <c r="L83" s="795">
        <v>17200</v>
      </c>
      <c r="M83" s="796">
        <v>0.9</v>
      </c>
    </row>
    <row r="84" spans="1:13" s="798" customFormat="1" ht="15" customHeight="1" x14ac:dyDescent="0.2">
      <c r="A84" s="790" t="s">
        <v>4018</v>
      </c>
      <c r="B84" s="799">
        <v>3521</v>
      </c>
      <c r="C84" s="792">
        <f t="shared" si="15"/>
        <v>760815.29</v>
      </c>
      <c r="D84" s="793">
        <v>0</v>
      </c>
      <c r="E84" s="793">
        <v>0</v>
      </c>
      <c r="F84" s="793">
        <v>0</v>
      </c>
      <c r="G84" s="793">
        <v>0</v>
      </c>
      <c r="H84" s="793">
        <v>0</v>
      </c>
      <c r="I84" s="793">
        <v>0</v>
      </c>
      <c r="J84" s="793">
        <v>0</v>
      </c>
      <c r="K84" s="794">
        <v>230571.43000000002</v>
      </c>
      <c r="L84" s="795">
        <v>530243.86</v>
      </c>
      <c r="M84" s="796">
        <v>0.9</v>
      </c>
    </row>
    <row r="85" spans="1:13" s="798" customFormat="1" ht="15" customHeight="1" x14ac:dyDescent="0.2">
      <c r="A85" s="790" t="s">
        <v>826</v>
      </c>
      <c r="B85" s="791">
        <v>3461</v>
      </c>
      <c r="C85" s="792">
        <f t="shared" si="15"/>
        <v>451054.85</v>
      </c>
      <c r="D85" s="793">
        <v>0</v>
      </c>
      <c r="E85" s="793">
        <v>0</v>
      </c>
      <c r="F85" s="793">
        <v>0</v>
      </c>
      <c r="G85" s="793">
        <v>0</v>
      </c>
      <c r="H85" s="793">
        <v>0</v>
      </c>
      <c r="I85" s="793">
        <v>217914.26</v>
      </c>
      <c r="J85" s="793">
        <v>230370.37</v>
      </c>
      <c r="K85" s="794">
        <v>2770.22</v>
      </c>
      <c r="L85" s="795">
        <v>0</v>
      </c>
      <c r="M85" s="796">
        <v>0.95</v>
      </c>
    </row>
    <row r="86" spans="1:13" s="798" customFormat="1" ht="24" customHeight="1" x14ac:dyDescent="0.2">
      <c r="A86" s="790" t="s">
        <v>2933</v>
      </c>
      <c r="B86" s="799">
        <v>3460</v>
      </c>
      <c r="C86" s="792">
        <f t="shared" si="15"/>
        <v>6522.2</v>
      </c>
      <c r="D86" s="793">
        <v>0</v>
      </c>
      <c r="E86" s="793">
        <v>0</v>
      </c>
      <c r="F86" s="793">
        <v>0</v>
      </c>
      <c r="G86" s="793">
        <v>0</v>
      </c>
      <c r="H86" s="793">
        <v>0</v>
      </c>
      <c r="I86" s="793">
        <v>189.12</v>
      </c>
      <c r="J86" s="793">
        <v>674.81999999999994</v>
      </c>
      <c r="K86" s="794">
        <v>5658.26</v>
      </c>
      <c r="L86" s="795">
        <v>0</v>
      </c>
      <c r="M86" s="796">
        <v>0.95</v>
      </c>
    </row>
    <row r="87" spans="1:13" s="798" customFormat="1" ht="24" customHeight="1" x14ac:dyDescent="0.2">
      <c r="A87" s="790" t="s">
        <v>656</v>
      </c>
      <c r="B87" s="799">
        <v>3421</v>
      </c>
      <c r="C87" s="792">
        <f t="shared" si="15"/>
        <v>11168.38</v>
      </c>
      <c r="D87" s="793">
        <v>0</v>
      </c>
      <c r="E87" s="793">
        <v>0</v>
      </c>
      <c r="F87" s="793">
        <v>0</v>
      </c>
      <c r="G87" s="793">
        <v>0</v>
      </c>
      <c r="H87" s="793">
        <v>889.99</v>
      </c>
      <c r="I87" s="793">
        <v>3249.74</v>
      </c>
      <c r="J87" s="793">
        <v>5565.21</v>
      </c>
      <c r="K87" s="794">
        <v>1463.4400000000005</v>
      </c>
      <c r="L87" s="795">
        <v>0</v>
      </c>
      <c r="M87" s="796">
        <v>0.95</v>
      </c>
    </row>
    <row r="88" spans="1:13" s="798" customFormat="1" ht="15" customHeight="1" x14ac:dyDescent="0.2">
      <c r="A88" s="790" t="s">
        <v>650</v>
      </c>
      <c r="B88" s="799">
        <v>3401</v>
      </c>
      <c r="C88" s="792">
        <f t="shared" si="15"/>
        <v>15773.890000000003</v>
      </c>
      <c r="D88" s="793">
        <v>0</v>
      </c>
      <c r="E88" s="793">
        <v>0</v>
      </c>
      <c r="F88" s="793">
        <v>0</v>
      </c>
      <c r="G88" s="793">
        <v>0</v>
      </c>
      <c r="H88" s="793">
        <v>1968.02</v>
      </c>
      <c r="I88" s="793">
        <v>5520.1100000000006</v>
      </c>
      <c r="J88" s="793">
        <v>7389.47</v>
      </c>
      <c r="K88" s="794">
        <v>896.29</v>
      </c>
      <c r="L88" s="795">
        <v>0</v>
      </c>
      <c r="M88" s="796">
        <v>0.95</v>
      </c>
    </row>
    <row r="89" spans="1:13" s="798" customFormat="1" ht="15" customHeight="1" x14ac:dyDescent="0.2">
      <c r="A89" s="790" t="s">
        <v>827</v>
      </c>
      <c r="B89" s="799">
        <v>3463</v>
      </c>
      <c r="C89" s="792">
        <f t="shared" si="15"/>
        <v>32257.279999999999</v>
      </c>
      <c r="D89" s="793">
        <v>0</v>
      </c>
      <c r="E89" s="793">
        <v>0</v>
      </c>
      <c r="F89" s="793">
        <v>0</v>
      </c>
      <c r="G89" s="793">
        <v>0</v>
      </c>
      <c r="H89" s="793">
        <v>0</v>
      </c>
      <c r="I89" s="793">
        <v>826.89</v>
      </c>
      <c r="J89" s="793">
        <v>4097.38</v>
      </c>
      <c r="K89" s="794">
        <v>14042.11</v>
      </c>
      <c r="L89" s="795">
        <v>13290.9</v>
      </c>
      <c r="M89" s="796">
        <v>0.95</v>
      </c>
    </row>
    <row r="90" spans="1:13" s="798" customFormat="1" ht="24" customHeight="1" x14ac:dyDescent="0.2">
      <c r="A90" s="790" t="s">
        <v>4019</v>
      </c>
      <c r="B90" s="799">
        <v>3509</v>
      </c>
      <c r="C90" s="792">
        <f t="shared" si="15"/>
        <v>20200</v>
      </c>
      <c r="D90" s="793">
        <v>0</v>
      </c>
      <c r="E90" s="793">
        <v>0</v>
      </c>
      <c r="F90" s="793">
        <v>0</v>
      </c>
      <c r="G90" s="793">
        <v>0</v>
      </c>
      <c r="H90" s="793">
        <v>0</v>
      </c>
      <c r="I90" s="793">
        <v>0</v>
      </c>
      <c r="J90" s="793">
        <v>0</v>
      </c>
      <c r="K90" s="794">
        <v>367.82000000000005</v>
      </c>
      <c r="L90" s="795">
        <v>19832.18</v>
      </c>
      <c r="M90" s="796">
        <v>0.9</v>
      </c>
    </row>
    <row r="91" spans="1:13" s="798" customFormat="1" ht="18" customHeight="1" x14ac:dyDescent="0.2">
      <c r="A91" s="790" t="s">
        <v>651</v>
      </c>
      <c r="B91" s="799">
        <v>3402</v>
      </c>
      <c r="C91" s="792">
        <f t="shared" si="15"/>
        <v>304999.99</v>
      </c>
      <c r="D91" s="793">
        <v>0</v>
      </c>
      <c r="E91" s="793">
        <v>214.78</v>
      </c>
      <c r="F91" s="793">
        <v>157.30000000000001</v>
      </c>
      <c r="G91" s="793">
        <v>1130.1399999999999</v>
      </c>
      <c r="H91" s="793">
        <v>832.48</v>
      </c>
      <c r="I91" s="793">
        <v>1073.27</v>
      </c>
      <c r="J91" s="793">
        <v>6353.2100000000009</v>
      </c>
      <c r="K91" s="794">
        <v>59999.21</v>
      </c>
      <c r="L91" s="795">
        <v>235239.6</v>
      </c>
      <c r="M91" s="796">
        <v>0.32</v>
      </c>
    </row>
    <row r="92" spans="1:13" s="798" customFormat="1" ht="15" customHeight="1" x14ac:dyDescent="0.2">
      <c r="A92" s="790" t="s">
        <v>4020</v>
      </c>
      <c r="B92" s="799">
        <v>3557</v>
      </c>
      <c r="C92" s="792">
        <f t="shared" si="15"/>
        <v>60000</v>
      </c>
      <c r="D92" s="793">
        <v>0</v>
      </c>
      <c r="E92" s="793"/>
      <c r="F92" s="793">
        <v>0</v>
      </c>
      <c r="G92" s="793">
        <v>0</v>
      </c>
      <c r="H92" s="793">
        <v>0</v>
      </c>
      <c r="I92" s="793">
        <v>0</v>
      </c>
      <c r="J92" s="793">
        <v>0</v>
      </c>
      <c r="K92" s="794">
        <v>177.87</v>
      </c>
      <c r="L92" s="795">
        <v>59822.13</v>
      </c>
      <c r="M92" s="796">
        <v>0.82</v>
      </c>
    </row>
    <row r="93" spans="1:13" s="798" customFormat="1" ht="15" customHeight="1" x14ac:dyDescent="0.2">
      <c r="A93" s="790" t="s">
        <v>4021</v>
      </c>
      <c r="B93" s="791">
        <v>3560</v>
      </c>
      <c r="C93" s="792">
        <f t="shared" si="15"/>
        <v>157115</v>
      </c>
      <c r="D93" s="793">
        <v>0</v>
      </c>
      <c r="E93" s="793">
        <v>0</v>
      </c>
      <c r="F93" s="793">
        <v>0</v>
      </c>
      <c r="G93" s="793">
        <v>0</v>
      </c>
      <c r="H93" s="793">
        <v>0</v>
      </c>
      <c r="I93" s="793">
        <v>0</v>
      </c>
      <c r="J93" s="793">
        <v>0</v>
      </c>
      <c r="K93" s="794">
        <v>0</v>
      </c>
      <c r="L93" s="795">
        <v>157115</v>
      </c>
      <c r="M93" s="796">
        <v>0.82</v>
      </c>
    </row>
    <row r="94" spans="1:13" s="798" customFormat="1" ht="24" customHeight="1" x14ac:dyDescent="0.2">
      <c r="A94" s="790" t="s">
        <v>644</v>
      </c>
      <c r="B94" s="799">
        <v>3209</v>
      </c>
      <c r="C94" s="792">
        <f t="shared" si="15"/>
        <v>44422.78</v>
      </c>
      <c r="D94" s="793">
        <v>0</v>
      </c>
      <c r="E94" s="793">
        <v>173.14</v>
      </c>
      <c r="F94" s="793">
        <v>904.17</v>
      </c>
      <c r="G94" s="793">
        <v>39.57</v>
      </c>
      <c r="H94" s="793">
        <v>176.26</v>
      </c>
      <c r="I94" s="793">
        <v>13532.76</v>
      </c>
      <c r="J94" s="793">
        <v>20313.89</v>
      </c>
      <c r="K94" s="794">
        <v>9282.99</v>
      </c>
      <c r="L94" s="795">
        <v>0</v>
      </c>
      <c r="M94" s="796">
        <v>0.9</v>
      </c>
    </row>
    <row r="95" spans="1:13" s="798" customFormat="1" ht="24" customHeight="1" x14ac:dyDescent="0.2">
      <c r="A95" s="790" t="s">
        <v>648</v>
      </c>
      <c r="B95" s="799">
        <v>3371</v>
      </c>
      <c r="C95" s="792">
        <f t="shared" si="15"/>
        <v>40000.58</v>
      </c>
      <c r="D95" s="793">
        <v>0</v>
      </c>
      <c r="E95" s="793">
        <v>0</v>
      </c>
      <c r="F95" s="793">
        <v>249.26</v>
      </c>
      <c r="G95" s="793">
        <v>59.29</v>
      </c>
      <c r="H95" s="793">
        <v>976.70999999999992</v>
      </c>
      <c r="I95" s="793">
        <v>36.909999999999997</v>
      </c>
      <c r="J95" s="793">
        <v>55.42</v>
      </c>
      <c r="K95" s="794">
        <v>12206.09</v>
      </c>
      <c r="L95" s="795">
        <v>26416.9</v>
      </c>
      <c r="M95" s="796">
        <v>0.9</v>
      </c>
    </row>
    <row r="96" spans="1:13" s="798" customFormat="1" ht="15" customHeight="1" x14ac:dyDescent="0.2">
      <c r="A96" s="790" t="s">
        <v>4022</v>
      </c>
      <c r="B96" s="791">
        <v>3541</v>
      </c>
      <c r="C96" s="792">
        <f t="shared" si="15"/>
        <v>250000</v>
      </c>
      <c r="D96" s="793">
        <v>0</v>
      </c>
      <c r="E96" s="793">
        <v>0</v>
      </c>
      <c r="F96" s="793">
        <v>0</v>
      </c>
      <c r="G96" s="793">
        <v>0</v>
      </c>
      <c r="H96" s="793">
        <v>0</v>
      </c>
      <c r="I96" s="793">
        <v>0</v>
      </c>
      <c r="J96" s="793">
        <v>0</v>
      </c>
      <c r="K96" s="794">
        <v>0</v>
      </c>
      <c r="L96" s="795">
        <v>250000</v>
      </c>
      <c r="M96" s="796">
        <v>0.85</v>
      </c>
    </row>
    <row r="97" spans="1:13" s="798" customFormat="1" ht="24" customHeight="1" x14ac:dyDescent="0.2">
      <c r="A97" s="790" t="s">
        <v>4023</v>
      </c>
      <c r="B97" s="791">
        <v>3543</v>
      </c>
      <c r="C97" s="792">
        <f t="shared" si="15"/>
        <v>107500</v>
      </c>
      <c r="D97" s="793">
        <v>0</v>
      </c>
      <c r="E97" s="793">
        <v>0</v>
      </c>
      <c r="F97" s="793">
        <v>0</v>
      </c>
      <c r="G97" s="793">
        <v>0</v>
      </c>
      <c r="H97" s="793">
        <v>0</v>
      </c>
      <c r="I97" s="793">
        <v>0</v>
      </c>
      <c r="J97" s="793">
        <v>0</v>
      </c>
      <c r="K97" s="794">
        <v>0</v>
      </c>
      <c r="L97" s="795">
        <v>107500</v>
      </c>
      <c r="M97" s="796">
        <v>0.75</v>
      </c>
    </row>
    <row r="98" spans="1:13" s="798" customFormat="1" ht="24" customHeight="1" x14ac:dyDescent="0.2">
      <c r="A98" s="790" t="s">
        <v>2932</v>
      </c>
      <c r="B98" s="799">
        <v>3425</v>
      </c>
      <c r="C98" s="792">
        <f t="shared" si="15"/>
        <v>94999.989999999991</v>
      </c>
      <c r="D98" s="793">
        <v>0</v>
      </c>
      <c r="E98" s="793"/>
      <c r="F98" s="793">
        <v>0</v>
      </c>
      <c r="G98" s="793">
        <v>480</v>
      </c>
      <c r="H98" s="793">
        <v>0</v>
      </c>
      <c r="I98" s="793">
        <v>0</v>
      </c>
      <c r="J98" s="793">
        <v>3597.53</v>
      </c>
      <c r="K98" s="794">
        <v>23836.969999999998</v>
      </c>
      <c r="L98" s="795">
        <v>67085.489999999991</v>
      </c>
      <c r="M98" s="796">
        <v>0.35</v>
      </c>
    </row>
    <row r="99" spans="1:13" s="798" customFormat="1" ht="24" customHeight="1" x14ac:dyDescent="0.2">
      <c r="A99" s="790" t="s">
        <v>653</v>
      </c>
      <c r="B99" s="799">
        <v>3418</v>
      </c>
      <c r="C99" s="792">
        <f t="shared" si="15"/>
        <v>11950.39</v>
      </c>
      <c r="D99" s="793">
        <v>0</v>
      </c>
      <c r="E99" s="793"/>
      <c r="F99" s="793"/>
      <c r="G99" s="793">
        <v>0</v>
      </c>
      <c r="H99" s="793">
        <v>2863.6099999999997</v>
      </c>
      <c r="I99" s="793">
        <v>3281.46</v>
      </c>
      <c r="J99" s="793">
        <v>3369.3199999999997</v>
      </c>
      <c r="K99" s="794">
        <v>2415.59</v>
      </c>
      <c r="L99" s="795">
        <v>20.41</v>
      </c>
      <c r="M99" s="796">
        <v>0.95</v>
      </c>
    </row>
    <row r="100" spans="1:13" s="798" customFormat="1" ht="15" customHeight="1" x14ac:dyDescent="0.2">
      <c r="A100" s="790" t="s">
        <v>2934</v>
      </c>
      <c r="B100" s="799">
        <v>3471</v>
      </c>
      <c r="C100" s="792">
        <f t="shared" si="15"/>
        <v>9605.1799999999985</v>
      </c>
      <c r="D100" s="793">
        <v>0</v>
      </c>
      <c r="E100" s="793">
        <v>0</v>
      </c>
      <c r="F100" s="793">
        <v>0</v>
      </c>
      <c r="G100" s="793">
        <v>0</v>
      </c>
      <c r="H100" s="793">
        <v>0</v>
      </c>
      <c r="I100" s="793">
        <v>83.49</v>
      </c>
      <c r="J100" s="793">
        <v>3874.97</v>
      </c>
      <c r="K100" s="794">
        <v>5646.7199999999993</v>
      </c>
      <c r="L100" s="795">
        <v>0</v>
      </c>
      <c r="M100" s="796">
        <v>0.95</v>
      </c>
    </row>
    <row r="101" spans="1:13" s="798" customFormat="1" ht="15" customHeight="1" x14ac:dyDescent="0.2">
      <c r="A101" s="790" t="s">
        <v>4024</v>
      </c>
      <c r="B101" s="791">
        <v>3510</v>
      </c>
      <c r="C101" s="792">
        <f t="shared" si="15"/>
        <v>15600</v>
      </c>
      <c r="D101" s="793">
        <v>0</v>
      </c>
      <c r="E101" s="793">
        <v>0</v>
      </c>
      <c r="F101" s="793">
        <v>0</v>
      </c>
      <c r="G101" s="793">
        <v>0</v>
      </c>
      <c r="H101" s="793">
        <v>0</v>
      </c>
      <c r="I101" s="793">
        <v>0</v>
      </c>
      <c r="J101" s="793">
        <v>0</v>
      </c>
      <c r="K101" s="794">
        <v>0</v>
      </c>
      <c r="L101" s="795">
        <v>15600</v>
      </c>
      <c r="M101" s="796">
        <v>0.9</v>
      </c>
    </row>
    <row r="102" spans="1:13" s="789" customFormat="1" ht="15.75" customHeight="1" x14ac:dyDescent="0.2">
      <c r="A102" s="128" t="s">
        <v>617</v>
      </c>
      <c r="B102" s="301">
        <f>COUNT(B68:B101)</f>
        <v>34</v>
      </c>
      <c r="C102" s="129">
        <f t="shared" ref="C102:L102" si="16">SUM(C68:C101)</f>
        <v>2734095.21</v>
      </c>
      <c r="D102" s="129">
        <f t="shared" si="16"/>
        <v>0</v>
      </c>
      <c r="E102" s="129">
        <f t="shared" si="16"/>
        <v>780.02</v>
      </c>
      <c r="F102" s="129">
        <f t="shared" si="16"/>
        <v>2895.1400000000003</v>
      </c>
      <c r="G102" s="129">
        <f t="shared" si="16"/>
        <v>5761.579999999999</v>
      </c>
      <c r="H102" s="129">
        <f t="shared" si="16"/>
        <v>10304.959999999999</v>
      </c>
      <c r="I102" s="129">
        <f t="shared" si="16"/>
        <v>282766.99</v>
      </c>
      <c r="J102" s="129">
        <f t="shared" si="16"/>
        <v>352180.04000000004</v>
      </c>
      <c r="K102" s="129">
        <f t="shared" si="16"/>
        <v>415213.3</v>
      </c>
      <c r="L102" s="129">
        <f t="shared" si="16"/>
        <v>1664193.18</v>
      </c>
      <c r="M102" s="302" t="s">
        <v>143</v>
      </c>
    </row>
    <row r="103" spans="1:13" s="788" customFormat="1" ht="18" customHeight="1" x14ac:dyDescent="0.15">
      <c r="A103" s="1279" t="s">
        <v>510</v>
      </c>
      <c r="B103" s="1280"/>
      <c r="C103" s="1280"/>
      <c r="D103" s="1280"/>
      <c r="E103" s="1280"/>
      <c r="F103" s="1280"/>
      <c r="G103" s="1280"/>
      <c r="H103" s="1280"/>
      <c r="I103" s="1280"/>
      <c r="J103" s="1280"/>
      <c r="K103" s="1280"/>
      <c r="L103" s="1280"/>
      <c r="M103" s="1281"/>
    </row>
    <row r="104" spans="1:13" s="798" customFormat="1" ht="24" customHeight="1" x14ac:dyDescent="0.2">
      <c r="A104" s="790" t="s">
        <v>853</v>
      </c>
      <c r="B104" s="791">
        <v>3219</v>
      </c>
      <c r="C104" s="792">
        <f>SUM(D104:L104)</f>
        <v>1611.7199999999998</v>
      </c>
      <c r="D104" s="793">
        <v>0</v>
      </c>
      <c r="E104" s="793">
        <v>320.64999999999998</v>
      </c>
      <c r="F104" s="793">
        <v>356.95</v>
      </c>
      <c r="G104" s="793">
        <v>718.74</v>
      </c>
      <c r="H104" s="793">
        <v>0</v>
      </c>
      <c r="I104" s="793">
        <v>121</v>
      </c>
      <c r="J104" s="793">
        <v>0</v>
      </c>
      <c r="K104" s="794">
        <v>0</v>
      </c>
      <c r="L104" s="795">
        <v>94.38</v>
      </c>
      <c r="M104" s="796">
        <v>0.9</v>
      </c>
    </row>
    <row r="105" spans="1:13" s="798" customFormat="1" ht="15" customHeight="1" x14ac:dyDescent="0.2">
      <c r="A105" s="790" t="s">
        <v>3238</v>
      </c>
      <c r="B105" s="799">
        <v>3490</v>
      </c>
      <c r="C105" s="792">
        <f t="shared" ref="C105:C140" si="17">SUM(D105:L105)</f>
        <v>12347</v>
      </c>
      <c r="D105" s="793">
        <v>0</v>
      </c>
      <c r="E105" s="793">
        <v>0</v>
      </c>
      <c r="F105" s="793">
        <v>0</v>
      </c>
      <c r="G105" s="793">
        <v>0</v>
      </c>
      <c r="H105" s="793">
        <v>0</v>
      </c>
      <c r="I105" s="793">
        <v>0</v>
      </c>
      <c r="J105" s="793">
        <v>296.20999999999998</v>
      </c>
      <c r="K105" s="794">
        <v>63.79</v>
      </c>
      <c r="L105" s="795">
        <v>11987</v>
      </c>
      <c r="M105" s="796">
        <v>0.7</v>
      </c>
    </row>
    <row r="106" spans="1:13" s="798" customFormat="1" ht="15" customHeight="1" x14ac:dyDescent="0.2">
      <c r="A106" s="790" t="s">
        <v>3239</v>
      </c>
      <c r="B106" s="799">
        <v>3491</v>
      </c>
      <c r="C106" s="792">
        <f t="shared" si="17"/>
        <v>544.5</v>
      </c>
      <c r="D106" s="793">
        <v>0</v>
      </c>
      <c r="E106" s="793">
        <v>0</v>
      </c>
      <c r="F106" s="793">
        <v>0</v>
      </c>
      <c r="G106" s="793">
        <v>0</v>
      </c>
      <c r="H106" s="793">
        <v>0</v>
      </c>
      <c r="I106" s="793">
        <v>0</v>
      </c>
      <c r="J106" s="793">
        <v>490.05</v>
      </c>
      <c r="K106" s="794">
        <v>54.45</v>
      </c>
      <c r="L106" s="795">
        <v>0</v>
      </c>
      <c r="M106" s="796">
        <v>0.7</v>
      </c>
    </row>
    <row r="107" spans="1:13" s="798" customFormat="1" ht="21" x14ac:dyDescent="0.2">
      <c r="A107" s="790" t="s">
        <v>3240</v>
      </c>
      <c r="B107" s="791">
        <v>3492</v>
      </c>
      <c r="C107" s="792">
        <f t="shared" si="17"/>
        <v>14741.43</v>
      </c>
      <c r="D107" s="793">
        <v>0</v>
      </c>
      <c r="E107" s="793">
        <v>0</v>
      </c>
      <c r="F107" s="793">
        <v>0</v>
      </c>
      <c r="G107" s="793">
        <v>0</v>
      </c>
      <c r="H107" s="793">
        <v>0</v>
      </c>
      <c r="I107" s="793">
        <v>0</v>
      </c>
      <c r="J107" s="793">
        <v>380.07</v>
      </c>
      <c r="K107" s="794">
        <v>42.23</v>
      </c>
      <c r="L107" s="795">
        <v>14319.130000000001</v>
      </c>
      <c r="M107" s="796">
        <v>0.7</v>
      </c>
    </row>
    <row r="108" spans="1:13" s="798" customFormat="1" ht="15" customHeight="1" x14ac:dyDescent="0.2">
      <c r="A108" s="790" t="s">
        <v>3241</v>
      </c>
      <c r="B108" s="791">
        <v>3493</v>
      </c>
      <c r="C108" s="792">
        <f t="shared" si="17"/>
        <v>71699</v>
      </c>
      <c r="D108" s="793">
        <v>0</v>
      </c>
      <c r="E108" s="793">
        <v>0</v>
      </c>
      <c r="F108" s="793">
        <v>0</v>
      </c>
      <c r="G108" s="793">
        <v>0</v>
      </c>
      <c r="H108" s="793">
        <v>0</v>
      </c>
      <c r="I108" s="793">
        <v>0</v>
      </c>
      <c r="J108" s="793">
        <v>412.74</v>
      </c>
      <c r="K108" s="794">
        <v>0</v>
      </c>
      <c r="L108" s="795">
        <v>71286.259999999995</v>
      </c>
      <c r="M108" s="796">
        <v>0.7</v>
      </c>
    </row>
    <row r="109" spans="1:13" s="798" customFormat="1" ht="24" customHeight="1" x14ac:dyDescent="0.2">
      <c r="A109" s="790" t="s">
        <v>3242</v>
      </c>
      <c r="B109" s="799">
        <v>3494</v>
      </c>
      <c r="C109" s="792">
        <f t="shared" si="17"/>
        <v>22304.43</v>
      </c>
      <c r="D109" s="793">
        <v>0</v>
      </c>
      <c r="E109" s="793">
        <v>0</v>
      </c>
      <c r="F109" s="793">
        <v>0</v>
      </c>
      <c r="G109" s="793">
        <v>0</v>
      </c>
      <c r="H109" s="793">
        <v>0</v>
      </c>
      <c r="I109" s="793">
        <v>0</v>
      </c>
      <c r="J109" s="793">
        <v>414</v>
      </c>
      <c r="K109" s="794">
        <v>46</v>
      </c>
      <c r="L109" s="795">
        <v>21844.43</v>
      </c>
      <c r="M109" s="796">
        <v>0.7</v>
      </c>
    </row>
    <row r="110" spans="1:13" s="798" customFormat="1" ht="15" customHeight="1" x14ac:dyDescent="0.2">
      <c r="A110" s="790" t="s">
        <v>670</v>
      </c>
      <c r="B110" s="799">
        <v>3446</v>
      </c>
      <c r="C110" s="792">
        <f t="shared" si="17"/>
        <v>5480.86</v>
      </c>
      <c r="D110" s="793">
        <v>0</v>
      </c>
      <c r="E110" s="793">
        <v>0</v>
      </c>
      <c r="F110" s="793">
        <v>0</v>
      </c>
      <c r="G110" s="793">
        <v>0</v>
      </c>
      <c r="H110" s="793">
        <v>354.53</v>
      </c>
      <c r="I110" s="793">
        <v>0</v>
      </c>
      <c r="J110" s="793">
        <v>0</v>
      </c>
      <c r="K110" s="794">
        <v>5126.33</v>
      </c>
      <c r="L110" s="795">
        <v>0</v>
      </c>
      <c r="M110" s="796">
        <v>0.35</v>
      </c>
    </row>
    <row r="111" spans="1:13" s="798" customFormat="1" ht="15" customHeight="1" x14ac:dyDescent="0.2">
      <c r="A111" s="790" t="s">
        <v>3231</v>
      </c>
      <c r="B111" s="799">
        <v>3442</v>
      </c>
      <c r="C111" s="792">
        <f t="shared" si="17"/>
        <v>19985.060000000001</v>
      </c>
      <c r="D111" s="793">
        <v>0</v>
      </c>
      <c r="E111" s="793">
        <v>0</v>
      </c>
      <c r="F111" s="793">
        <v>0</v>
      </c>
      <c r="G111" s="793">
        <v>0</v>
      </c>
      <c r="H111" s="793">
        <v>434.4</v>
      </c>
      <c r="I111" s="793">
        <v>90.62</v>
      </c>
      <c r="J111" s="793">
        <v>0</v>
      </c>
      <c r="K111" s="794">
        <v>95.41</v>
      </c>
      <c r="L111" s="795">
        <v>19364.63</v>
      </c>
      <c r="M111" s="796" t="s">
        <v>3232</v>
      </c>
    </row>
    <row r="112" spans="1:13" s="798" customFormat="1" ht="15" customHeight="1" x14ac:dyDescent="0.2">
      <c r="A112" s="790" t="s">
        <v>3233</v>
      </c>
      <c r="B112" s="799">
        <v>3443</v>
      </c>
      <c r="C112" s="792">
        <f t="shared" si="17"/>
        <v>14941.07</v>
      </c>
      <c r="D112" s="793">
        <v>0</v>
      </c>
      <c r="E112" s="793">
        <v>0</v>
      </c>
      <c r="F112" s="793">
        <v>0</v>
      </c>
      <c r="G112" s="793">
        <v>0</v>
      </c>
      <c r="H112" s="793">
        <v>359.37</v>
      </c>
      <c r="I112" s="793">
        <v>0</v>
      </c>
      <c r="J112" s="793">
        <v>52.03</v>
      </c>
      <c r="K112" s="794">
        <v>14281.47</v>
      </c>
      <c r="L112" s="795">
        <v>248.20000000000002</v>
      </c>
      <c r="M112" s="796" t="s">
        <v>3230</v>
      </c>
    </row>
    <row r="113" spans="1:13" s="798" customFormat="1" ht="15" customHeight="1" x14ac:dyDescent="0.2">
      <c r="A113" s="790" t="s">
        <v>3235</v>
      </c>
      <c r="B113" s="799">
        <v>3445</v>
      </c>
      <c r="C113" s="792">
        <f t="shared" si="17"/>
        <v>45264.75</v>
      </c>
      <c r="D113" s="793">
        <v>0</v>
      </c>
      <c r="E113" s="793">
        <v>0</v>
      </c>
      <c r="F113" s="793">
        <v>0</v>
      </c>
      <c r="G113" s="793">
        <v>0</v>
      </c>
      <c r="H113" s="793">
        <v>1355.81</v>
      </c>
      <c r="I113" s="793">
        <v>150.04</v>
      </c>
      <c r="J113" s="793">
        <v>292.01</v>
      </c>
      <c r="K113" s="794">
        <v>22573.279999999999</v>
      </c>
      <c r="L113" s="795">
        <v>20893.61</v>
      </c>
      <c r="M113" s="796" t="s">
        <v>3230</v>
      </c>
    </row>
    <row r="114" spans="1:13" s="798" customFormat="1" ht="15" customHeight="1" x14ac:dyDescent="0.2">
      <c r="A114" s="790" t="s">
        <v>3234</v>
      </c>
      <c r="B114" s="799">
        <v>3444</v>
      </c>
      <c r="C114" s="792">
        <f t="shared" si="17"/>
        <v>28057.200000000004</v>
      </c>
      <c r="D114" s="793">
        <v>0</v>
      </c>
      <c r="E114" s="793">
        <v>0</v>
      </c>
      <c r="F114" s="793">
        <v>0</v>
      </c>
      <c r="G114" s="793">
        <v>0</v>
      </c>
      <c r="H114" s="793">
        <v>0</v>
      </c>
      <c r="I114" s="793">
        <v>516.33000000000004</v>
      </c>
      <c r="J114" s="793">
        <v>0</v>
      </c>
      <c r="K114" s="794">
        <v>18541.310000000001</v>
      </c>
      <c r="L114" s="795">
        <v>8999.5600000000013</v>
      </c>
      <c r="M114" s="796" t="s">
        <v>3230</v>
      </c>
    </row>
    <row r="115" spans="1:13" s="798" customFormat="1" ht="15" customHeight="1" x14ac:dyDescent="0.2">
      <c r="A115" s="790" t="s">
        <v>3237</v>
      </c>
      <c r="B115" s="799">
        <v>3450</v>
      </c>
      <c r="C115" s="792">
        <f t="shared" si="17"/>
        <v>17976.440000000002</v>
      </c>
      <c r="D115" s="793">
        <v>0</v>
      </c>
      <c r="E115" s="793">
        <v>0</v>
      </c>
      <c r="F115" s="793">
        <v>0</v>
      </c>
      <c r="G115" s="793">
        <v>0</v>
      </c>
      <c r="H115" s="793">
        <v>513.83000000000004</v>
      </c>
      <c r="I115" s="793">
        <v>40.14</v>
      </c>
      <c r="J115" s="793">
        <v>1</v>
      </c>
      <c r="K115" s="794">
        <v>2499.38</v>
      </c>
      <c r="L115" s="795">
        <v>14922.09</v>
      </c>
      <c r="M115" s="796" t="s">
        <v>3230</v>
      </c>
    </row>
    <row r="116" spans="1:13" s="798" customFormat="1" ht="15" customHeight="1" x14ac:dyDescent="0.2">
      <c r="A116" s="790" t="s">
        <v>3236</v>
      </c>
      <c r="B116" s="799">
        <v>3448</v>
      </c>
      <c r="C116" s="792">
        <f t="shared" si="17"/>
        <v>30755.88</v>
      </c>
      <c r="D116" s="793">
        <v>0</v>
      </c>
      <c r="E116" s="793">
        <v>0</v>
      </c>
      <c r="F116" s="793">
        <v>0</v>
      </c>
      <c r="G116" s="793">
        <v>0</v>
      </c>
      <c r="H116" s="793">
        <v>429.07</v>
      </c>
      <c r="I116" s="793">
        <v>44.77</v>
      </c>
      <c r="J116" s="793">
        <v>0</v>
      </c>
      <c r="K116" s="794">
        <v>17376.8</v>
      </c>
      <c r="L116" s="795">
        <v>12905.240000000002</v>
      </c>
      <c r="M116" s="796" t="s">
        <v>3230</v>
      </c>
    </row>
    <row r="117" spans="1:13" s="798" customFormat="1" ht="24" customHeight="1" x14ac:dyDescent="0.2">
      <c r="A117" s="790" t="s">
        <v>3229</v>
      </c>
      <c r="B117" s="799">
        <v>3440</v>
      </c>
      <c r="C117" s="792">
        <f t="shared" si="17"/>
        <v>11440.560000000001</v>
      </c>
      <c r="D117" s="793">
        <v>0</v>
      </c>
      <c r="E117" s="793">
        <v>0</v>
      </c>
      <c r="F117" s="793">
        <v>0</v>
      </c>
      <c r="G117" s="793">
        <v>0</v>
      </c>
      <c r="H117" s="793">
        <v>419.39</v>
      </c>
      <c r="I117" s="793">
        <v>0</v>
      </c>
      <c r="J117" s="793">
        <v>21.05</v>
      </c>
      <c r="K117" s="794">
        <v>11000.12</v>
      </c>
      <c r="L117" s="795">
        <v>0</v>
      </c>
      <c r="M117" s="796" t="s">
        <v>3230</v>
      </c>
    </row>
    <row r="118" spans="1:13" s="798" customFormat="1" ht="15" customHeight="1" x14ac:dyDescent="0.2">
      <c r="A118" s="790" t="s">
        <v>4025</v>
      </c>
      <c r="B118" s="799">
        <v>3449</v>
      </c>
      <c r="C118" s="792">
        <f t="shared" si="17"/>
        <v>62844.41</v>
      </c>
      <c r="D118" s="793">
        <v>0</v>
      </c>
      <c r="E118" s="793">
        <v>0</v>
      </c>
      <c r="F118" s="793">
        <v>0</v>
      </c>
      <c r="G118" s="793">
        <v>0</v>
      </c>
      <c r="H118" s="793">
        <v>616.62</v>
      </c>
      <c r="I118" s="793">
        <v>101.64</v>
      </c>
      <c r="J118" s="793">
        <v>56.14</v>
      </c>
      <c r="K118" s="794">
        <v>59.38</v>
      </c>
      <c r="L118" s="795">
        <v>62010.630000000005</v>
      </c>
      <c r="M118" s="796">
        <v>0.5</v>
      </c>
    </row>
    <row r="119" spans="1:13" s="798" customFormat="1" ht="15" customHeight="1" x14ac:dyDescent="0.2">
      <c r="A119" s="790" t="s">
        <v>658</v>
      </c>
      <c r="B119" s="799">
        <v>3230</v>
      </c>
      <c r="C119" s="792">
        <f t="shared" si="17"/>
        <v>19699.11</v>
      </c>
      <c r="D119" s="793">
        <v>3</v>
      </c>
      <c r="E119" s="793">
        <v>2318.1099999999997</v>
      </c>
      <c r="F119" s="793">
        <v>2864.23</v>
      </c>
      <c r="G119" s="793">
        <v>2965.06</v>
      </c>
      <c r="H119" s="793">
        <v>4106.66</v>
      </c>
      <c r="I119" s="793">
        <v>2984.74</v>
      </c>
      <c r="J119" s="793">
        <v>4453.8799999999992</v>
      </c>
      <c r="K119" s="794">
        <v>3.4300000000000637</v>
      </c>
      <c r="L119" s="795">
        <v>0</v>
      </c>
      <c r="M119" s="796">
        <v>0.95</v>
      </c>
    </row>
    <row r="120" spans="1:13" s="798" customFormat="1" ht="15" customHeight="1" x14ac:dyDescent="0.2">
      <c r="A120" s="790" t="s">
        <v>3243</v>
      </c>
      <c r="B120" s="799">
        <v>3495</v>
      </c>
      <c r="C120" s="792">
        <f t="shared" si="17"/>
        <v>11004.23</v>
      </c>
      <c r="D120" s="793">
        <v>0</v>
      </c>
      <c r="E120" s="793">
        <v>0</v>
      </c>
      <c r="F120" s="793">
        <v>0</v>
      </c>
      <c r="G120" s="793">
        <v>0</v>
      </c>
      <c r="H120" s="793">
        <v>0</v>
      </c>
      <c r="I120" s="793">
        <v>0</v>
      </c>
      <c r="J120" s="793">
        <v>0</v>
      </c>
      <c r="K120" s="794">
        <v>3267.13</v>
      </c>
      <c r="L120" s="795">
        <v>7737.1</v>
      </c>
      <c r="M120" s="796">
        <v>0.95</v>
      </c>
    </row>
    <row r="121" spans="1:13" s="798" customFormat="1" ht="15" customHeight="1" x14ac:dyDescent="0.2">
      <c r="A121" s="790" t="s">
        <v>662</v>
      </c>
      <c r="B121" s="799">
        <v>3423</v>
      </c>
      <c r="C121" s="792">
        <f t="shared" si="17"/>
        <v>7729.14</v>
      </c>
      <c r="D121" s="793">
        <v>0</v>
      </c>
      <c r="E121" s="793">
        <v>0</v>
      </c>
      <c r="F121" s="793">
        <v>0</v>
      </c>
      <c r="G121" s="793">
        <v>0</v>
      </c>
      <c r="H121" s="793">
        <v>84.7</v>
      </c>
      <c r="I121" s="793">
        <v>2039.89</v>
      </c>
      <c r="J121" s="793">
        <v>301.54000000000002</v>
      </c>
      <c r="K121" s="794">
        <v>5303.01</v>
      </c>
      <c r="L121" s="795">
        <v>0</v>
      </c>
      <c r="M121" s="796">
        <v>0.9</v>
      </c>
    </row>
    <row r="122" spans="1:13" s="798" customFormat="1" ht="24" customHeight="1" x14ac:dyDescent="0.2">
      <c r="A122" s="790" t="s">
        <v>665</v>
      </c>
      <c r="B122" s="799">
        <v>3437</v>
      </c>
      <c r="C122" s="792">
        <f t="shared" si="17"/>
        <v>2841.2999999999997</v>
      </c>
      <c r="D122" s="793">
        <v>0</v>
      </c>
      <c r="E122" s="793">
        <v>0</v>
      </c>
      <c r="F122" s="793">
        <v>0</v>
      </c>
      <c r="G122" s="793">
        <v>0</v>
      </c>
      <c r="H122" s="793">
        <v>29.65</v>
      </c>
      <c r="I122" s="793">
        <v>0</v>
      </c>
      <c r="J122" s="793">
        <v>224.66</v>
      </c>
      <c r="K122" s="794">
        <v>2586.9899999999998</v>
      </c>
      <c r="L122" s="795">
        <v>0</v>
      </c>
      <c r="M122" s="796">
        <v>0.9</v>
      </c>
    </row>
    <row r="123" spans="1:13" s="798" customFormat="1" ht="15" customHeight="1" x14ac:dyDescent="0.2">
      <c r="A123" s="790" t="s">
        <v>4026</v>
      </c>
      <c r="B123" s="799">
        <v>3518</v>
      </c>
      <c r="C123" s="792">
        <f t="shared" si="17"/>
        <v>49500</v>
      </c>
      <c r="D123" s="793">
        <v>0</v>
      </c>
      <c r="E123" s="793">
        <v>0</v>
      </c>
      <c r="F123" s="793">
        <v>0</v>
      </c>
      <c r="G123" s="793">
        <v>0</v>
      </c>
      <c r="H123" s="793">
        <v>0</v>
      </c>
      <c r="I123" s="793">
        <v>0</v>
      </c>
      <c r="J123" s="793">
        <v>0</v>
      </c>
      <c r="K123" s="794">
        <v>529.98</v>
      </c>
      <c r="L123" s="795">
        <v>48970.02</v>
      </c>
      <c r="M123" s="796">
        <v>0.9</v>
      </c>
    </row>
    <row r="124" spans="1:13" s="798" customFormat="1" ht="15" customHeight="1" x14ac:dyDescent="0.2">
      <c r="A124" s="790" t="s">
        <v>3244</v>
      </c>
      <c r="B124" s="799">
        <v>3486</v>
      </c>
      <c r="C124" s="792">
        <f t="shared" si="17"/>
        <v>22219.989999999998</v>
      </c>
      <c r="D124" s="793">
        <v>0</v>
      </c>
      <c r="E124" s="793">
        <v>0</v>
      </c>
      <c r="F124" s="793">
        <v>0</v>
      </c>
      <c r="G124" s="793">
        <v>0</v>
      </c>
      <c r="H124" s="793">
        <v>0</v>
      </c>
      <c r="I124" s="793">
        <v>0</v>
      </c>
      <c r="J124" s="793">
        <v>84.7</v>
      </c>
      <c r="K124" s="794">
        <v>19000.62</v>
      </c>
      <c r="L124" s="795">
        <v>3134.6699999999996</v>
      </c>
      <c r="M124" s="796">
        <v>0.9</v>
      </c>
    </row>
    <row r="125" spans="1:13" s="798" customFormat="1" ht="15" customHeight="1" x14ac:dyDescent="0.2">
      <c r="A125" s="790" t="s">
        <v>4027</v>
      </c>
      <c r="B125" s="791">
        <v>3525</v>
      </c>
      <c r="C125" s="792">
        <f t="shared" si="17"/>
        <v>10000</v>
      </c>
      <c r="D125" s="793">
        <v>0</v>
      </c>
      <c r="E125" s="793">
        <v>0</v>
      </c>
      <c r="F125" s="793">
        <v>0</v>
      </c>
      <c r="G125" s="793">
        <v>0</v>
      </c>
      <c r="H125" s="793">
        <v>0</v>
      </c>
      <c r="I125" s="793">
        <v>0</v>
      </c>
      <c r="J125" s="793">
        <v>0</v>
      </c>
      <c r="K125" s="794">
        <v>0</v>
      </c>
      <c r="L125" s="795">
        <v>10000</v>
      </c>
      <c r="M125" s="796">
        <v>0.9</v>
      </c>
    </row>
    <row r="126" spans="1:13" s="798" customFormat="1" ht="24" customHeight="1" x14ac:dyDescent="0.2">
      <c r="A126" s="790" t="s">
        <v>4028</v>
      </c>
      <c r="B126" s="799">
        <v>3515</v>
      </c>
      <c r="C126" s="792">
        <f t="shared" si="17"/>
        <v>52154</v>
      </c>
      <c r="D126" s="793">
        <v>0</v>
      </c>
      <c r="E126" s="793">
        <v>0</v>
      </c>
      <c r="F126" s="793">
        <v>0</v>
      </c>
      <c r="G126" s="793">
        <v>0</v>
      </c>
      <c r="H126" s="793">
        <v>0</v>
      </c>
      <c r="I126" s="793">
        <v>0</v>
      </c>
      <c r="J126" s="793">
        <v>0</v>
      </c>
      <c r="K126" s="794">
        <v>456.17</v>
      </c>
      <c r="L126" s="795">
        <v>51697.83</v>
      </c>
      <c r="M126" s="796">
        <v>0.9</v>
      </c>
    </row>
    <row r="127" spans="1:13" s="798" customFormat="1" ht="24" customHeight="1" x14ac:dyDescent="0.2">
      <c r="A127" s="790" t="s">
        <v>4029</v>
      </c>
      <c r="B127" s="799">
        <v>3516</v>
      </c>
      <c r="C127" s="792">
        <f t="shared" si="17"/>
        <v>58820</v>
      </c>
      <c r="D127" s="793">
        <v>0</v>
      </c>
      <c r="E127" s="793">
        <v>0</v>
      </c>
      <c r="F127" s="793">
        <v>0</v>
      </c>
      <c r="G127" s="793">
        <v>0</v>
      </c>
      <c r="H127" s="793">
        <v>0</v>
      </c>
      <c r="I127" s="793">
        <v>0</v>
      </c>
      <c r="J127" s="793">
        <v>0</v>
      </c>
      <c r="K127" s="794">
        <v>1040.24</v>
      </c>
      <c r="L127" s="795">
        <v>57779.76</v>
      </c>
      <c r="M127" s="796">
        <v>0.9</v>
      </c>
    </row>
    <row r="128" spans="1:13" s="798" customFormat="1" ht="24" customHeight="1" x14ac:dyDescent="0.2">
      <c r="A128" s="790" t="s">
        <v>4030</v>
      </c>
      <c r="B128" s="799">
        <v>3517</v>
      </c>
      <c r="C128" s="792">
        <f t="shared" si="17"/>
        <v>77319.990000000005</v>
      </c>
      <c r="D128" s="793">
        <v>0</v>
      </c>
      <c r="E128" s="793">
        <v>0</v>
      </c>
      <c r="F128" s="793">
        <v>0</v>
      </c>
      <c r="G128" s="793">
        <v>0</v>
      </c>
      <c r="H128" s="793">
        <v>0</v>
      </c>
      <c r="I128" s="793">
        <v>0</v>
      </c>
      <c r="J128" s="793">
        <v>0</v>
      </c>
      <c r="K128" s="794">
        <v>268.98</v>
      </c>
      <c r="L128" s="795">
        <v>77051.010000000009</v>
      </c>
      <c r="M128" s="800">
        <v>0.9</v>
      </c>
    </row>
    <row r="129" spans="1:13" s="798" customFormat="1" ht="15" customHeight="1" x14ac:dyDescent="0.2">
      <c r="A129" s="790" t="s">
        <v>4031</v>
      </c>
      <c r="B129" s="799">
        <v>3464</v>
      </c>
      <c r="C129" s="792">
        <f t="shared" si="17"/>
        <v>454086.16000000003</v>
      </c>
      <c r="D129" s="793">
        <v>0</v>
      </c>
      <c r="E129" s="793">
        <v>0</v>
      </c>
      <c r="F129" s="793">
        <v>0</v>
      </c>
      <c r="G129" s="793">
        <v>0</v>
      </c>
      <c r="H129" s="793">
        <v>0</v>
      </c>
      <c r="I129" s="793">
        <v>0</v>
      </c>
      <c r="J129" s="793">
        <v>138278.31000000003</v>
      </c>
      <c r="K129" s="794">
        <v>176795.15</v>
      </c>
      <c r="L129" s="795">
        <v>139012.70000000001</v>
      </c>
      <c r="M129" s="796">
        <v>0.95</v>
      </c>
    </row>
    <row r="130" spans="1:13" s="798" customFormat="1" ht="15" customHeight="1" x14ac:dyDescent="0.2">
      <c r="A130" s="790" t="s">
        <v>660</v>
      </c>
      <c r="B130" s="799">
        <v>3385</v>
      </c>
      <c r="C130" s="792">
        <f t="shared" si="17"/>
        <v>113412.67</v>
      </c>
      <c r="D130" s="793">
        <v>0</v>
      </c>
      <c r="E130" s="793">
        <v>0</v>
      </c>
      <c r="F130" s="793">
        <v>0</v>
      </c>
      <c r="G130" s="793">
        <v>82274.78</v>
      </c>
      <c r="H130" s="793">
        <v>28546.51</v>
      </c>
      <c r="I130" s="793">
        <v>2591.38</v>
      </c>
      <c r="J130" s="793">
        <v>0</v>
      </c>
      <c r="K130" s="794">
        <v>0</v>
      </c>
      <c r="L130" s="795">
        <v>0</v>
      </c>
      <c r="M130" s="796">
        <v>0.95</v>
      </c>
    </row>
    <row r="131" spans="1:13" s="798" customFormat="1" ht="15" customHeight="1" x14ac:dyDescent="0.2">
      <c r="A131" s="790" t="s">
        <v>659</v>
      </c>
      <c r="B131" s="799">
        <v>3285</v>
      </c>
      <c r="C131" s="792">
        <f t="shared" si="17"/>
        <v>34000</v>
      </c>
      <c r="D131" s="793">
        <v>0</v>
      </c>
      <c r="E131" s="793">
        <v>0</v>
      </c>
      <c r="F131" s="793">
        <v>0</v>
      </c>
      <c r="G131" s="793">
        <v>0</v>
      </c>
      <c r="H131" s="793">
        <v>84.7</v>
      </c>
      <c r="I131" s="793">
        <v>3197.71</v>
      </c>
      <c r="J131" s="793">
        <v>10372.9</v>
      </c>
      <c r="K131" s="794">
        <v>7057.31</v>
      </c>
      <c r="L131" s="795">
        <v>13287.38</v>
      </c>
      <c r="M131" s="796">
        <v>0.9</v>
      </c>
    </row>
    <row r="132" spans="1:13" s="798" customFormat="1" ht="24" customHeight="1" x14ac:dyDescent="0.2">
      <c r="A132" s="790" t="s">
        <v>3246</v>
      </c>
      <c r="B132" s="799">
        <v>3496</v>
      </c>
      <c r="C132" s="792">
        <f t="shared" si="17"/>
        <v>30210.41</v>
      </c>
      <c r="D132" s="793">
        <v>0</v>
      </c>
      <c r="E132" s="793">
        <v>0</v>
      </c>
      <c r="F132" s="793">
        <v>0</v>
      </c>
      <c r="G132" s="793">
        <v>0</v>
      </c>
      <c r="H132" s="793">
        <v>0</v>
      </c>
      <c r="I132" s="793">
        <v>0</v>
      </c>
      <c r="J132" s="793">
        <v>7047.75</v>
      </c>
      <c r="K132" s="794">
        <v>17362.84</v>
      </c>
      <c r="L132" s="795">
        <v>5799.82</v>
      </c>
      <c r="M132" s="796">
        <v>1</v>
      </c>
    </row>
    <row r="133" spans="1:13" s="798" customFormat="1" ht="34.5" customHeight="1" x14ac:dyDescent="0.2">
      <c r="A133" s="790" t="s">
        <v>855</v>
      </c>
      <c r="B133" s="791">
        <v>3435</v>
      </c>
      <c r="C133" s="792">
        <f t="shared" si="17"/>
        <v>526.36</v>
      </c>
      <c r="D133" s="793">
        <v>0</v>
      </c>
      <c r="E133" s="793">
        <v>0</v>
      </c>
      <c r="F133" s="793">
        <v>0</v>
      </c>
      <c r="G133" s="793">
        <v>0</v>
      </c>
      <c r="H133" s="793">
        <v>0</v>
      </c>
      <c r="I133" s="793">
        <v>474.93</v>
      </c>
      <c r="J133" s="793">
        <v>15.13</v>
      </c>
      <c r="K133" s="794">
        <v>0</v>
      </c>
      <c r="L133" s="795">
        <v>36.299999999999997</v>
      </c>
      <c r="M133" s="796">
        <v>0.9</v>
      </c>
    </row>
    <row r="134" spans="1:13" s="798" customFormat="1" ht="24" customHeight="1" x14ac:dyDescent="0.2">
      <c r="A134" s="790" t="s">
        <v>663</v>
      </c>
      <c r="B134" s="791">
        <v>3434</v>
      </c>
      <c r="C134" s="792">
        <f t="shared" si="17"/>
        <v>800.42000000000007</v>
      </c>
      <c r="D134" s="793">
        <v>0</v>
      </c>
      <c r="E134" s="793">
        <v>0</v>
      </c>
      <c r="F134" s="793">
        <v>0</v>
      </c>
      <c r="G134" s="793">
        <v>0</v>
      </c>
      <c r="H134" s="793">
        <v>644.33000000000004</v>
      </c>
      <c r="I134" s="793">
        <v>22.67</v>
      </c>
      <c r="J134" s="793">
        <v>47.19</v>
      </c>
      <c r="K134" s="794">
        <v>0</v>
      </c>
      <c r="L134" s="795">
        <v>86.23</v>
      </c>
      <c r="M134" s="796">
        <v>0.9</v>
      </c>
    </row>
    <row r="135" spans="1:13" s="798" customFormat="1" ht="24" customHeight="1" x14ac:dyDescent="0.2">
      <c r="A135" s="790" t="s">
        <v>664</v>
      </c>
      <c r="B135" s="799">
        <v>3436</v>
      </c>
      <c r="C135" s="792">
        <f t="shared" si="17"/>
        <v>999.99000000000012</v>
      </c>
      <c r="D135" s="793">
        <v>0</v>
      </c>
      <c r="E135" s="793">
        <v>0</v>
      </c>
      <c r="F135" s="793">
        <v>0</v>
      </c>
      <c r="G135" s="793">
        <v>0</v>
      </c>
      <c r="H135" s="793">
        <v>309.76</v>
      </c>
      <c r="I135" s="793">
        <v>286.16000000000003</v>
      </c>
      <c r="J135" s="793">
        <v>0</v>
      </c>
      <c r="K135" s="794">
        <v>19.97</v>
      </c>
      <c r="L135" s="795">
        <v>384.1</v>
      </c>
      <c r="M135" s="796">
        <v>0.9</v>
      </c>
    </row>
    <row r="136" spans="1:13" s="798" customFormat="1" ht="24" customHeight="1" x14ac:dyDescent="0.2">
      <c r="A136" s="790" t="s">
        <v>4032</v>
      </c>
      <c r="B136" s="799">
        <v>3520</v>
      </c>
      <c r="C136" s="792">
        <f t="shared" si="17"/>
        <v>60000.100000000006</v>
      </c>
      <c r="D136" s="793">
        <v>0</v>
      </c>
      <c r="E136" s="793">
        <v>0</v>
      </c>
      <c r="F136" s="793">
        <v>0</v>
      </c>
      <c r="G136" s="793">
        <v>0</v>
      </c>
      <c r="H136" s="793">
        <v>0</v>
      </c>
      <c r="I136" s="793">
        <v>0</v>
      </c>
      <c r="J136" s="793">
        <v>489.20000000000005</v>
      </c>
      <c r="K136" s="794">
        <v>386.16</v>
      </c>
      <c r="L136" s="795">
        <v>59124.740000000005</v>
      </c>
      <c r="M136" s="796">
        <v>0.9</v>
      </c>
    </row>
    <row r="137" spans="1:13" s="798" customFormat="1" ht="24" customHeight="1" x14ac:dyDescent="0.2">
      <c r="A137" s="790" t="s">
        <v>2948</v>
      </c>
      <c r="B137" s="799">
        <v>3474</v>
      </c>
      <c r="C137" s="792">
        <f t="shared" si="17"/>
        <v>11434.65</v>
      </c>
      <c r="D137" s="793">
        <v>0</v>
      </c>
      <c r="E137" s="793">
        <v>0</v>
      </c>
      <c r="F137" s="793">
        <v>0</v>
      </c>
      <c r="G137" s="793">
        <v>0</v>
      </c>
      <c r="H137" s="793">
        <v>0</v>
      </c>
      <c r="I137" s="793">
        <v>812.87</v>
      </c>
      <c r="J137" s="793">
        <v>621.35</v>
      </c>
      <c r="K137" s="794">
        <v>1740.8</v>
      </c>
      <c r="L137" s="795">
        <v>8259.6299999999992</v>
      </c>
      <c r="M137" s="796">
        <v>1</v>
      </c>
    </row>
    <row r="138" spans="1:13" s="798" customFormat="1" ht="21" x14ac:dyDescent="0.2">
      <c r="A138" s="790" t="s">
        <v>4033</v>
      </c>
      <c r="B138" s="799">
        <v>3500</v>
      </c>
      <c r="C138" s="792">
        <f t="shared" si="17"/>
        <v>484.76</v>
      </c>
      <c r="D138" s="793">
        <v>0</v>
      </c>
      <c r="E138" s="793">
        <v>0</v>
      </c>
      <c r="F138" s="793">
        <v>0</v>
      </c>
      <c r="G138" s="793">
        <v>0</v>
      </c>
      <c r="H138" s="793">
        <v>0</v>
      </c>
      <c r="I138" s="793">
        <v>0</v>
      </c>
      <c r="J138" s="793">
        <v>0</v>
      </c>
      <c r="K138" s="794">
        <v>79.349999999999994</v>
      </c>
      <c r="L138" s="795">
        <v>405.40999999999997</v>
      </c>
      <c r="M138" s="796">
        <v>1</v>
      </c>
    </row>
    <row r="139" spans="1:13" s="798" customFormat="1" ht="15" customHeight="1" x14ac:dyDescent="0.2">
      <c r="A139" s="790" t="s">
        <v>4034</v>
      </c>
      <c r="B139" s="799">
        <v>3502</v>
      </c>
      <c r="C139" s="792">
        <f t="shared" si="17"/>
        <v>1220000.58</v>
      </c>
      <c r="D139" s="793">
        <v>0</v>
      </c>
      <c r="E139" s="793"/>
      <c r="F139" s="793">
        <v>0</v>
      </c>
      <c r="G139" s="793">
        <v>0</v>
      </c>
      <c r="H139" s="793">
        <v>0</v>
      </c>
      <c r="I139" s="793">
        <v>0</v>
      </c>
      <c r="J139" s="793">
        <v>722.23</v>
      </c>
      <c r="K139" s="794">
        <v>10355.380000000001</v>
      </c>
      <c r="L139" s="795">
        <v>1208922.97</v>
      </c>
      <c r="M139" s="796">
        <v>0.85</v>
      </c>
    </row>
    <row r="140" spans="1:13" s="798" customFormat="1" ht="15" customHeight="1" x14ac:dyDescent="0.2">
      <c r="A140" s="790" t="s">
        <v>2947</v>
      </c>
      <c r="B140" s="799">
        <v>3465</v>
      </c>
      <c r="C140" s="792">
        <f t="shared" si="17"/>
        <v>21000.46</v>
      </c>
      <c r="D140" s="793">
        <v>0</v>
      </c>
      <c r="E140" s="793">
        <v>0</v>
      </c>
      <c r="F140" s="793">
        <v>0</v>
      </c>
      <c r="G140" s="793">
        <v>0</v>
      </c>
      <c r="H140" s="793">
        <v>0</v>
      </c>
      <c r="I140" s="793">
        <v>0</v>
      </c>
      <c r="J140" s="793">
        <v>84.7</v>
      </c>
      <c r="K140" s="794">
        <v>11022.109999999999</v>
      </c>
      <c r="L140" s="795">
        <v>9893.6500000000015</v>
      </c>
      <c r="M140" s="796">
        <v>0.9</v>
      </c>
    </row>
    <row r="141" spans="1:13" s="789" customFormat="1" ht="15.75" customHeight="1" x14ac:dyDescent="0.2">
      <c r="A141" s="128" t="s">
        <v>629</v>
      </c>
      <c r="B141" s="301">
        <f>COUNT(B104:B140)</f>
        <v>37</v>
      </c>
      <c r="C141" s="129">
        <f t="shared" ref="C141:L141" si="18">SUM(C104:C140)</f>
        <v>2618238.63</v>
      </c>
      <c r="D141" s="129">
        <f t="shared" si="18"/>
        <v>3</v>
      </c>
      <c r="E141" s="129">
        <f t="shared" si="18"/>
        <v>2638.7599999999998</v>
      </c>
      <c r="F141" s="129">
        <f t="shared" si="18"/>
        <v>3221.18</v>
      </c>
      <c r="G141" s="129">
        <f t="shared" si="18"/>
        <v>85958.58</v>
      </c>
      <c r="H141" s="129">
        <f t="shared" si="18"/>
        <v>38289.33</v>
      </c>
      <c r="I141" s="129">
        <f t="shared" si="18"/>
        <v>13474.89</v>
      </c>
      <c r="J141" s="129">
        <f t="shared" si="18"/>
        <v>165158.84000000005</v>
      </c>
      <c r="K141" s="129">
        <f t="shared" si="18"/>
        <v>349035.56999999989</v>
      </c>
      <c r="L141" s="129">
        <f t="shared" si="18"/>
        <v>1960458.48</v>
      </c>
      <c r="M141" s="302" t="s">
        <v>143</v>
      </c>
    </row>
    <row r="142" spans="1:13" s="788" customFormat="1" ht="18" customHeight="1" x14ac:dyDescent="0.15">
      <c r="A142" s="1279" t="s">
        <v>4050</v>
      </c>
      <c r="B142" s="1280"/>
      <c r="C142" s="1280"/>
      <c r="D142" s="1280"/>
      <c r="E142" s="1280"/>
      <c r="F142" s="1280"/>
      <c r="G142" s="1280"/>
      <c r="H142" s="1280"/>
      <c r="I142" s="1280"/>
      <c r="J142" s="1280"/>
      <c r="K142" s="1280"/>
      <c r="L142" s="1280"/>
      <c r="M142" s="1281"/>
    </row>
    <row r="143" spans="1:13" s="798" customFormat="1" ht="15" customHeight="1" x14ac:dyDescent="0.2">
      <c r="A143" s="790" t="s">
        <v>2991</v>
      </c>
      <c r="B143" s="799">
        <v>3468</v>
      </c>
      <c r="C143" s="792">
        <f>SUM(D143:L143)</f>
        <v>236095</v>
      </c>
      <c r="D143" s="793">
        <v>0</v>
      </c>
      <c r="E143" s="793">
        <v>0</v>
      </c>
      <c r="F143" s="793">
        <v>0</v>
      </c>
      <c r="G143" s="793">
        <v>0</v>
      </c>
      <c r="H143" s="793">
        <v>0</v>
      </c>
      <c r="I143" s="793">
        <v>0</v>
      </c>
      <c r="J143" s="793">
        <v>0</v>
      </c>
      <c r="K143" s="794">
        <v>53518.14</v>
      </c>
      <c r="L143" s="795">
        <v>182576.86</v>
      </c>
      <c r="M143" s="796">
        <v>0.85</v>
      </c>
    </row>
    <row r="144" spans="1:13" s="789" customFormat="1" ht="25.5" customHeight="1" x14ac:dyDescent="0.2">
      <c r="A144" s="128" t="s">
        <v>4048</v>
      </c>
      <c r="B144" s="301">
        <f>COUNT(B143:B143)</f>
        <v>1</v>
      </c>
      <c r="C144" s="129">
        <f t="shared" ref="C144:L144" si="19">SUM(C143)</f>
        <v>236095</v>
      </c>
      <c r="D144" s="129">
        <f t="shared" si="19"/>
        <v>0</v>
      </c>
      <c r="E144" s="129">
        <f t="shared" si="19"/>
        <v>0</v>
      </c>
      <c r="F144" s="129">
        <f t="shared" si="19"/>
        <v>0</v>
      </c>
      <c r="G144" s="129">
        <f t="shared" si="19"/>
        <v>0</v>
      </c>
      <c r="H144" s="129">
        <f t="shared" si="19"/>
        <v>0</v>
      </c>
      <c r="I144" s="129">
        <f t="shared" si="19"/>
        <v>0</v>
      </c>
      <c r="J144" s="129">
        <f t="shared" si="19"/>
        <v>0</v>
      </c>
      <c r="K144" s="129">
        <f t="shared" si="19"/>
        <v>53518.14</v>
      </c>
      <c r="L144" s="129">
        <f t="shared" si="19"/>
        <v>182576.86</v>
      </c>
      <c r="M144" s="302" t="s">
        <v>143</v>
      </c>
    </row>
    <row r="145" spans="1:13" s="788" customFormat="1" ht="18" customHeight="1" x14ac:dyDescent="0.15">
      <c r="A145" s="1279" t="s">
        <v>558</v>
      </c>
      <c r="B145" s="1280"/>
      <c r="C145" s="1280"/>
      <c r="D145" s="1280"/>
      <c r="E145" s="1280"/>
      <c r="F145" s="1280"/>
      <c r="G145" s="1280"/>
      <c r="H145" s="1280"/>
      <c r="I145" s="1280"/>
      <c r="J145" s="1280"/>
      <c r="K145" s="1280"/>
      <c r="L145" s="1280"/>
      <c r="M145" s="1281"/>
    </row>
    <row r="146" spans="1:13" s="798" customFormat="1" ht="24" customHeight="1" x14ac:dyDescent="0.2">
      <c r="A146" s="790" t="s">
        <v>4035</v>
      </c>
      <c r="B146" s="799">
        <v>7001</v>
      </c>
      <c r="C146" s="792">
        <f>SUM(D146:L146)</f>
        <v>58526.547500000001</v>
      </c>
      <c r="D146" s="793">
        <v>0</v>
      </c>
      <c r="E146" s="793">
        <v>0</v>
      </c>
      <c r="F146" s="793">
        <v>1028.5</v>
      </c>
      <c r="G146" s="793">
        <v>0</v>
      </c>
      <c r="H146" s="793">
        <v>0</v>
      </c>
      <c r="I146" s="793">
        <v>0</v>
      </c>
      <c r="J146" s="793">
        <v>5522.5249999999996</v>
      </c>
      <c r="K146" s="794">
        <v>182.71250000000001</v>
      </c>
      <c r="L146" s="795">
        <v>51792.81</v>
      </c>
      <c r="M146" s="796">
        <v>0.9</v>
      </c>
    </row>
    <row r="147" spans="1:13" s="798" customFormat="1" ht="24" customHeight="1" x14ac:dyDescent="0.2">
      <c r="A147" s="790" t="s">
        <v>4036</v>
      </c>
      <c r="B147" s="799">
        <v>7005</v>
      </c>
      <c r="C147" s="792">
        <f t="shared" ref="C147:C155" si="20">SUM(D147:L147)</f>
        <v>51410</v>
      </c>
      <c r="D147" s="793">
        <v>0</v>
      </c>
      <c r="E147" s="793">
        <v>0</v>
      </c>
      <c r="F147" s="793">
        <v>0</v>
      </c>
      <c r="G147" s="793">
        <v>0</v>
      </c>
      <c r="H147" s="793">
        <v>0</v>
      </c>
      <c r="I147" s="793">
        <v>4518.18</v>
      </c>
      <c r="J147" s="793">
        <v>622.82000000000005</v>
      </c>
      <c r="K147" s="794">
        <v>46269</v>
      </c>
      <c r="L147" s="795">
        <v>0</v>
      </c>
      <c r="M147" s="796">
        <v>0.9</v>
      </c>
    </row>
    <row r="148" spans="1:13" s="798" customFormat="1" ht="34.5" customHeight="1" x14ac:dyDescent="0.2">
      <c r="A148" s="790" t="s">
        <v>4037</v>
      </c>
      <c r="B148" s="799">
        <v>7044</v>
      </c>
      <c r="C148" s="792">
        <f t="shared" si="20"/>
        <v>34397.521209999999</v>
      </c>
      <c r="D148" s="793">
        <v>0</v>
      </c>
      <c r="E148" s="793">
        <v>0</v>
      </c>
      <c r="F148" s="793">
        <v>0</v>
      </c>
      <c r="G148" s="793">
        <v>0</v>
      </c>
      <c r="H148" s="793">
        <v>0</v>
      </c>
      <c r="I148" s="793">
        <v>0</v>
      </c>
      <c r="J148" s="793">
        <v>0</v>
      </c>
      <c r="K148" s="794">
        <v>6466.0512099999996</v>
      </c>
      <c r="L148" s="795">
        <v>27931.47</v>
      </c>
      <c r="M148" s="806" t="s">
        <v>4038</v>
      </c>
    </row>
    <row r="149" spans="1:13" s="798" customFormat="1" ht="24" customHeight="1" x14ac:dyDescent="0.2">
      <c r="A149" s="790" t="s">
        <v>4039</v>
      </c>
      <c r="B149" s="799">
        <v>7039</v>
      </c>
      <c r="C149" s="792">
        <f t="shared" si="20"/>
        <v>3308.0161499999999</v>
      </c>
      <c r="D149" s="793">
        <v>0</v>
      </c>
      <c r="E149" s="793">
        <v>0</v>
      </c>
      <c r="F149" s="793">
        <v>0</v>
      </c>
      <c r="G149" s="793">
        <v>0</v>
      </c>
      <c r="H149" s="793">
        <v>0</v>
      </c>
      <c r="I149" s="793">
        <v>0</v>
      </c>
      <c r="J149" s="793">
        <v>0</v>
      </c>
      <c r="K149" s="794">
        <v>1124.0161499999999</v>
      </c>
      <c r="L149" s="795">
        <v>2184</v>
      </c>
      <c r="M149" s="806">
        <v>0.6</v>
      </c>
    </row>
    <row r="150" spans="1:13" s="798" customFormat="1" ht="24" customHeight="1" x14ac:dyDescent="0.2">
      <c r="A150" s="790" t="s">
        <v>4040</v>
      </c>
      <c r="B150" s="799">
        <v>7040</v>
      </c>
      <c r="C150" s="792">
        <f t="shared" si="20"/>
        <v>2707.3860399999999</v>
      </c>
      <c r="D150" s="793">
        <v>0</v>
      </c>
      <c r="E150" s="793">
        <v>0</v>
      </c>
      <c r="F150" s="793">
        <v>0</v>
      </c>
      <c r="G150" s="793">
        <v>0</v>
      </c>
      <c r="H150" s="793">
        <v>0</v>
      </c>
      <c r="I150" s="793">
        <v>0</v>
      </c>
      <c r="J150" s="793">
        <v>0</v>
      </c>
      <c r="K150" s="794">
        <v>799.38603999999998</v>
      </c>
      <c r="L150" s="795">
        <v>1908</v>
      </c>
      <c r="M150" s="806">
        <v>0.6</v>
      </c>
    </row>
    <row r="151" spans="1:13" s="798" customFormat="1" ht="34.5" customHeight="1" x14ac:dyDescent="0.2">
      <c r="A151" s="790" t="s">
        <v>4041</v>
      </c>
      <c r="B151" s="799">
        <v>7045</v>
      </c>
      <c r="C151" s="792">
        <f t="shared" si="20"/>
        <v>35341.493090000004</v>
      </c>
      <c r="D151" s="793">
        <v>0</v>
      </c>
      <c r="E151" s="793">
        <v>0</v>
      </c>
      <c r="F151" s="793">
        <v>0</v>
      </c>
      <c r="G151" s="793">
        <v>0</v>
      </c>
      <c r="H151" s="793">
        <v>0</v>
      </c>
      <c r="I151" s="793">
        <v>0</v>
      </c>
      <c r="J151" s="793">
        <v>0</v>
      </c>
      <c r="K151" s="794">
        <v>7341.4930899999999</v>
      </c>
      <c r="L151" s="795">
        <v>28000</v>
      </c>
      <c r="M151" s="806" t="s">
        <v>4038</v>
      </c>
    </row>
    <row r="152" spans="1:13" s="798" customFormat="1" ht="15" customHeight="1" x14ac:dyDescent="0.2">
      <c r="A152" s="790" t="s">
        <v>3247</v>
      </c>
      <c r="B152" s="799">
        <v>3497</v>
      </c>
      <c r="C152" s="792">
        <f t="shared" si="20"/>
        <v>55599.990000000005</v>
      </c>
      <c r="D152" s="793">
        <v>0</v>
      </c>
      <c r="E152" s="793">
        <v>0</v>
      </c>
      <c r="F152" s="793">
        <v>0</v>
      </c>
      <c r="G152" s="793">
        <v>0</v>
      </c>
      <c r="H152" s="793">
        <v>0</v>
      </c>
      <c r="I152" s="793">
        <v>0</v>
      </c>
      <c r="J152" s="793">
        <v>0</v>
      </c>
      <c r="K152" s="794">
        <v>66.5</v>
      </c>
      <c r="L152" s="795">
        <v>55533.490000000005</v>
      </c>
      <c r="M152" s="796">
        <v>0.9</v>
      </c>
    </row>
    <row r="153" spans="1:13" s="798" customFormat="1" ht="15" customHeight="1" x14ac:dyDescent="0.2">
      <c r="A153" s="790" t="s">
        <v>674</v>
      </c>
      <c r="B153" s="791">
        <v>3292</v>
      </c>
      <c r="C153" s="792">
        <f t="shared" si="20"/>
        <v>139999.59999999998</v>
      </c>
      <c r="D153" s="793">
        <v>0</v>
      </c>
      <c r="E153" s="793">
        <v>0</v>
      </c>
      <c r="F153" s="793">
        <v>435.6</v>
      </c>
      <c r="G153" s="793">
        <v>160</v>
      </c>
      <c r="H153" s="793">
        <v>160</v>
      </c>
      <c r="I153" s="793">
        <v>108.9</v>
      </c>
      <c r="J153" s="793">
        <v>1333.52</v>
      </c>
      <c r="K153" s="794">
        <v>0</v>
      </c>
      <c r="L153" s="795">
        <v>137801.57999999999</v>
      </c>
      <c r="M153" s="796">
        <v>0.85</v>
      </c>
    </row>
    <row r="154" spans="1:13" s="798" customFormat="1" ht="15" customHeight="1" x14ac:dyDescent="0.2">
      <c r="A154" s="790" t="s">
        <v>3248</v>
      </c>
      <c r="B154" s="799">
        <v>3498</v>
      </c>
      <c r="C154" s="792">
        <f t="shared" si="20"/>
        <v>21550</v>
      </c>
      <c r="D154" s="793">
        <v>0</v>
      </c>
      <c r="E154" s="793">
        <v>0</v>
      </c>
      <c r="F154" s="793">
        <v>0</v>
      </c>
      <c r="G154" s="793">
        <v>0</v>
      </c>
      <c r="H154" s="793">
        <v>0</v>
      </c>
      <c r="I154" s="793">
        <v>0</v>
      </c>
      <c r="J154" s="793">
        <v>0</v>
      </c>
      <c r="K154" s="794">
        <v>9686.73</v>
      </c>
      <c r="L154" s="795">
        <v>11863.269999999999</v>
      </c>
      <c r="M154" s="796">
        <v>0.9</v>
      </c>
    </row>
    <row r="155" spans="1:13" s="798" customFormat="1" ht="15" customHeight="1" x14ac:dyDescent="0.2">
      <c r="A155" s="790" t="s">
        <v>3249</v>
      </c>
      <c r="B155" s="799">
        <v>3501</v>
      </c>
      <c r="C155" s="792">
        <f t="shared" si="20"/>
        <v>25851.010000000002</v>
      </c>
      <c r="D155" s="793">
        <v>0</v>
      </c>
      <c r="E155" s="793">
        <v>0</v>
      </c>
      <c r="F155" s="793">
        <v>0</v>
      </c>
      <c r="G155" s="793">
        <v>0</v>
      </c>
      <c r="H155" s="793">
        <v>0</v>
      </c>
      <c r="I155" s="793">
        <v>0</v>
      </c>
      <c r="J155" s="793">
        <v>0</v>
      </c>
      <c r="K155" s="794">
        <v>12560.77</v>
      </c>
      <c r="L155" s="795">
        <v>13290.24</v>
      </c>
      <c r="M155" s="796">
        <v>0.9</v>
      </c>
    </row>
    <row r="156" spans="1:13" s="805" customFormat="1" ht="15.75" customHeight="1" x14ac:dyDescent="0.2">
      <c r="A156" s="801" t="s">
        <v>634</v>
      </c>
      <c r="B156" s="802">
        <f>COUNT(B146:B155)</f>
        <v>10</v>
      </c>
      <c r="C156" s="803">
        <f t="shared" ref="C156:L156" si="21">SUM(C146:C155)</f>
        <v>428691.56399</v>
      </c>
      <c r="D156" s="803">
        <f t="shared" si="21"/>
        <v>0</v>
      </c>
      <c r="E156" s="803">
        <f t="shared" si="21"/>
        <v>0</v>
      </c>
      <c r="F156" s="803">
        <f t="shared" si="21"/>
        <v>1464.1</v>
      </c>
      <c r="G156" s="803">
        <f t="shared" si="21"/>
        <v>160</v>
      </c>
      <c r="H156" s="803">
        <f t="shared" si="21"/>
        <v>160</v>
      </c>
      <c r="I156" s="803">
        <f t="shared" si="21"/>
        <v>4627.08</v>
      </c>
      <c r="J156" s="803">
        <f t="shared" si="21"/>
        <v>7478.8649999999998</v>
      </c>
      <c r="K156" s="803">
        <f t="shared" si="21"/>
        <v>84496.658989999996</v>
      </c>
      <c r="L156" s="803">
        <f t="shared" si="21"/>
        <v>330304.86</v>
      </c>
      <c r="M156" s="804" t="s">
        <v>143</v>
      </c>
    </row>
    <row r="157" spans="1:13" s="788" customFormat="1" ht="18" customHeight="1" x14ac:dyDescent="0.15">
      <c r="A157" s="1279" t="s">
        <v>567</v>
      </c>
      <c r="B157" s="1280"/>
      <c r="C157" s="1280"/>
      <c r="D157" s="1280"/>
      <c r="E157" s="1280"/>
      <c r="F157" s="1280"/>
      <c r="G157" s="1280"/>
      <c r="H157" s="1280"/>
      <c r="I157" s="1280"/>
      <c r="J157" s="1280"/>
      <c r="K157" s="1280"/>
      <c r="L157" s="1280"/>
      <c r="M157" s="1281"/>
    </row>
    <row r="158" spans="1:13" s="798" customFormat="1" ht="15" customHeight="1" x14ac:dyDescent="0.2">
      <c r="A158" s="790" t="s">
        <v>4042</v>
      </c>
      <c r="B158" s="791">
        <v>3410</v>
      </c>
      <c r="C158" s="792">
        <f>SUM(D158:L158)</f>
        <v>7264.24</v>
      </c>
      <c r="D158" s="793">
        <v>0</v>
      </c>
      <c r="E158" s="793">
        <v>0</v>
      </c>
      <c r="F158" s="793">
        <v>0</v>
      </c>
      <c r="G158" s="793">
        <v>247.51999999999998</v>
      </c>
      <c r="H158" s="793">
        <v>70.400000000000006</v>
      </c>
      <c r="I158" s="793">
        <v>88.61</v>
      </c>
      <c r="J158" s="793">
        <v>3513.85</v>
      </c>
      <c r="K158" s="794">
        <v>41.49</v>
      </c>
      <c r="L158" s="795">
        <v>3302.3700000000003</v>
      </c>
      <c r="M158" s="796">
        <v>0.9</v>
      </c>
    </row>
    <row r="159" spans="1:13" s="798" customFormat="1" ht="15" customHeight="1" x14ac:dyDescent="0.2">
      <c r="A159" s="790" t="s">
        <v>677</v>
      </c>
      <c r="B159" s="791">
        <v>3294</v>
      </c>
      <c r="C159" s="792">
        <f t="shared" ref="C159:C166" si="22">SUM(D159:L159)</f>
        <v>1159.8</v>
      </c>
      <c r="D159" s="793">
        <v>0</v>
      </c>
      <c r="E159" s="793">
        <v>69.2</v>
      </c>
      <c r="F159" s="793">
        <v>0</v>
      </c>
      <c r="G159" s="793">
        <v>0</v>
      </c>
      <c r="H159" s="793">
        <v>36</v>
      </c>
      <c r="I159" s="793">
        <v>11.6</v>
      </c>
      <c r="J159" s="793">
        <v>739.63</v>
      </c>
      <c r="K159" s="794">
        <v>258.42</v>
      </c>
      <c r="L159" s="795">
        <v>44.95</v>
      </c>
      <c r="M159" s="796">
        <v>1</v>
      </c>
    </row>
    <row r="160" spans="1:13" s="798" customFormat="1" ht="15" customHeight="1" x14ac:dyDescent="0.2">
      <c r="A160" s="790" t="s">
        <v>679</v>
      </c>
      <c r="B160" s="791">
        <v>3377</v>
      </c>
      <c r="C160" s="792">
        <f t="shared" si="22"/>
        <v>7438.85</v>
      </c>
      <c r="D160" s="793">
        <v>0</v>
      </c>
      <c r="E160" s="793">
        <v>279.85000000000002</v>
      </c>
      <c r="F160" s="793">
        <v>0</v>
      </c>
      <c r="G160" s="793">
        <v>0</v>
      </c>
      <c r="H160" s="793">
        <v>82.31</v>
      </c>
      <c r="I160" s="793">
        <v>0</v>
      </c>
      <c r="J160" s="793">
        <v>613.80999999999995</v>
      </c>
      <c r="K160" s="794">
        <v>2705.6</v>
      </c>
      <c r="L160" s="795">
        <v>3757.28</v>
      </c>
      <c r="M160" s="796">
        <v>1</v>
      </c>
    </row>
    <row r="161" spans="1:13" s="798" customFormat="1" ht="24" customHeight="1" x14ac:dyDescent="0.2">
      <c r="A161" s="790" t="s">
        <v>4043</v>
      </c>
      <c r="B161" s="791">
        <v>3452</v>
      </c>
      <c r="C161" s="792">
        <f t="shared" si="22"/>
        <v>437324.99999999994</v>
      </c>
      <c r="D161" s="793">
        <v>0</v>
      </c>
      <c r="E161" s="793">
        <v>0</v>
      </c>
      <c r="F161" s="793">
        <v>0</v>
      </c>
      <c r="G161" s="793">
        <v>0</v>
      </c>
      <c r="H161" s="793">
        <v>194.93</v>
      </c>
      <c r="I161" s="793">
        <v>829.84</v>
      </c>
      <c r="J161" s="793">
        <v>389.01</v>
      </c>
      <c r="K161" s="794">
        <v>49036.51</v>
      </c>
      <c r="L161" s="795">
        <v>386874.70999999996</v>
      </c>
      <c r="M161" s="796">
        <v>0.6</v>
      </c>
    </row>
    <row r="162" spans="1:13" s="798" customFormat="1" ht="15" customHeight="1" x14ac:dyDescent="0.2">
      <c r="A162" s="790" t="s">
        <v>4044</v>
      </c>
      <c r="B162" s="791">
        <v>3427</v>
      </c>
      <c r="C162" s="792">
        <f t="shared" si="22"/>
        <v>753471.03700000013</v>
      </c>
      <c r="D162" s="793">
        <v>0</v>
      </c>
      <c r="E162" s="793">
        <v>0</v>
      </c>
      <c r="F162" s="793">
        <v>0</v>
      </c>
      <c r="G162" s="793">
        <v>0</v>
      </c>
      <c r="H162" s="793">
        <v>116891.55900000004</v>
      </c>
      <c r="I162" s="793">
        <v>233471.85</v>
      </c>
      <c r="J162" s="793">
        <v>154557</v>
      </c>
      <c r="K162" s="794">
        <v>89735.988000000012</v>
      </c>
      <c r="L162" s="795">
        <v>158814.64000000001</v>
      </c>
      <c r="M162" s="796" t="s">
        <v>143</v>
      </c>
    </row>
    <row r="163" spans="1:13" s="798" customFormat="1" ht="15" customHeight="1" x14ac:dyDescent="0.2">
      <c r="A163" s="790" t="s">
        <v>4045</v>
      </c>
      <c r="B163" s="791">
        <v>3504</v>
      </c>
      <c r="C163" s="792">
        <f t="shared" si="22"/>
        <v>951772.18108000001</v>
      </c>
      <c r="D163" s="793">
        <v>0</v>
      </c>
      <c r="E163" s="793">
        <v>0</v>
      </c>
      <c r="F163" s="793">
        <v>0</v>
      </c>
      <c r="G163" s="793">
        <v>0</v>
      </c>
      <c r="H163" s="793">
        <v>0</v>
      </c>
      <c r="I163" s="793">
        <v>0</v>
      </c>
      <c r="J163" s="793">
        <v>0</v>
      </c>
      <c r="K163" s="794">
        <v>81161.181079999995</v>
      </c>
      <c r="L163" s="795">
        <v>870611</v>
      </c>
      <c r="M163" s="796" t="s">
        <v>143</v>
      </c>
    </row>
    <row r="164" spans="1:13" s="798" customFormat="1" ht="15" customHeight="1" x14ac:dyDescent="0.2">
      <c r="A164" s="790" t="s">
        <v>3250</v>
      </c>
      <c r="B164" s="791">
        <v>3487</v>
      </c>
      <c r="C164" s="792">
        <f t="shared" si="22"/>
        <v>17730.599999999999</v>
      </c>
      <c r="D164" s="793">
        <v>0</v>
      </c>
      <c r="E164" s="793">
        <v>0</v>
      </c>
      <c r="F164" s="793">
        <v>0</v>
      </c>
      <c r="G164" s="793">
        <v>0</v>
      </c>
      <c r="H164" s="793">
        <v>0</v>
      </c>
      <c r="I164" s="793">
        <v>0</v>
      </c>
      <c r="J164" s="793">
        <v>2352.9</v>
      </c>
      <c r="K164" s="794">
        <v>1470.34</v>
      </c>
      <c r="L164" s="795">
        <v>13907.36</v>
      </c>
      <c r="M164" s="796">
        <v>1</v>
      </c>
    </row>
    <row r="165" spans="1:13" s="798" customFormat="1" ht="15" customHeight="1" x14ac:dyDescent="0.2">
      <c r="A165" s="790" t="s">
        <v>678</v>
      </c>
      <c r="B165" s="791">
        <v>3334</v>
      </c>
      <c r="C165" s="792">
        <f t="shared" si="22"/>
        <v>40710.879999999997</v>
      </c>
      <c r="D165" s="793">
        <v>0</v>
      </c>
      <c r="E165" s="793">
        <v>0</v>
      </c>
      <c r="F165" s="793">
        <v>139.86000000000001</v>
      </c>
      <c r="G165" s="793">
        <v>217.8</v>
      </c>
      <c r="H165" s="793">
        <v>711.48</v>
      </c>
      <c r="I165" s="793">
        <v>211.75</v>
      </c>
      <c r="J165" s="793">
        <v>637.46</v>
      </c>
      <c r="K165" s="794">
        <v>29999.52</v>
      </c>
      <c r="L165" s="795">
        <v>8793.01</v>
      </c>
      <c r="M165" s="796">
        <v>1</v>
      </c>
    </row>
    <row r="166" spans="1:13" s="798" customFormat="1" ht="15" customHeight="1" x14ac:dyDescent="0.2">
      <c r="A166" s="790" t="s">
        <v>3252</v>
      </c>
      <c r="B166" s="791">
        <v>3499</v>
      </c>
      <c r="C166" s="792">
        <f t="shared" si="22"/>
        <v>12300</v>
      </c>
      <c r="D166" s="793">
        <v>0</v>
      </c>
      <c r="E166" s="793">
        <v>0</v>
      </c>
      <c r="F166" s="793">
        <v>0</v>
      </c>
      <c r="G166" s="793">
        <v>0</v>
      </c>
      <c r="H166" s="793">
        <v>0</v>
      </c>
      <c r="I166" s="793">
        <v>0</v>
      </c>
      <c r="J166" s="793">
        <v>0</v>
      </c>
      <c r="K166" s="794">
        <v>0</v>
      </c>
      <c r="L166" s="795">
        <v>12300</v>
      </c>
      <c r="M166" s="796">
        <v>0.6</v>
      </c>
    </row>
    <row r="167" spans="1:13" s="789" customFormat="1" ht="15.75" customHeight="1" x14ac:dyDescent="0.2">
      <c r="A167" s="128" t="s">
        <v>3313</v>
      </c>
      <c r="B167" s="301">
        <f>COUNT(B158:B166)</f>
        <v>9</v>
      </c>
      <c r="C167" s="129">
        <f t="shared" ref="C167:L167" si="23">SUM(C158:C166)</f>
        <v>2229172.5880800001</v>
      </c>
      <c r="D167" s="129">
        <f t="shared" si="23"/>
        <v>0</v>
      </c>
      <c r="E167" s="129">
        <f t="shared" si="23"/>
        <v>349.05</v>
      </c>
      <c r="F167" s="129">
        <f t="shared" si="23"/>
        <v>139.86000000000001</v>
      </c>
      <c r="G167" s="129">
        <f t="shared" si="23"/>
        <v>465.32</v>
      </c>
      <c r="H167" s="129">
        <f t="shared" si="23"/>
        <v>117986.67900000003</v>
      </c>
      <c r="I167" s="129">
        <f t="shared" si="23"/>
        <v>234613.65</v>
      </c>
      <c r="J167" s="129">
        <f t="shared" si="23"/>
        <v>162803.65999999997</v>
      </c>
      <c r="K167" s="129">
        <f t="shared" si="23"/>
        <v>254409.04908000003</v>
      </c>
      <c r="L167" s="129">
        <f t="shared" si="23"/>
        <v>1458405.32</v>
      </c>
      <c r="M167" s="302" t="s">
        <v>143</v>
      </c>
    </row>
    <row r="168" spans="1:13" s="789" customFormat="1" ht="9" customHeight="1" thickBot="1" x14ac:dyDescent="0.25">
      <c r="A168" s="822"/>
      <c r="B168" s="821"/>
      <c r="C168" s="823"/>
      <c r="D168" s="823"/>
      <c r="E168" s="823"/>
      <c r="F168" s="823"/>
      <c r="G168" s="824"/>
      <c r="H168" s="823"/>
      <c r="I168" s="823"/>
      <c r="J168" s="823"/>
      <c r="K168" s="823"/>
      <c r="L168" s="823"/>
      <c r="M168" s="825"/>
    </row>
    <row r="169" spans="1:13" s="789" customFormat="1" ht="17.25" customHeight="1" thickBot="1" x14ac:dyDescent="0.25">
      <c r="A169" s="134" t="s">
        <v>339</v>
      </c>
      <c r="B169" s="304">
        <f t="shared" ref="B169:L169" si="24">B12+B15+B37+B42+B45+B61+B66+B102+B141+B144+B156+B167</f>
        <v>139</v>
      </c>
      <c r="C169" s="135">
        <f t="shared" si="24"/>
        <v>13792855.230079999</v>
      </c>
      <c r="D169" s="135">
        <f t="shared" si="24"/>
        <v>3</v>
      </c>
      <c r="E169" s="135">
        <f t="shared" si="24"/>
        <v>3951.0099999999998</v>
      </c>
      <c r="F169" s="135">
        <f t="shared" si="24"/>
        <v>8598.2500000000018</v>
      </c>
      <c r="G169" s="135">
        <f t="shared" si="24"/>
        <v>102449.65000000001</v>
      </c>
      <c r="H169" s="135">
        <f t="shared" si="24"/>
        <v>168373.92054000002</v>
      </c>
      <c r="I169" s="135">
        <f t="shared" si="24"/>
        <v>553169.41190000006</v>
      </c>
      <c r="J169" s="135">
        <f t="shared" si="24"/>
        <v>920790.97799000004</v>
      </c>
      <c r="K169" s="135">
        <f t="shared" si="24"/>
        <v>1614288.6256499996</v>
      </c>
      <c r="L169" s="135">
        <f t="shared" si="24"/>
        <v>10421230.384</v>
      </c>
      <c r="M169" s="305" t="s">
        <v>143</v>
      </c>
    </row>
    <row r="170" spans="1:13" s="811" customFormat="1" ht="15" customHeight="1" x14ac:dyDescent="0.25">
      <c r="A170" s="807"/>
      <c r="B170" s="808"/>
      <c r="C170" s="809"/>
      <c r="D170" s="809"/>
      <c r="E170" s="809"/>
      <c r="F170" s="809"/>
      <c r="G170" s="809"/>
      <c r="H170" s="809"/>
      <c r="I170" s="809"/>
      <c r="J170" s="809"/>
      <c r="K170" s="809"/>
      <c r="L170" s="809"/>
      <c r="M170" s="810"/>
    </row>
    <row r="171" spans="1:13" s="813" customFormat="1" ht="12.75" customHeight="1" x14ac:dyDescent="0.25">
      <c r="A171" s="130" t="s">
        <v>682</v>
      </c>
      <c r="B171" s="786"/>
      <c r="C171" s="786"/>
      <c r="D171" s="786"/>
      <c r="E171" s="786"/>
      <c r="F171" s="786"/>
      <c r="G171" s="786"/>
      <c r="H171" s="786"/>
      <c r="I171" s="786"/>
      <c r="J171" s="786"/>
      <c r="K171" s="786"/>
      <c r="L171" s="786"/>
      <c r="M171" s="812"/>
    </row>
    <row r="172" spans="1:13" s="813" customFormat="1" ht="12.75" customHeight="1" x14ac:dyDescent="0.25">
      <c r="A172" s="130" t="s">
        <v>4046</v>
      </c>
      <c r="B172" s="786"/>
      <c r="C172" s="786"/>
      <c r="D172" s="786"/>
      <c r="E172" s="786"/>
      <c r="F172" s="786"/>
      <c r="G172" s="786"/>
      <c r="H172" s="786"/>
      <c r="I172" s="786"/>
      <c r="J172" s="786"/>
      <c r="K172" s="786"/>
      <c r="L172" s="786"/>
      <c r="M172" s="812"/>
    </row>
    <row r="173" spans="1:13" s="813" customFormat="1" ht="12.75" customHeight="1" x14ac:dyDescent="0.25">
      <c r="A173" s="130" t="s">
        <v>3253</v>
      </c>
      <c r="B173" s="786"/>
      <c r="C173" s="786"/>
      <c r="D173" s="786"/>
      <c r="E173" s="786"/>
      <c r="F173" s="786"/>
      <c r="G173" s="786"/>
      <c r="H173" s="786"/>
      <c r="I173" s="786"/>
      <c r="J173" s="786"/>
      <c r="K173" s="786"/>
      <c r="L173" s="786"/>
      <c r="M173" s="812"/>
    </row>
    <row r="174" spans="1:13" s="813" customFormat="1" ht="12.75" customHeight="1" x14ac:dyDescent="0.25">
      <c r="A174" s="130" t="s">
        <v>2992</v>
      </c>
      <c r="B174" s="786"/>
      <c r="C174" s="786"/>
      <c r="D174" s="786"/>
      <c r="E174" s="786"/>
      <c r="F174" s="786"/>
      <c r="G174" s="786"/>
      <c r="H174" s="786"/>
      <c r="I174" s="786"/>
      <c r="J174" s="786"/>
      <c r="K174" s="786"/>
      <c r="L174" s="786"/>
      <c r="M174" s="812"/>
    </row>
  </sheetData>
  <mergeCells count="19">
    <mergeCell ref="A145:M145"/>
    <mergeCell ref="A157:M157"/>
    <mergeCell ref="A46:M46"/>
    <mergeCell ref="A62:M62"/>
    <mergeCell ref="A67:M67"/>
    <mergeCell ref="A103:M103"/>
    <mergeCell ref="A142:M142"/>
    <mergeCell ref="A5:M5"/>
    <mergeCell ref="A13:M13"/>
    <mergeCell ref="A16:M16"/>
    <mergeCell ref="A38:M38"/>
    <mergeCell ref="A43:M43"/>
    <mergeCell ref="A1:M1"/>
    <mergeCell ref="A3:A4"/>
    <mergeCell ref="B3:B4"/>
    <mergeCell ref="C3:C4"/>
    <mergeCell ref="D3:K3"/>
    <mergeCell ref="L3:L4"/>
    <mergeCell ref="M3:M4"/>
  </mergeCells>
  <pageMargins left="0.39370078740157483" right="0.39370078740157483" top="0.59055118110236227" bottom="0.39370078740157483" header="0.31496062992125984" footer="0.11811023622047245"/>
  <pageSetup paperSize="9" scale="84" firstPageNumber="198" fitToHeight="0" orientation="landscape" useFirstPageNumber="1" r:id="rId1"/>
  <headerFooter>
    <oddHeader>&amp;L&amp;"Tahoma,Kurzíva"Závěrečný účet Moravskoslezského kraje za rok 2022&amp;R&amp;"Tahoma,Kurzíva"Tabulka č. 7</oddHeader>
    <oddFooter>&amp;C&amp;"Tahoma,Obyčejné"&amp;P</oddFooter>
  </headerFooter>
  <rowBreaks count="4" manualBreakCount="4">
    <brk id="31" max="16383" man="1"/>
    <brk id="61" max="16383" man="1"/>
    <brk id="93" max="16383" man="1"/>
    <brk id="124" max="16383" man="1"/>
  </rowBreaks>
  <ignoredErrors>
    <ignoredError sqref="C6:C11 C14 C17:C36 C39:C41 C44 C47:C60 C63:C65 C68:C101 C104:C140 C143 C146:C155 C158:C166" formulaRange="1"/>
    <ignoredError sqref="C12:M12 D15:M15 D37:L37 D42:L42 D45:L45 D61:L61 D66:L66 C102:L102 C141:L141 D144:L144 D156:L156 C168:L169 D167:L167" unlockedFormula="1"/>
    <ignoredError sqref="C15 C37 C42 C45 C61 C66 C144 C156 C167" formulaRange="1"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E6D0-84AF-4E7A-A8E2-0AA98F6D3B91}">
  <sheetPr>
    <pageSetUpPr fitToPage="1"/>
  </sheetPr>
  <dimension ref="A1:MJ66"/>
  <sheetViews>
    <sheetView zoomScaleNormal="100" zoomScaleSheetLayoutView="100" workbookViewId="0">
      <pane xSplit="2" ySplit="3" topLeftCell="C4" activePane="bottomRight" state="frozen"/>
      <selection activeCell="I32" sqref="I32"/>
      <selection pane="topRight" activeCell="I32" sqref="I32"/>
      <selection pane="bottomLeft" activeCell="I32" sqref="I32"/>
      <selection pane="bottomRight" activeCell="K3" sqref="K3"/>
    </sheetView>
  </sheetViews>
  <sheetFormatPr defaultColWidth="9.140625" defaultRowHeight="12.75" x14ac:dyDescent="0.2"/>
  <cols>
    <col min="1" max="1" width="20.7109375" style="395" customWidth="1"/>
    <col min="2" max="2" width="7.42578125" style="133" customWidth="1"/>
    <col min="3" max="3" width="42.85546875" style="91" customWidth="1"/>
    <col min="4" max="5" width="18.85546875" style="91" bestFit="1" customWidth="1"/>
    <col min="6" max="6" width="15.85546875" style="91" bestFit="1" customWidth="1"/>
    <col min="7" max="7" width="14.7109375" style="91" bestFit="1" customWidth="1"/>
    <col min="8" max="8" width="15.140625" style="392" bestFit="1" customWidth="1"/>
    <col min="9" max="9" width="13.5703125" style="392" bestFit="1" customWidth="1"/>
    <col min="10" max="10" width="14.28515625" style="392" customWidth="1"/>
    <col min="11" max="11" width="16.42578125" style="91" customWidth="1"/>
    <col min="12" max="251" width="9.140625" style="91"/>
    <col min="252" max="252" width="13.140625" style="91" bestFit="1" customWidth="1"/>
    <col min="253" max="16384" width="9.140625" style="91"/>
  </cols>
  <sheetData>
    <row r="1" spans="1:11" ht="30" customHeight="1" x14ac:dyDescent="0.2">
      <c r="A1" s="1283" t="s">
        <v>4107</v>
      </c>
      <c r="B1" s="1283"/>
      <c r="C1" s="1283"/>
      <c r="D1" s="1283"/>
      <c r="E1" s="1283"/>
      <c r="F1" s="1283"/>
      <c r="G1" s="1283"/>
      <c r="H1" s="1283"/>
      <c r="I1" s="1283"/>
      <c r="J1" s="1283"/>
    </row>
    <row r="2" spans="1:11" ht="15.75" customHeight="1" thickBot="1" x14ac:dyDescent="0.25">
      <c r="A2" s="923"/>
      <c r="B2" s="923"/>
      <c r="C2" s="923"/>
      <c r="D2" s="923"/>
      <c r="E2" s="923"/>
      <c r="F2" s="923"/>
      <c r="G2" s="923"/>
      <c r="H2" s="923"/>
      <c r="I2" s="923"/>
      <c r="J2" s="400" t="s">
        <v>683</v>
      </c>
    </row>
    <row r="3" spans="1:11" s="391" customFormat="1" ht="36" customHeight="1" thickBot="1" x14ac:dyDescent="0.25">
      <c r="A3" s="406" t="s">
        <v>684</v>
      </c>
      <c r="B3" s="401" t="s">
        <v>4108</v>
      </c>
      <c r="C3" s="401" t="s">
        <v>685</v>
      </c>
      <c r="D3" s="299" t="s">
        <v>4109</v>
      </c>
      <c r="E3" s="939" t="s">
        <v>4110</v>
      </c>
      <c r="F3" s="939" t="s">
        <v>4111</v>
      </c>
      <c r="G3" s="939" t="s">
        <v>4112</v>
      </c>
      <c r="H3" s="939" t="s">
        <v>4113</v>
      </c>
      <c r="I3" s="939" t="s">
        <v>4114</v>
      </c>
      <c r="J3" s="940" t="s">
        <v>4115</v>
      </c>
    </row>
    <row r="4" spans="1:11" ht="12.75" customHeight="1" x14ac:dyDescent="0.2">
      <c r="A4" s="1284" t="s">
        <v>686</v>
      </c>
      <c r="B4" s="933" t="s">
        <v>4143</v>
      </c>
      <c r="C4" s="934" t="s">
        <v>687</v>
      </c>
      <c r="D4" s="935">
        <v>305234211.13999999</v>
      </c>
      <c r="E4" s="936">
        <v>281114928.51999998</v>
      </c>
      <c r="F4" s="936">
        <f t="shared" ref="F4:F19" si="0">D4-E4</f>
        <v>24119282.620000005</v>
      </c>
      <c r="G4" s="936">
        <v>24119282.620000001</v>
      </c>
      <c r="H4" s="937">
        <f t="shared" ref="H4:H19" si="1">F4-G4</f>
        <v>0</v>
      </c>
      <c r="I4" s="938">
        <v>0</v>
      </c>
      <c r="J4" s="941">
        <v>0</v>
      </c>
    </row>
    <row r="5" spans="1:11" ht="24" customHeight="1" x14ac:dyDescent="0.2">
      <c r="A5" s="1284"/>
      <c r="B5" s="927">
        <v>33083</v>
      </c>
      <c r="C5" s="928" t="s">
        <v>3291</v>
      </c>
      <c r="D5" s="942">
        <v>3039600</v>
      </c>
      <c r="E5" s="929">
        <v>1956200</v>
      </c>
      <c r="F5" s="929">
        <f t="shared" si="0"/>
        <v>1083400</v>
      </c>
      <c r="G5" s="929">
        <v>1083400</v>
      </c>
      <c r="H5" s="930">
        <f t="shared" si="1"/>
        <v>0</v>
      </c>
      <c r="I5" s="931">
        <v>0</v>
      </c>
      <c r="J5" s="943">
        <v>0</v>
      </c>
      <c r="K5" s="392"/>
    </row>
    <row r="6" spans="1:11" x14ac:dyDescent="0.2">
      <c r="A6" s="1284"/>
      <c r="B6" s="927" t="s">
        <v>4144</v>
      </c>
      <c r="C6" s="928" t="s">
        <v>4116</v>
      </c>
      <c r="D6" s="942">
        <v>65367300</v>
      </c>
      <c r="E6" s="929">
        <v>52436023</v>
      </c>
      <c r="F6" s="929">
        <f t="shared" si="0"/>
        <v>12931277</v>
      </c>
      <c r="G6" s="929">
        <v>7680687</v>
      </c>
      <c r="H6" s="930">
        <f t="shared" si="1"/>
        <v>5250590</v>
      </c>
      <c r="I6" s="931">
        <v>5250590</v>
      </c>
      <c r="J6" s="943">
        <v>0</v>
      </c>
      <c r="K6" s="392"/>
    </row>
    <row r="7" spans="1:11" x14ac:dyDescent="0.2">
      <c r="A7" s="1284"/>
      <c r="B7" s="927" t="s">
        <v>4145</v>
      </c>
      <c r="C7" s="928" t="s">
        <v>4117</v>
      </c>
      <c r="D7" s="942">
        <v>106015000</v>
      </c>
      <c r="E7" s="929">
        <v>105479762.87</v>
      </c>
      <c r="F7" s="929">
        <f t="shared" si="0"/>
        <v>535237.12999999523</v>
      </c>
      <c r="G7" s="929">
        <v>88000</v>
      </c>
      <c r="H7" s="930">
        <f t="shared" si="1"/>
        <v>447237.12999999523</v>
      </c>
      <c r="I7" s="931">
        <v>447237.13</v>
      </c>
      <c r="J7" s="943">
        <v>0</v>
      </c>
      <c r="K7" s="392"/>
    </row>
    <row r="8" spans="1:11" x14ac:dyDescent="0.2">
      <c r="A8" s="1284"/>
      <c r="B8" s="927" t="s">
        <v>4146</v>
      </c>
      <c r="C8" s="928" t="s">
        <v>4118</v>
      </c>
      <c r="D8" s="942">
        <v>53176000</v>
      </c>
      <c r="E8" s="929">
        <v>52863951.060000002</v>
      </c>
      <c r="F8" s="929">
        <f t="shared" si="0"/>
        <v>312048.93999999762</v>
      </c>
      <c r="G8" s="929">
        <v>0</v>
      </c>
      <c r="H8" s="930">
        <f t="shared" si="1"/>
        <v>312048.93999999762</v>
      </c>
      <c r="I8" s="931">
        <v>312048.94</v>
      </c>
      <c r="J8" s="943">
        <v>0</v>
      </c>
      <c r="K8" s="392"/>
    </row>
    <row r="9" spans="1:11" x14ac:dyDescent="0.2">
      <c r="A9" s="1284"/>
      <c r="B9" s="927">
        <v>33089</v>
      </c>
      <c r="C9" s="928" t="s">
        <v>4119</v>
      </c>
      <c r="D9" s="942">
        <v>954000</v>
      </c>
      <c r="E9" s="929">
        <v>689000</v>
      </c>
      <c r="F9" s="929">
        <f t="shared" si="0"/>
        <v>265000</v>
      </c>
      <c r="G9" s="929">
        <v>106000</v>
      </c>
      <c r="H9" s="930">
        <f t="shared" si="1"/>
        <v>159000</v>
      </c>
      <c r="I9" s="931">
        <v>159000</v>
      </c>
      <c r="J9" s="943">
        <v>0</v>
      </c>
      <c r="K9" s="392"/>
    </row>
    <row r="10" spans="1:11" x14ac:dyDescent="0.2">
      <c r="A10" s="1284"/>
      <c r="B10" s="927">
        <v>33122</v>
      </c>
      <c r="C10" s="928" t="s">
        <v>4120</v>
      </c>
      <c r="D10" s="942">
        <v>694000</v>
      </c>
      <c r="E10" s="929">
        <v>685483.3</v>
      </c>
      <c r="F10" s="929">
        <f t="shared" si="0"/>
        <v>8516.6999999999534</v>
      </c>
      <c r="G10" s="929">
        <v>3000</v>
      </c>
      <c r="H10" s="930">
        <f t="shared" si="1"/>
        <v>5516.6999999999534</v>
      </c>
      <c r="I10" s="931">
        <v>0</v>
      </c>
      <c r="J10" s="943">
        <v>5516.7</v>
      </c>
      <c r="K10" s="392"/>
    </row>
    <row r="11" spans="1:11" x14ac:dyDescent="0.2">
      <c r="A11" s="1284"/>
      <c r="B11" s="927">
        <v>33155</v>
      </c>
      <c r="C11" s="932" t="s">
        <v>688</v>
      </c>
      <c r="D11" s="942">
        <v>1318453557</v>
      </c>
      <c r="E11" s="929">
        <v>1318312359.0699999</v>
      </c>
      <c r="F11" s="929">
        <f t="shared" si="0"/>
        <v>141197.93000006676</v>
      </c>
      <c r="G11" s="931">
        <v>141197.93</v>
      </c>
      <c r="H11" s="930">
        <f t="shared" si="1"/>
        <v>6.6764187067747116E-8</v>
      </c>
      <c r="I11" s="931">
        <v>0</v>
      </c>
      <c r="J11" s="943">
        <v>0</v>
      </c>
      <c r="K11" s="392"/>
    </row>
    <row r="12" spans="1:11" x14ac:dyDescent="0.2">
      <c r="A12" s="1284"/>
      <c r="B12" s="927">
        <v>33160</v>
      </c>
      <c r="C12" s="932" t="s">
        <v>689</v>
      </c>
      <c r="D12" s="942">
        <v>149254</v>
      </c>
      <c r="E12" s="929">
        <v>52133</v>
      </c>
      <c r="F12" s="929">
        <f t="shared" si="0"/>
        <v>97121</v>
      </c>
      <c r="G12" s="931">
        <v>0</v>
      </c>
      <c r="H12" s="930">
        <f t="shared" si="1"/>
        <v>97121</v>
      </c>
      <c r="I12" s="931">
        <v>97121</v>
      </c>
      <c r="J12" s="943">
        <v>0</v>
      </c>
      <c r="K12" s="392"/>
    </row>
    <row r="13" spans="1:11" x14ac:dyDescent="0.2">
      <c r="A13" s="1284"/>
      <c r="B13" s="927">
        <v>33166</v>
      </c>
      <c r="C13" s="932" t="s">
        <v>4121</v>
      </c>
      <c r="D13" s="942">
        <v>4130630</v>
      </c>
      <c r="E13" s="929">
        <v>3732985.62</v>
      </c>
      <c r="F13" s="929">
        <f t="shared" si="0"/>
        <v>397644.37999999989</v>
      </c>
      <c r="G13" s="931">
        <v>170299</v>
      </c>
      <c r="H13" s="930">
        <f t="shared" si="1"/>
        <v>227345.37999999989</v>
      </c>
      <c r="I13" s="931">
        <v>186265.38</v>
      </c>
      <c r="J13" s="943">
        <v>41080</v>
      </c>
      <c r="K13" s="392"/>
    </row>
    <row r="14" spans="1:11" ht="21" x14ac:dyDescent="0.2">
      <c r="A14" s="1284"/>
      <c r="B14" s="927">
        <v>33192</v>
      </c>
      <c r="C14" s="932" t="s">
        <v>690</v>
      </c>
      <c r="D14" s="942">
        <v>111690</v>
      </c>
      <c r="E14" s="929">
        <v>111690</v>
      </c>
      <c r="F14" s="929">
        <f t="shared" si="0"/>
        <v>0</v>
      </c>
      <c r="G14" s="931">
        <v>0</v>
      </c>
      <c r="H14" s="930">
        <f t="shared" si="1"/>
        <v>0</v>
      </c>
      <c r="I14" s="931">
        <v>0</v>
      </c>
      <c r="J14" s="943">
        <v>0</v>
      </c>
      <c r="K14" s="392"/>
    </row>
    <row r="15" spans="1:11" x14ac:dyDescent="0.2">
      <c r="A15" s="1284"/>
      <c r="B15" s="927">
        <v>33339</v>
      </c>
      <c r="C15" s="932" t="s">
        <v>4122</v>
      </c>
      <c r="D15" s="935">
        <v>452800</v>
      </c>
      <c r="E15" s="929">
        <v>452800</v>
      </c>
      <c r="F15" s="929">
        <f t="shared" si="0"/>
        <v>0</v>
      </c>
      <c r="G15" s="931">
        <v>0</v>
      </c>
      <c r="H15" s="930">
        <f t="shared" si="1"/>
        <v>0</v>
      </c>
      <c r="I15" s="931">
        <v>0</v>
      </c>
      <c r="J15" s="943">
        <v>0</v>
      </c>
      <c r="K15" s="392"/>
    </row>
    <row r="16" spans="1:11" ht="12" customHeight="1" x14ac:dyDescent="0.2">
      <c r="A16" s="1284"/>
      <c r="B16" s="927">
        <v>33353</v>
      </c>
      <c r="C16" s="928" t="s">
        <v>691</v>
      </c>
      <c r="D16" s="942">
        <v>18514078767</v>
      </c>
      <c r="E16" s="929">
        <v>18497667667.970001</v>
      </c>
      <c r="F16" s="929">
        <f t="shared" si="0"/>
        <v>16411099.029998779</v>
      </c>
      <c r="G16" s="931">
        <v>12864860</v>
      </c>
      <c r="H16" s="930">
        <f t="shared" si="1"/>
        <v>3546239.0299987793</v>
      </c>
      <c r="I16" s="931">
        <v>3546239.03</v>
      </c>
      <c r="J16" s="943">
        <v>0</v>
      </c>
      <c r="K16" s="392"/>
    </row>
    <row r="17" spans="1:348" x14ac:dyDescent="0.2">
      <c r="A17" s="1284"/>
      <c r="B17" s="927">
        <v>33354</v>
      </c>
      <c r="C17" s="928" t="s">
        <v>692</v>
      </c>
      <c r="D17" s="942">
        <v>3224345</v>
      </c>
      <c r="E17" s="929">
        <v>3224345</v>
      </c>
      <c r="F17" s="929">
        <f t="shared" si="0"/>
        <v>0</v>
      </c>
      <c r="G17" s="931">
        <v>0</v>
      </c>
      <c r="H17" s="930">
        <f t="shared" si="1"/>
        <v>0</v>
      </c>
      <c r="I17" s="931">
        <v>0</v>
      </c>
      <c r="J17" s="943">
        <v>0</v>
      </c>
      <c r="K17" s="392"/>
    </row>
    <row r="18" spans="1:348" x14ac:dyDescent="0.2">
      <c r="A18" s="1284"/>
      <c r="B18" s="927" t="s">
        <v>4147</v>
      </c>
      <c r="C18" s="928" t="s">
        <v>4123</v>
      </c>
      <c r="D18" s="942">
        <v>24111030.300000001</v>
      </c>
      <c r="E18" s="929">
        <v>23981153.539999999</v>
      </c>
      <c r="F18" s="929">
        <f t="shared" si="0"/>
        <v>129876.76000000164</v>
      </c>
      <c r="G18" s="929">
        <v>129876.76</v>
      </c>
      <c r="H18" s="930">
        <f t="shared" si="1"/>
        <v>1.6443664208054543E-9</v>
      </c>
      <c r="I18" s="931">
        <v>0</v>
      </c>
      <c r="J18" s="943">
        <v>0</v>
      </c>
    </row>
    <row r="19" spans="1:348" ht="34.5" customHeight="1" x14ac:dyDescent="0.2">
      <c r="A19" s="1285"/>
      <c r="B19" s="927" t="s">
        <v>4148</v>
      </c>
      <c r="C19" s="928" t="s">
        <v>4124</v>
      </c>
      <c r="D19" s="942">
        <v>89990</v>
      </c>
      <c r="E19" s="929">
        <v>89990</v>
      </c>
      <c r="F19" s="929">
        <f t="shared" si="0"/>
        <v>0</v>
      </c>
      <c r="G19" s="929">
        <v>0</v>
      </c>
      <c r="H19" s="930">
        <f t="shared" si="1"/>
        <v>0</v>
      </c>
      <c r="I19" s="931">
        <v>0</v>
      </c>
      <c r="J19" s="943">
        <v>0</v>
      </c>
    </row>
    <row r="20" spans="1:348" s="392" customFormat="1" ht="15.75" customHeight="1" x14ac:dyDescent="0.2">
      <c r="A20" s="408" t="s">
        <v>4125</v>
      </c>
      <c r="B20" s="944"/>
      <c r="C20" s="945"/>
      <c r="D20" s="946">
        <f>SUM(D4:D19)</f>
        <v>20399282174.439999</v>
      </c>
      <c r="E20" s="946">
        <f t="shared" ref="E20:J20" si="2">SUM(E4:E19)</f>
        <v>20342850472.950001</v>
      </c>
      <c r="F20" s="946">
        <f t="shared" si="2"/>
        <v>56431701.489998847</v>
      </c>
      <c r="G20" s="946">
        <f t="shared" si="2"/>
        <v>46386603.309999995</v>
      </c>
      <c r="H20" s="946">
        <f t="shared" si="2"/>
        <v>10045098.179998841</v>
      </c>
      <c r="I20" s="946">
        <f t="shared" si="2"/>
        <v>9998501.4800000004</v>
      </c>
      <c r="J20" s="407">
        <f t="shared" si="2"/>
        <v>46596.7</v>
      </c>
      <c r="K20" s="924"/>
      <c r="L20" s="924"/>
    </row>
    <row r="21" spans="1:348" s="392" customFormat="1" ht="24" customHeight="1" x14ac:dyDescent="0.2">
      <c r="A21" s="403" t="s">
        <v>693</v>
      </c>
      <c r="B21" s="927">
        <v>27355</v>
      </c>
      <c r="C21" s="928" t="s">
        <v>694</v>
      </c>
      <c r="D21" s="947">
        <v>335904674</v>
      </c>
      <c r="E21" s="931">
        <v>335904674</v>
      </c>
      <c r="F21" s="929">
        <f>D21-E21</f>
        <v>0</v>
      </c>
      <c r="G21" s="931">
        <v>0</v>
      </c>
      <c r="H21" s="930">
        <f>F21-G21</f>
        <v>0</v>
      </c>
      <c r="I21" s="931">
        <v>0</v>
      </c>
      <c r="J21" s="402">
        <v>0</v>
      </c>
    </row>
    <row r="22" spans="1:348" s="392" customFormat="1" ht="15.75" customHeight="1" x14ac:dyDescent="0.2">
      <c r="A22" s="408" t="s">
        <v>3292</v>
      </c>
      <c r="B22" s="944"/>
      <c r="C22" s="945"/>
      <c r="D22" s="946">
        <f>SUM(D21:D21)</f>
        <v>335904674</v>
      </c>
      <c r="E22" s="946">
        <f t="shared" ref="E22:J22" si="3">SUM(E21:E21)</f>
        <v>335904674</v>
      </c>
      <c r="F22" s="946">
        <f t="shared" si="3"/>
        <v>0</v>
      </c>
      <c r="G22" s="946">
        <f t="shared" si="3"/>
        <v>0</v>
      </c>
      <c r="H22" s="946">
        <f t="shared" si="3"/>
        <v>0</v>
      </c>
      <c r="I22" s="946">
        <f t="shared" si="3"/>
        <v>0</v>
      </c>
      <c r="J22" s="407">
        <f t="shared" si="3"/>
        <v>0</v>
      </c>
      <c r="K22" s="924"/>
      <c r="L22" s="924"/>
    </row>
    <row r="23" spans="1:348" s="392" customFormat="1" x14ac:dyDescent="0.2">
      <c r="A23" s="1282" t="s">
        <v>695</v>
      </c>
      <c r="B23" s="927" t="s">
        <v>4149</v>
      </c>
      <c r="C23" s="928" t="s">
        <v>696</v>
      </c>
      <c r="D23" s="947">
        <v>600184086.69000006</v>
      </c>
      <c r="E23" s="931">
        <v>571101222.16999996</v>
      </c>
      <c r="F23" s="929">
        <f t="shared" ref="F23:F28" si="4">D23-E23</f>
        <v>29082864.5200001</v>
      </c>
      <c r="G23" s="931">
        <v>29082864.52</v>
      </c>
      <c r="H23" s="930">
        <f>F23-G23</f>
        <v>1.0058283805847168E-7</v>
      </c>
      <c r="I23" s="931">
        <v>0</v>
      </c>
      <c r="J23" s="402">
        <v>0</v>
      </c>
      <c r="K23" s="91"/>
    </row>
    <row r="24" spans="1:348" s="392" customFormat="1" x14ac:dyDescent="0.2">
      <c r="A24" s="1282"/>
      <c r="B24" s="927" t="s">
        <v>4150</v>
      </c>
      <c r="C24" s="928" t="s">
        <v>4126</v>
      </c>
      <c r="D24" s="947">
        <v>28504067.550000001</v>
      </c>
      <c r="E24" s="931">
        <v>6986294.7000000002</v>
      </c>
      <c r="F24" s="929">
        <f t="shared" si="4"/>
        <v>21517772.850000001</v>
      </c>
      <c r="G24" s="931">
        <v>21517772.850000001</v>
      </c>
      <c r="H24" s="930">
        <f>F24-G24</f>
        <v>0</v>
      </c>
      <c r="I24" s="931">
        <v>0</v>
      </c>
      <c r="J24" s="402">
        <v>0</v>
      </c>
      <c r="K24" s="91"/>
    </row>
    <row r="25" spans="1:348" s="392" customFormat="1" ht="24" customHeight="1" x14ac:dyDescent="0.2">
      <c r="A25" s="1282"/>
      <c r="B25" s="927">
        <v>13015</v>
      </c>
      <c r="C25" s="928" t="s">
        <v>697</v>
      </c>
      <c r="D25" s="947">
        <v>1893898</v>
      </c>
      <c r="E25" s="931">
        <v>1709936</v>
      </c>
      <c r="F25" s="929">
        <f t="shared" si="4"/>
        <v>183962</v>
      </c>
      <c r="G25" s="931">
        <v>0</v>
      </c>
      <c r="H25" s="930">
        <f>F25-G25</f>
        <v>183962</v>
      </c>
      <c r="I25" s="931">
        <v>0</v>
      </c>
      <c r="J25" s="402">
        <v>183962</v>
      </c>
    </row>
    <row r="26" spans="1:348" s="392" customFormat="1" ht="24" customHeight="1" x14ac:dyDescent="0.2">
      <c r="A26" s="1282"/>
      <c r="B26" s="927">
        <v>13305</v>
      </c>
      <c r="C26" s="928" t="s">
        <v>2983</v>
      </c>
      <c r="D26" s="947">
        <v>2655513241</v>
      </c>
      <c r="E26" s="931">
        <v>2644708779.4499998</v>
      </c>
      <c r="F26" s="929">
        <f t="shared" si="4"/>
        <v>10804461.550000191</v>
      </c>
      <c r="G26" s="931">
        <v>0</v>
      </c>
      <c r="H26" s="930">
        <f>F26-G26</f>
        <v>10804461.550000191</v>
      </c>
      <c r="I26" s="931">
        <v>10804461.550000001</v>
      </c>
      <c r="J26" s="402">
        <v>0</v>
      </c>
    </row>
    <row r="27" spans="1:348" s="392" customFormat="1" ht="24" customHeight="1" x14ac:dyDescent="0.2">
      <c r="A27" s="1282"/>
      <c r="B27" s="927">
        <v>13307</v>
      </c>
      <c r="C27" s="928" t="s">
        <v>698</v>
      </c>
      <c r="D27" s="947">
        <v>19800000</v>
      </c>
      <c r="E27" s="931">
        <v>18732680</v>
      </c>
      <c r="F27" s="929">
        <f t="shared" si="4"/>
        <v>1067320</v>
      </c>
      <c r="G27" s="931">
        <v>0</v>
      </c>
      <c r="H27" s="930">
        <f t="shared" ref="H27:H28" si="5">F27-G27</f>
        <v>1067320</v>
      </c>
      <c r="I27" s="931">
        <v>0</v>
      </c>
      <c r="J27" s="402">
        <v>1067320</v>
      </c>
    </row>
    <row r="28" spans="1:348" s="392" customFormat="1" ht="24" customHeight="1" x14ac:dyDescent="0.2">
      <c r="A28" s="1282"/>
      <c r="B28" s="927" t="s">
        <v>4151</v>
      </c>
      <c r="C28" s="928" t="s">
        <v>2984</v>
      </c>
      <c r="D28" s="947">
        <f>2913526-1097826</f>
        <v>1815700</v>
      </c>
      <c r="E28" s="995">
        <f>2913526-1097826</f>
        <v>1815700</v>
      </c>
      <c r="F28" s="929">
        <f t="shared" si="4"/>
        <v>0</v>
      </c>
      <c r="G28" s="931">
        <v>0</v>
      </c>
      <c r="H28" s="930">
        <f t="shared" si="5"/>
        <v>0</v>
      </c>
      <c r="I28" s="931">
        <v>0</v>
      </c>
      <c r="J28" s="402">
        <v>0</v>
      </c>
    </row>
    <row r="29" spans="1:348" s="392" customFormat="1" ht="15.75" customHeight="1" x14ac:dyDescent="0.2">
      <c r="A29" s="408" t="s">
        <v>3293</v>
      </c>
      <c r="B29" s="944"/>
      <c r="C29" s="945"/>
      <c r="D29" s="946">
        <f>SUM(D23:D28)</f>
        <v>3307710993.2399998</v>
      </c>
      <c r="E29" s="946">
        <f t="shared" ref="E29:J29" si="6">SUM(E23:E28)</f>
        <v>3245054612.3199997</v>
      </c>
      <c r="F29" s="946">
        <f t="shared" si="6"/>
        <v>62656380.920000292</v>
      </c>
      <c r="G29" s="946">
        <f t="shared" si="6"/>
        <v>50600637.370000005</v>
      </c>
      <c r="H29" s="946">
        <f t="shared" si="6"/>
        <v>12055743.550000291</v>
      </c>
      <c r="I29" s="946">
        <f t="shared" si="6"/>
        <v>10804461.550000001</v>
      </c>
      <c r="J29" s="407">
        <f t="shared" si="6"/>
        <v>1251282</v>
      </c>
      <c r="K29" s="924"/>
      <c r="L29" s="924"/>
    </row>
    <row r="30" spans="1:348" s="393" customFormat="1" x14ac:dyDescent="0.2">
      <c r="A30" s="1282" t="s">
        <v>4127</v>
      </c>
      <c r="B30" s="927">
        <v>98008</v>
      </c>
      <c r="C30" s="928" t="s">
        <v>4128</v>
      </c>
      <c r="D30" s="947">
        <v>100000</v>
      </c>
      <c r="E30" s="929">
        <v>29925.72</v>
      </c>
      <c r="F30" s="929">
        <f>D30-E30</f>
        <v>70074.28</v>
      </c>
      <c r="G30" s="929">
        <v>0</v>
      </c>
      <c r="H30" s="930">
        <f>F30-G30</f>
        <v>70074.28</v>
      </c>
      <c r="I30" s="931">
        <v>0</v>
      </c>
      <c r="J30" s="402">
        <v>70074.28</v>
      </c>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c r="AZ30" s="392"/>
      <c r="BA30" s="392"/>
      <c r="BB30" s="392"/>
      <c r="BC30" s="392"/>
      <c r="BD30" s="392"/>
      <c r="BE30" s="392"/>
      <c r="BF30" s="392"/>
      <c r="BG30" s="392"/>
      <c r="BH30" s="392"/>
      <c r="BI30" s="392"/>
      <c r="BJ30" s="392"/>
      <c r="BK30" s="392"/>
      <c r="BL30" s="392"/>
      <c r="BM30" s="392"/>
      <c r="BN30" s="392"/>
      <c r="BO30" s="392"/>
      <c r="BP30" s="392"/>
      <c r="BQ30" s="392"/>
      <c r="BR30" s="392"/>
      <c r="BS30" s="392"/>
      <c r="BT30" s="392"/>
      <c r="BU30" s="392"/>
      <c r="BV30" s="392"/>
      <c r="BW30" s="392"/>
      <c r="BX30" s="392"/>
      <c r="BY30" s="392"/>
      <c r="BZ30" s="392"/>
      <c r="CA30" s="392"/>
      <c r="CB30" s="392"/>
      <c r="CC30" s="392"/>
      <c r="CD30" s="392"/>
      <c r="CE30" s="392"/>
      <c r="CF30" s="392"/>
      <c r="CG30" s="392"/>
      <c r="CH30" s="392"/>
      <c r="CI30" s="392"/>
      <c r="CJ30" s="392"/>
      <c r="CK30" s="392"/>
      <c r="CL30" s="392"/>
      <c r="CM30" s="392"/>
      <c r="CN30" s="392"/>
      <c r="CO30" s="392"/>
      <c r="CP30" s="392"/>
      <c r="CQ30" s="392"/>
      <c r="CR30" s="392"/>
      <c r="CS30" s="392"/>
      <c r="CT30" s="392"/>
      <c r="CU30" s="392"/>
      <c r="CV30" s="392"/>
      <c r="CW30" s="392"/>
      <c r="CX30" s="392"/>
      <c r="CY30" s="392"/>
      <c r="CZ30" s="392"/>
      <c r="DA30" s="392"/>
      <c r="DB30" s="392"/>
      <c r="DC30" s="392"/>
      <c r="DD30" s="392"/>
      <c r="DE30" s="392"/>
      <c r="DF30" s="392"/>
      <c r="DG30" s="392"/>
      <c r="DH30" s="392"/>
      <c r="DI30" s="392"/>
      <c r="DJ30" s="392"/>
      <c r="DK30" s="392"/>
      <c r="DL30" s="392"/>
      <c r="DM30" s="392"/>
      <c r="DN30" s="392"/>
      <c r="DO30" s="392"/>
      <c r="DP30" s="392"/>
      <c r="DQ30" s="392"/>
      <c r="DR30" s="392"/>
      <c r="DS30" s="392"/>
      <c r="DT30" s="392"/>
      <c r="DU30" s="392"/>
      <c r="DV30" s="392"/>
      <c r="DW30" s="392"/>
      <c r="DX30" s="392"/>
      <c r="DY30" s="392"/>
      <c r="DZ30" s="392"/>
      <c r="EA30" s="392"/>
      <c r="EB30" s="392"/>
      <c r="EC30" s="392"/>
      <c r="ED30" s="392"/>
      <c r="EE30" s="392"/>
      <c r="EF30" s="392"/>
      <c r="EG30" s="392"/>
      <c r="EH30" s="392"/>
      <c r="EI30" s="392"/>
      <c r="EJ30" s="392"/>
      <c r="EK30" s="392"/>
      <c r="EL30" s="392"/>
      <c r="EM30" s="392"/>
      <c r="EN30" s="392"/>
      <c r="EO30" s="392"/>
      <c r="EP30" s="392"/>
      <c r="EQ30" s="392"/>
      <c r="ER30" s="392"/>
      <c r="ES30" s="392"/>
      <c r="ET30" s="392"/>
      <c r="EU30" s="392"/>
      <c r="EV30" s="392"/>
      <c r="EW30" s="392"/>
      <c r="EX30" s="392"/>
      <c r="EY30" s="392"/>
      <c r="EZ30" s="392"/>
      <c r="FA30" s="392"/>
      <c r="FB30" s="392"/>
      <c r="FC30" s="392"/>
      <c r="FD30" s="392"/>
      <c r="FE30" s="392"/>
      <c r="FF30" s="392"/>
      <c r="FG30" s="392"/>
      <c r="FH30" s="392"/>
      <c r="FI30" s="392"/>
      <c r="FJ30" s="392"/>
      <c r="FK30" s="392"/>
      <c r="FL30" s="392"/>
      <c r="FM30" s="392"/>
      <c r="FN30" s="392"/>
      <c r="FO30" s="392"/>
      <c r="FP30" s="392"/>
      <c r="FQ30" s="392"/>
      <c r="FR30" s="392"/>
      <c r="FS30" s="392"/>
      <c r="FT30" s="392"/>
      <c r="FU30" s="392"/>
      <c r="FV30" s="392"/>
      <c r="FW30" s="392"/>
      <c r="FX30" s="392"/>
      <c r="FY30" s="392"/>
      <c r="FZ30" s="392"/>
      <c r="GA30" s="392"/>
      <c r="GB30" s="392"/>
      <c r="GC30" s="392"/>
      <c r="GD30" s="392"/>
      <c r="GE30" s="392"/>
      <c r="GF30" s="392"/>
      <c r="GG30" s="392"/>
      <c r="GH30" s="392"/>
      <c r="GI30" s="392"/>
      <c r="GJ30" s="392"/>
      <c r="GK30" s="392"/>
      <c r="GL30" s="392"/>
      <c r="GM30" s="392"/>
      <c r="GN30" s="392"/>
      <c r="GO30" s="392"/>
      <c r="GP30" s="392"/>
      <c r="GQ30" s="392"/>
      <c r="GR30" s="392"/>
      <c r="GS30" s="392"/>
      <c r="GT30" s="392"/>
      <c r="GU30" s="392"/>
      <c r="GV30" s="392"/>
      <c r="GW30" s="392"/>
      <c r="GX30" s="392"/>
      <c r="GY30" s="392"/>
      <c r="GZ30" s="392"/>
      <c r="HA30" s="392"/>
      <c r="HB30" s="392"/>
      <c r="HC30" s="392"/>
      <c r="HD30" s="392"/>
      <c r="HE30" s="392"/>
      <c r="HF30" s="392"/>
      <c r="HG30" s="392"/>
      <c r="HH30" s="392"/>
      <c r="HI30" s="392"/>
      <c r="HJ30" s="392"/>
      <c r="HK30" s="392"/>
      <c r="HL30" s="392"/>
      <c r="HM30" s="392"/>
      <c r="HN30" s="392"/>
      <c r="HO30" s="392"/>
      <c r="HP30" s="392"/>
      <c r="HQ30" s="392"/>
      <c r="HR30" s="392"/>
      <c r="HS30" s="392"/>
      <c r="HT30" s="392"/>
      <c r="HU30" s="392"/>
      <c r="HV30" s="392"/>
      <c r="HW30" s="392"/>
      <c r="HX30" s="392"/>
      <c r="HY30" s="392"/>
      <c r="HZ30" s="392"/>
      <c r="IA30" s="392"/>
      <c r="IB30" s="392"/>
      <c r="IC30" s="392"/>
      <c r="ID30" s="392"/>
      <c r="IE30" s="392"/>
      <c r="IF30" s="392"/>
      <c r="IG30" s="392"/>
      <c r="IH30" s="392"/>
      <c r="II30" s="392"/>
      <c r="IJ30" s="392"/>
      <c r="IK30" s="392"/>
      <c r="IL30" s="392"/>
      <c r="IM30" s="392"/>
      <c r="IN30" s="392"/>
      <c r="IO30" s="392"/>
      <c r="IP30" s="392"/>
      <c r="IQ30" s="392"/>
      <c r="IR30" s="392"/>
      <c r="IS30" s="392"/>
      <c r="IT30" s="392"/>
      <c r="IU30" s="392"/>
      <c r="IV30" s="392"/>
      <c r="IW30" s="392"/>
      <c r="IX30" s="392"/>
      <c r="IY30" s="392"/>
      <c r="IZ30" s="392"/>
      <c r="JA30" s="392"/>
      <c r="JB30" s="392"/>
      <c r="JC30" s="392"/>
      <c r="JD30" s="392"/>
      <c r="JE30" s="392"/>
      <c r="JF30" s="392"/>
      <c r="JG30" s="392"/>
      <c r="JH30" s="392"/>
      <c r="JI30" s="392"/>
      <c r="JJ30" s="392"/>
      <c r="JK30" s="392"/>
      <c r="JL30" s="392"/>
      <c r="JM30" s="392"/>
      <c r="JN30" s="392"/>
      <c r="JO30" s="392"/>
      <c r="JP30" s="392"/>
      <c r="JQ30" s="392"/>
      <c r="JR30" s="392"/>
      <c r="JS30" s="392"/>
      <c r="JT30" s="392"/>
      <c r="JU30" s="392"/>
      <c r="JV30" s="392"/>
      <c r="JW30" s="392"/>
      <c r="JX30" s="392"/>
      <c r="JY30" s="392"/>
      <c r="JZ30" s="392"/>
      <c r="KA30" s="392"/>
      <c r="KB30" s="392"/>
      <c r="KC30" s="392"/>
      <c r="KD30" s="392"/>
      <c r="KE30" s="392"/>
      <c r="KF30" s="392"/>
      <c r="KG30" s="392"/>
      <c r="KH30" s="392"/>
      <c r="KI30" s="392"/>
      <c r="KJ30" s="392"/>
      <c r="KK30" s="392"/>
      <c r="KL30" s="392"/>
      <c r="KM30" s="392"/>
      <c r="KN30" s="392"/>
      <c r="KO30" s="392"/>
      <c r="KP30" s="392"/>
      <c r="KQ30" s="392"/>
      <c r="KR30" s="392"/>
      <c r="KS30" s="392"/>
      <c r="KT30" s="392"/>
      <c r="KU30" s="392"/>
      <c r="KV30" s="392"/>
      <c r="KW30" s="392"/>
      <c r="KX30" s="392"/>
      <c r="KY30" s="392"/>
      <c r="KZ30" s="392"/>
      <c r="LA30" s="392"/>
      <c r="LB30" s="392"/>
      <c r="LC30" s="392"/>
      <c r="LD30" s="392"/>
      <c r="LE30" s="392"/>
      <c r="LF30" s="392"/>
      <c r="LG30" s="392"/>
      <c r="LH30" s="392"/>
      <c r="LI30" s="392"/>
      <c r="LJ30" s="392"/>
      <c r="LK30" s="392"/>
      <c r="LL30" s="392"/>
      <c r="LM30" s="392"/>
      <c r="LN30" s="392"/>
      <c r="LO30" s="392"/>
      <c r="LP30" s="392"/>
      <c r="LQ30" s="392"/>
      <c r="LR30" s="392"/>
      <c r="LS30" s="392"/>
      <c r="LT30" s="392"/>
      <c r="LU30" s="392"/>
      <c r="LV30" s="392"/>
      <c r="LW30" s="392"/>
      <c r="LX30" s="392"/>
      <c r="LY30" s="392"/>
      <c r="LZ30" s="392"/>
      <c r="MA30" s="392"/>
      <c r="MB30" s="392"/>
      <c r="MC30" s="392"/>
      <c r="MD30" s="392"/>
      <c r="ME30" s="392"/>
      <c r="MF30" s="392"/>
      <c r="MG30" s="392"/>
      <c r="MH30" s="392"/>
      <c r="MI30" s="392"/>
      <c r="MJ30" s="392"/>
    </row>
    <row r="31" spans="1:348" s="393" customFormat="1" ht="24" customHeight="1" x14ac:dyDescent="0.2">
      <c r="A31" s="1282"/>
      <c r="B31" s="927">
        <v>98187</v>
      </c>
      <c r="C31" s="928" t="s">
        <v>4129</v>
      </c>
      <c r="D31" s="947">
        <v>1300000</v>
      </c>
      <c r="E31" s="929">
        <v>109561.37</v>
      </c>
      <c r="F31" s="929">
        <f t="shared" ref="F31" si="7">D31-E31</f>
        <v>1190438.6299999999</v>
      </c>
      <c r="G31" s="929">
        <v>0</v>
      </c>
      <c r="H31" s="930">
        <f t="shared" ref="H31" si="8">F31-G31</f>
        <v>1190438.6299999999</v>
      </c>
      <c r="I31" s="931">
        <v>0</v>
      </c>
      <c r="J31" s="402">
        <v>1190438.6299999999</v>
      </c>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2"/>
      <c r="CI31" s="392"/>
      <c r="CJ31" s="392"/>
      <c r="CK31" s="392"/>
      <c r="CL31" s="392"/>
      <c r="CM31" s="392"/>
      <c r="CN31" s="392"/>
      <c r="CO31" s="392"/>
      <c r="CP31" s="392"/>
      <c r="CQ31" s="392"/>
      <c r="CR31" s="392"/>
      <c r="CS31" s="392"/>
      <c r="CT31" s="392"/>
      <c r="CU31" s="392"/>
      <c r="CV31" s="392"/>
      <c r="CW31" s="392"/>
      <c r="CX31" s="392"/>
      <c r="CY31" s="392"/>
      <c r="CZ31" s="392"/>
      <c r="DA31" s="392"/>
      <c r="DB31" s="392"/>
      <c r="DC31" s="392"/>
      <c r="DD31" s="392"/>
      <c r="DE31" s="392"/>
      <c r="DF31" s="392"/>
      <c r="DG31" s="392"/>
      <c r="DH31" s="392"/>
      <c r="DI31" s="392"/>
      <c r="DJ31" s="392"/>
      <c r="DK31" s="392"/>
      <c r="DL31" s="392"/>
      <c r="DM31" s="392"/>
      <c r="DN31" s="392"/>
      <c r="DO31" s="392"/>
      <c r="DP31" s="392"/>
      <c r="DQ31" s="392"/>
      <c r="DR31" s="392"/>
      <c r="DS31" s="392"/>
      <c r="DT31" s="392"/>
      <c r="DU31" s="392"/>
      <c r="DV31" s="392"/>
      <c r="DW31" s="392"/>
      <c r="DX31" s="392"/>
      <c r="DY31" s="392"/>
      <c r="DZ31" s="392"/>
      <c r="EA31" s="392"/>
      <c r="EB31" s="392"/>
      <c r="EC31" s="392"/>
      <c r="ED31" s="392"/>
      <c r="EE31" s="392"/>
      <c r="EF31" s="392"/>
      <c r="EG31" s="392"/>
      <c r="EH31" s="392"/>
      <c r="EI31" s="392"/>
      <c r="EJ31" s="392"/>
      <c r="EK31" s="392"/>
      <c r="EL31" s="392"/>
      <c r="EM31" s="392"/>
      <c r="EN31" s="392"/>
      <c r="EO31" s="392"/>
      <c r="EP31" s="392"/>
      <c r="EQ31" s="392"/>
      <c r="ER31" s="392"/>
      <c r="ES31" s="392"/>
      <c r="ET31" s="392"/>
      <c r="EU31" s="392"/>
      <c r="EV31" s="392"/>
      <c r="EW31" s="392"/>
      <c r="EX31" s="392"/>
      <c r="EY31" s="392"/>
      <c r="EZ31" s="392"/>
      <c r="FA31" s="392"/>
      <c r="FB31" s="392"/>
      <c r="FC31" s="392"/>
      <c r="FD31" s="392"/>
      <c r="FE31" s="392"/>
      <c r="FF31" s="392"/>
      <c r="FG31" s="392"/>
      <c r="FH31" s="392"/>
      <c r="FI31" s="392"/>
      <c r="FJ31" s="392"/>
      <c r="FK31" s="392"/>
      <c r="FL31" s="392"/>
      <c r="FM31" s="392"/>
      <c r="FN31" s="392"/>
      <c r="FO31" s="392"/>
      <c r="FP31" s="392"/>
      <c r="FQ31" s="392"/>
      <c r="FR31" s="392"/>
      <c r="FS31" s="392"/>
      <c r="FT31" s="392"/>
      <c r="FU31" s="392"/>
      <c r="FV31" s="392"/>
      <c r="FW31" s="392"/>
      <c r="FX31" s="392"/>
      <c r="FY31" s="392"/>
      <c r="FZ31" s="392"/>
      <c r="GA31" s="392"/>
      <c r="GB31" s="392"/>
      <c r="GC31" s="392"/>
      <c r="GD31" s="392"/>
      <c r="GE31" s="392"/>
      <c r="GF31" s="392"/>
      <c r="GG31" s="392"/>
      <c r="GH31" s="392"/>
      <c r="GI31" s="392"/>
      <c r="GJ31" s="392"/>
      <c r="GK31" s="392"/>
      <c r="GL31" s="392"/>
      <c r="GM31" s="392"/>
      <c r="GN31" s="392"/>
      <c r="GO31" s="392"/>
      <c r="GP31" s="392"/>
      <c r="GQ31" s="392"/>
      <c r="GR31" s="392"/>
      <c r="GS31" s="392"/>
      <c r="GT31" s="392"/>
      <c r="GU31" s="392"/>
      <c r="GV31" s="392"/>
      <c r="GW31" s="392"/>
      <c r="GX31" s="392"/>
      <c r="GY31" s="392"/>
      <c r="GZ31" s="392"/>
      <c r="HA31" s="392"/>
      <c r="HB31" s="392"/>
      <c r="HC31" s="392"/>
      <c r="HD31" s="392"/>
      <c r="HE31" s="392"/>
      <c r="HF31" s="392"/>
      <c r="HG31" s="392"/>
      <c r="HH31" s="392"/>
      <c r="HI31" s="392"/>
      <c r="HJ31" s="392"/>
      <c r="HK31" s="392"/>
      <c r="HL31" s="392"/>
      <c r="HM31" s="392"/>
      <c r="HN31" s="392"/>
      <c r="HO31" s="392"/>
      <c r="HP31" s="392"/>
      <c r="HQ31" s="392"/>
      <c r="HR31" s="392"/>
      <c r="HS31" s="392"/>
      <c r="HT31" s="392"/>
      <c r="HU31" s="392"/>
      <c r="HV31" s="392"/>
      <c r="HW31" s="392"/>
      <c r="HX31" s="392"/>
      <c r="HY31" s="392"/>
      <c r="HZ31" s="392"/>
      <c r="IA31" s="392"/>
      <c r="IB31" s="392"/>
      <c r="IC31" s="392"/>
      <c r="ID31" s="392"/>
      <c r="IE31" s="392"/>
      <c r="IF31" s="392"/>
      <c r="IG31" s="392"/>
      <c r="IH31" s="392"/>
      <c r="II31" s="392"/>
      <c r="IJ31" s="392"/>
      <c r="IK31" s="392"/>
      <c r="IL31" s="392"/>
      <c r="IM31" s="392"/>
      <c r="IN31" s="392"/>
      <c r="IO31" s="392"/>
      <c r="IP31" s="392"/>
      <c r="IQ31" s="392"/>
      <c r="IR31" s="392"/>
      <c r="IS31" s="392"/>
      <c r="IT31" s="392"/>
      <c r="IU31" s="392"/>
      <c r="IV31" s="392"/>
      <c r="IW31" s="392"/>
      <c r="IX31" s="392"/>
      <c r="IY31" s="392"/>
      <c r="IZ31" s="392"/>
      <c r="JA31" s="392"/>
      <c r="JB31" s="392"/>
      <c r="JC31" s="392"/>
      <c r="JD31" s="392"/>
      <c r="JE31" s="392"/>
      <c r="JF31" s="392"/>
      <c r="JG31" s="392"/>
      <c r="JH31" s="392"/>
      <c r="JI31" s="392"/>
      <c r="JJ31" s="392"/>
      <c r="JK31" s="392"/>
      <c r="JL31" s="392"/>
      <c r="JM31" s="392"/>
      <c r="JN31" s="392"/>
      <c r="JO31" s="392"/>
      <c r="JP31" s="392"/>
      <c r="JQ31" s="392"/>
      <c r="JR31" s="392"/>
      <c r="JS31" s="392"/>
      <c r="JT31" s="392"/>
      <c r="JU31" s="392"/>
      <c r="JV31" s="392"/>
      <c r="JW31" s="392"/>
      <c r="JX31" s="392"/>
      <c r="JY31" s="392"/>
      <c r="JZ31" s="392"/>
      <c r="KA31" s="392"/>
      <c r="KB31" s="392"/>
      <c r="KC31" s="392"/>
      <c r="KD31" s="392"/>
      <c r="KE31" s="392"/>
      <c r="KF31" s="392"/>
      <c r="KG31" s="392"/>
      <c r="KH31" s="392"/>
      <c r="KI31" s="392"/>
      <c r="KJ31" s="392"/>
      <c r="KK31" s="392"/>
      <c r="KL31" s="392"/>
      <c r="KM31" s="392"/>
      <c r="KN31" s="392"/>
      <c r="KO31" s="392"/>
      <c r="KP31" s="392"/>
      <c r="KQ31" s="392"/>
      <c r="KR31" s="392"/>
      <c r="KS31" s="392"/>
      <c r="KT31" s="392"/>
      <c r="KU31" s="392"/>
      <c r="KV31" s="392"/>
      <c r="KW31" s="392"/>
      <c r="KX31" s="392"/>
      <c r="KY31" s="392"/>
      <c r="KZ31" s="392"/>
      <c r="LA31" s="392"/>
      <c r="LB31" s="392"/>
      <c r="LC31" s="392"/>
      <c r="LD31" s="392"/>
      <c r="LE31" s="392"/>
      <c r="LF31" s="392"/>
      <c r="LG31" s="392"/>
      <c r="LH31" s="392"/>
      <c r="LI31" s="392"/>
      <c r="LJ31" s="392"/>
      <c r="LK31" s="392"/>
      <c r="LL31" s="392"/>
      <c r="LM31" s="392"/>
      <c r="LN31" s="392"/>
      <c r="LO31" s="392"/>
      <c r="LP31" s="392"/>
      <c r="LQ31" s="392"/>
      <c r="LR31" s="392"/>
      <c r="LS31" s="392"/>
      <c r="LT31" s="392"/>
      <c r="LU31" s="392"/>
      <c r="LV31" s="392"/>
      <c r="LW31" s="392"/>
      <c r="LX31" s="392"/>
      <c r="LY31" s="392"/>
      <c r="LZ31" s="392"/>
      <c r="MA31" s="392"/>
      <c r="MB31" s="392"/>
      <c r="MC31" s="392"/>
      <c r="MD31" s="392"/>
      <c r="ME31" s="392"/>
      <c r="MF31" s="392"/>
      <c r="MG31" s="392"/>
      <c r="MH31" s="392"/>
      <c r="MI31" s="392"/>
      <c r="MJ31" s="392"/>
    </row>
    <row r="32" spans="1:348" s="392" customFormat="1" ht="15.75" customHeight="1" x14ac:dyDescent="0.2">
      <c r="A32" s="408" t="s">
        <v>4130</v>
      </c>
      <c r="B32" s="944"/>
      <c r="C32" s="945"/>
      <c r="D32" s="946">
        <f>SUM(D30:D31)</f>
        <v>1400000</v>
      </c>
      <c r="E32" s="946">
        <f t="shared" ref="E32:J32" si="9">SUM(E30:E31)</f>
        <v>139487.09</v>
      </c>
      <c r="F32" s="946">
        <f t="shared" si="9"/>
        <v>1260512.9099999999</v>
      </c>
      <c r="G32" s="946">
        <f t="shared" si="9"/>
        <v>0</v>
      </c>
      <c r="H32" s="946">
        <f t="shared" si="9"/>
        <v>1260512.9099999999</v>
      </c>
      <c r="I32" s="946">
        <f t="shared" si="9"/>
        <v>0</v>
      </c>
      <c r="J32" s="407">
        <f t="shared" si="9"/>
        <v>1260512.9099999999</v>
      </c>
      <c r="K32" s="924"/>
      <c r="L32" s="924"/>
    </row>
    <row r="33" spans="1:12" s="392" customFormat="1" ht="24" customHeight="1" x14ac:dyDescent="0.2">
      <c r="A33" s="1286" t="s">
        <v>699</v>
      </c>
      <c r="B33" s="927">
        <v>35015</v>
      </c>
      <c r="C33" s="948" t="s">
        <v>700</v>
      </c>
      <c r="D33" s="947">
        <v>11953518</v>
      </c>
      <c r="E33" s="931">
        <v>11263518</v>
      </c>
      <c r="F33" s="929">
        <f t="shared" ref="F33:F41" si="10">D33-E33</f>
        <v>690000</v>
      </c>
      <c r="G33" s="931">
        <v>480000</v>
      </c>
      <c r="H33" s="930">
        <f>F33-G33</f>
        <v>210000</v>
      </c>
      <c r="I33" s="929">
        <v>210000</v>
      </c>
      <c r="J33" s="404">
        <v>0</v>
      </c>
    </row>
    <row r="34" spans="1:12" s="392" customFormat="1" ht="24" customHeight="1" x14ac:dyDescent="0.2">
      <c r="A34" s="1286"/>
      <c r="B34" s="927">
        <v>35018</v>
      </c>
      <c r="C34" s="948" t="s">
        <v>701</v>
      </c>
      <c r="D34" s="947">
        <v>5976320</v>
      </c>
      <c r="E34" s="931">
        <v>5976320</v>
      </c>
      <c r="F34" s="929">
        <f t="shared" si="10"/>
        <v>0</v>
      </c>
      <c r="G34" s="931">
        <v>0</v>
      </c>
      <c r="H34" s="930">
        <f t="shared" ref="H34:H41" si="11">F34-G34</f>
        <v>0</v>
      </c>
      <c r="I34" s="929">
        <v>0</v>
      </c>
      <c r="J34" s="404">
        <v>0</v>
      </c>
    </row>
    <row r="35" spans="1:12" s="392" customFormat="1" x14ac:dyDescent="0.2">
      <c r="A35" s="1286"/>
      <c r="B35" s="927" t="s">
        <v>4155</v>
      </c>
      <c r="C35" s="928" t="s">
        <v>702</v>
      </c>
      <c r="D35" s="947">
        <v>2723395</v>
      </c>
      <c r="E35" s="931">
        <v>2074810</v>
      </c>
      <c r="F35" s="929">
        <f t="shared" si="10"/>
        <v>648585</v>
      </c>
      <c r="G35" s="931">
        <v>469166</v>
      </c>
      <c r="H35" s="930">
        <f t="shared" si="11"/>
        <v>179419</v>
      </c>
      <c r="I35" s="931">
        <v>179419</v>
      </c>
      <c r="J35" s="402">
        <v>0</v>
      </c>
    </row>
    <row r="36" spans="1:12" s="392" customFormat="1" ht="24" customHeight="1" x14ac:dyDescent="0.2">
      <c r="A36" s="1286"/>
      <c r="B36" s="927" t="s">
        <v>4152</v>
      </c>
      <c r="C36" s="928" t="s">
        <v>4131</v>
      </c>
      <c r="D36" s="947">
        <f>2346362.15+188243.55</f>
        <v>2534605.6999999997</v>
      </c>
      <c r="E36" s="931">
        <v>2211892.7799999998</v>
      </c>
      <c r="F36" s="929">
        <f t="shared" si="10"/>
        <v>322712.91999999993</v>
      </c>
      <c r="G36" s="931">
        <f>134469.37+188243.55</f>
        <v>322712.92</v>
      </c>
      <c r="H36" s="930">
        <f t="shared" si="11"/>
        <v>0</v>
      </c>
      <c r="I36" s="931">
        <v>0</v>
      </c>
      <c r="J36" s="402">
        <v>0</v>
      </c>
      <c r="K36" s="91"/>
    </row>
    <row r="37" spans="1:12" s="392" customFormat="1" ht="24" customHeight="1" x14ac:dyDescent="0.2">
      <c r="A37" s="1286"/>
      <c r="B37" s="927" t="s">
        <v>4156</v>
      </c>
      <c r="C37" s="928" t="s">
        <v>4132</v>
      </c>
      <c r="D37" s="947">
        <f>8109797.05+650631.45</f>
        <v>8760428.5</v>
      </c>
      <c r="E37" s="931">
        <v>7645026.8200000003</v>
      </c>
      <c r="F37" s="929">
        <f t="shared" si="10"/>
        <v>1115401.6799999997</v>
      </c>
      <c r="G37" s="931">
        <f>464770.23+650631.45</f>
        <v>1115401.68</v>
      </c>
      <c r="H37" s="930">
        <f t="shared" si="11"/>
        <v>0</v>
      </c>
      <c r="I37" s="931">
        <v>0</v>
      </c>
      <c r="J37" s="402">
        <v>0</v>
      </c>
      <c r="K37" s="91"/>
    </row>
    <row r="38" spans="1:12" s="392" customFormat="1" ht="34.5" customHeight="1" x14ac:dyDescent="0.2">
      <c r="A38" s="1286"/>
      <c r="B38" s="927">
        <v>35028</v>
      </c>
      <c r="C38" s="928" t="s">
        <v>4133</v>
      </c>
      <c r="D38" s="947">
        <v>180000</v>
      </c>
      <c r="E38" s="931">
        <v>180000</v>
      </c>
      <c r="F38" s="929">
        <f t="shared" si="10"/>
        <v>0</v>
      </c>
      <c r="G38" s="931">
        <v>0</v>
      </c>
      <c r="H38" s="930">
        <f t="shared" si="11"/>
        <v>0</v>
      </c>
      <c r="I38" s="931">
        <v>0</v>
      </c>
      <c r="J38" s="402">
        <v>0</v>
      </c>
    </row>
    <row r="39" spans="1:12" s="392" customFormat="1" ht="45" customHeight="1" x14ac:dyDescent="0.2">
      <c r="A39" s="1286"/>
      <c r="B39" s="927">
        <v>35030</v>
      </c>
      <c r="C39" s="928" t="s">
        <v>4134</v>
      </c>
      <c r="D39" s="947">
        <v>20418000</v>
      </c>
      <c r="E39" s="931">
        <v>17241600.829999998</v>
      </c>
      <c r="F39" s="929">
        <f t="shared" si="10"/>
        <v>3176399.1700000018</v>
      </c>
      <c r="G39" s="931">
        <v>0</v>
      </c>
      <c r="H39" s="930">
        <f t="shared" si="11"/>
        <v>3176399.1700000018</v>
      </c>
      <c r="I39" s="931">
        <v>3176399.17</v>
      </c>
      <c r="J39" s="402">
        <v>0</v>
      </c>
    </row>
    <row r="40" spans="1:12" s="394" customFormat="1" x14ac:dyDescent="0.2">
      <c r="A40" s="1286"/>
      <c r="B40" s="927">
        <v>35442</v>
      </c>
      <c r="C40" s="928" t="s">
        <v>703</v>
      </c>
      <c r="D40" s="947">
        <v>240000</v>
      </c>
      <c r="E40" s="931">
        <v>240000</v>
      </c>
      <c r="F40" s="929">
        <f t="shared" si="10"/>
        <v>0</v>
      </c>
      <c r="G40" s="931">
        <v>0</v>
      </c>
      <c r="H40" s="930">
        <f t="shared" si="11"/>
        <v>0</v>
      </c>
      <c r="I40" s="931">
        <v>0</v>
      </c>
      <c r="J40" s="402">
        <v>0</v>
      </c>
    </row>
    <row r="41" spans="1:12" s="392" customFormat="1" ht="24" customHeight="1" x14ac:dyDescent="0.2">
      <c r="A41" s="1286"/>
      <c r="B41" s="927">
        <v>35500</v>
      </c>
      <c r="C41" s="928" t="s">
        <v>3294</v>
      </c>
      <c r="D41" s="947">
        <v>2499968.9</v>
      </c>
      <c r="E41" s="931">
        <v>2499968.9</v>
      </c>
      <c r="F41" s="929">
        <f t="shared" si="10"/>
        <v>0</v>
      </c>
      <c r="G41" s="931">
        <v>0</v>
      </c>
      <c r="H41" s="930">
        <f t="shared" si="11"/>
        <v>0</v>
      </c>
      <c r="I41" s="931">
        <v>0</v>
      </c>
      <c r="J41" s="402">
        <v>0</v>
      </c>
    </row>
    <row r="42" spans="1:12" s="392" customFormat="1" ht="15.75" customHeight="1" x14ac:dyDescent="0.2">
      <c r="A42" s="408" t="s">
        <v>3295</v>
      </c>
      <c r="B42" s="944"/>
      <c r="C42" s="945"/>
      <c r="D42" s="946">
        <f>SUM(D33:D41)</f>
        <v>55286236.100000001</v>
      </c>
      <c r="E42" s="946">
        <f t="shared" ref="E42:J42" si="12">SUM(E33:E41)</f>
        <v>49333137.329999998</v>
      </c>
      <c r="F42" s="946">
        <f t="shared" si="12"/>
        <v>5953098.7700000014</v>
      </c>
      <c r="G42" s="946">
        <f t="shared" si="12"/>
        <v>2387280.5999999996</v>
      </c>
      <c r="H42" s="946">
        <f t="shared" si="12"/>
        <v>3565818.1700000018</v>
      </c>
      <c r="I42" s="946">
        <f t="shared" si="12"/>
        <v>3565818.17</v>
      </c>
      <c r="J42" s="407">
        <f t="shared" si="12"/>
        <v>0</v>
      </c>
      <c r="K42" s="924"/>
      <c r="L42" s="924"/>
    </row>
    <row r="43" spans="1:12" ht="24" customHeight="1" x14ac:dyDescent="0.2">
      <c r="A43" s="1282" t="s">
        <v>704</v>
      </c>
      <c r="B43" s="927">
        <v>34017</v>
      </c>
      <c r="C43" s="928" t="s">
        <v>4135</v>
      </c>
      <c r="D43" s="947">
        <v>120000</v>
      </c>
      <c r="E43" s="931">
        <v>120000</v>
      </c>
      <c r="F43" s="929">
        <f t="shared" ref="F43:F52" si="13">D43-E43</f>
        <v>0</v>
      </c>
      <c r="G43" s="931">
        <v>0</v>
      </c>
      <c r="H43" s="949">
        <f t="shared" ref="H43:H52" si="14">F43-G43</f>
        <v>0</v>
      </c>
      <c r="I43" s="931">
        <v>0</v>
      </c>
      <c r="J43" s="402">
        <v>0</v>
      </c>
    </row>
    <row r="44" spans="1:12" ht="24" customHeight="1" x14ac:dyDescent="0.2">
      <c r="A44" s="1282"/>
      <c r="B44" s="927">
        <v>34019</v>
      </c>
      <c r="C44" s="928" t="s">
        <v>4136</v>
      </c>
      <c r="D44" s="947">
        <v>96887</v>
      </c>
      <c r="E44" s="931">
        <v>96887</v>
      </c>
      <c r="F44" s="929">
        <f t="shared" si="13"/>
        <v>0</v>
      </c>
      <c r="G44" s="931">
        <v>0</v>
      </c>
      <c r="H44" s="949">
        <f t="shared" si="14"/>
        <v>0</v>
      </c>
      <c r="I44" s="931">
        <v>0</v>
      </c>
      <c r="J44" s="402">
        <v>0</v>
      </c>
    </row>
    <row r="45" spans="1:12" x14ac:dyDescent="0.2">
      <c r="A45" s="1282"/>
      <c r="B45" s="927">
        <v>34021</v>
      </c>
      <c r="C45" s="928" t="s">
        <v>2985</v>
      </c>
      <c r="D45" s="947">
        <v>249000</v>
      </c>
      <c r="E45" s="931">
        <v>249000</v>
      </c>
      <c r="F45" s="929">
        <f t="shared" si="13"/>
        <v>0</v>
      </c>
      <c r="G45" s="931">
        <v>0</v>
      </c>
      <c r="H45" s="949">
        <f t="shared" si="14"/>
        <v>0</v>
      </c>
      <c r="I45" s="931">
        <v>0</v>
      </c>
      <c r="J45" s="402">
        <v>0</v>
      </c>
    </row>
    <row r="46" spans="1:12" ht="24" customHeight="1" x14ac:dyDescent="0.2">
      <c r="A46" s="1282"/>
      <c r="B46" s="927">
        <v>34031</v>
      </c>
      <c r="C46" s="928" t="s">
        <v>2986</v>
      </c>
      <c r="D46" s="947">
        <v>80000</v>
      </c>
      <c r="E46" s="931">
        <v>80000</v>
      </c>
      <c r="F46" s="929">
        <f t="shared" si="13"/>
        <v>0</v>
      </c>
      <c r="G46" s="931">
        <v>0</v>
      </c>
      <c r="H46" s="949">
        <f t="shared" si="14"/>
        <v>0</v>
      </c>
      <c r="I46" s="931">
        <v>0</v>
      </c>
      <c r="J46" s="402">
        <v>0</v>
      </c>
    </row>
    <row r="47" spans="1:12" x14ac:dyDescent="0.2">
      <c r="A47" s="1282"/>
      <c r="B47" s="927" t="s">
        <v>4153</v>
      </c>
      <c r="C47" s="928" t="s">
        <v>4137</v>
      </c>
      <c r="D47" s="947">
        <v>591400</v>
      </c>
      <c r="E47" s="931">
        <v>591400</v>
      </c>
      <c r="F47" s="929">
        <f t="shared" si="13"/>
        <v>0</v>
      </c>
      <c r="G47" s="931">
        <v>0</v>
      </c>
      <c r="H47" s="949">
        <f t="shared" si="14"/>
        <v>0</v>
      </c>
      <c r="I47" s="931">
        <v>0</v>
      </c>
      <c r="J47" s="402">
        <v>0</v>
      </c>
    </row>
    <row r="48" spans="1:12" x14ac:dyDescent="0.2">
      <c r="A48" s="1282"/>
      <c r="B48" s="927">
        <v>34053</v>
      </c>
      <c r="C48" s="928" t="s">
        <v>705</v>
      </c>
      <c r="D48" s="947">
        <v>293000</v>
      </c>
      <c r="E48" s="931">
        <v>293000</v>
      </c>
      <c r="F48" s="929">
        <f t="shared" si="13"/>
        <v>0</v>
      </c>
      <c r="G48" s="931">
        <v>0</v>
      </c>
      <c r="H48" s="949">
        <f t="shared" si="14"/>
        <v>0</v>
      </c>
      <c r="I48" s="931">
        <v>0</v>
      </c>
      <c r="J48" s="402">
        <v>0</v>
      </c>
    </row>
    <row r="49" spans="1:12" ht="12" customHeight="1" x14ac:dyDescent="0.2">
      <c r="A49" s="1282"/>
      <c r="B49" s="927">
        <v>34070</v>
      </c>
      <c r="C49" s="928" t="s">
        <v>706</v>
      </c>
      <c r="D49" s="947">
        <v>1234000</v>
      </c>
      <c r="E49" s="931">
        <v>1234000</v>
      </c>
      <c r="F49" s="929">
        <f t="shared" si="13"/>
        <v>0</v>
      </c>
      <c r="G49" s="931">
        <v>0</v>
      </c>
      <c r="H49" s="949">
        <f t="shared" si="14"/>
        <v>0</v>
      </c>
      <c r="I49" s="931">
        <v>0</v>
      </c>
      <c r="J49" s="402">
        <v>0</v>
      </c>
    </row>
    <row r="50" spans="1:12" ht="12" customHeight="1" x14ac:dyDescent="0.2">
      <c r="A50" s="1282"/>
      <c r="B50" s="927">
        <v>34090</v>
      </c>
      <c r="C50" s="928" t="s">
        <v>4138</v>
      </c>
      <c r="D50" s="947">
        <v>180000</v>
      </c>
      <c r="E50" s="931">
        <v>180000</v>
      </c>
      <c r="F50" s="929">
        <f t="shared" si="13"/>
        <v>0</v>
      </c>
      <c r="G50" s="931">
        <v>0</v>
      </c>
      <c r="H50" s="949">
        <f t="shared" si="14"/>
        <v>0</v>
      </c>
      <c r="I50" s="931">
        <v>0</v>
      </c>
      <c r="J50" s="402">
        <v>0</v>
      </c>
    </row>
    <row r="51" spans="1:12" ht="24" customHeight="1" x14ac:dyDescent="0.2">
      <c r="A51" s="1282"/>
      <c r="B51" s="927">
        <v>34352</v>
      </c>
      <c r="C51" s="928" t="s">
        <v>707</v>
      </c>
      <c r="D51" s="947">
        <v>6936000</v>
      </c>
      <c r="E51" s="931">
        <v>6936000</v>
      </c>
      <c r="F51" s="929">
        <f t="shared" si="13"/>
        <v>0</v>
      </c>
      <c r="G51" s="931">
        <v>0</v>
      </c>
      <c r="H51" s="949">
        <f t="shared" si="14"/>
        <v>0</v>
      </c>
      <c r="I51" s="931">
        <v>0</v>
      </c>
      <c r="J51" s="402">
        <v>0</v>
      </c>
      <c r="K51" s="392"/>
    </row>
    <row r="52" spans="1:12" ht="24" customHeight="1" x14ac:dyDescent="0.2">
      <c r="A52" s="1282"/>
      <c r="B52" s="927">
        <v>34505</v>
      </c>
      <c r="C52" s="928" t="s">
        <v>4139</v>
      </c>
      <c r="D52" s="947">
        <v>780000</v>
      </c>
      <c r="E52" s="931">
        <v>780000</v>
      </c>
      <c r="F52" s="929">
        <f t="shared" si="13"/>
        <v>0</v>
      </c>
      <c r="G52" s="931">
        <v>0</v>
      </c>
      <c r="H52" s="949">
        <f t="shared" si="14"/>
        <v>0</v>
      </c>
      <c r="I52" s="931">
        <v>0</v>
      </c>
      <c r="J52" s="402">
        <v>0</v>
      </c>
      <c r="K52" s="392"/>
    </row>
    <row r="53" spans="1:12" s="392" customFormat="1" ht="15.75" customHeight="1" x14ac:dyDescent="0.2">
      <c r="A53" s="408" t="s">
        <v>3296</v>
      </c>
      <c r="B53" s="944"/>
      <c r="C53" s="945"/>
      <c r="D53" s="946">
        <f>SUM(D43:D52)</f>
        <v>10560287</v>
      </c>
      <c r="E53" s="946">
        <f t="shared" ref="E53:J53" si="15">SUM(E43:E52)</f>
        <v>10560287</v>
      </c>
      <c r="F53" s="946">
        <f t="shared" si="15"/>
        <v>0</v>
      </c>
      <c r="G53" s="946">
        <f t="shared" si="15"/>
        <v>0</v>
      </c>
      <c r="H53" s="946">
        <f t="shared" si="15"/>
        <v>0</v>
      </c>
      <c r="I53" s="946">
        <f t="shared" si="15"/>
        <v>0</v>
      </c>
      <c r="J53" s="407">
        <f t="shared" si="15"/>
        <v>0</v>
      </c>
      <c r="K53" s="924"/>
      <c r="L53" s="924"/>
    </row>
    <row r="54" spans="1:12" ht="19.5" customHeight="1" x14ac:dyDescent="0.2">
      <c r="A54" s="405" t="s">
        <v>3297</v>
      </c>
      <c r="B54" s="927">
        <v>4001</v>
      </c>
      <c r="C54" s="928" t="s">
        <v>2987</v>
      </c>
      <c r="D54" s="947">
        <v>475000</v>
      </c>
      <c r="E54" s="931">
        <v>475000</v>
      </c>
      <c r="F54" s="929">
        <f t="shared" ref="F54:F56" si="16">D54-E54</f>
        <v>0</v>
      </c>
      <c r="G54" s="931">
        <v>0</v>
      </c>
      <c r="H54" s="930">
        <f>F54-G54</f>
        <v>0</v>
      </c>
      <c r="I54" s="931">
        <v>0</v>
      </c>
      <c r="J54" s="402">
        <v>0</v>
      </c>
    </row>
    <row r="55" spans="1:12" s="392" customFormat="1" ht="15.75" customHeight="1" x14ac:dyDescent="0.2">
      <c r="A55" s="408" t="s">
        <v>3298</v>
      </c>
      <c r="B55" s="944"/>
      <c r="C55" s="945"/>
      <c r="D55" s="946">
        <f>D54</f>
        <v>475000</v>
      </c>
      <c r="E55" s="946">
        <f t="shared" ref="E55:J55" si="17">E54</f>
        <v>475000</v>
      </c>
      <c r="F55" s="946">
        <f t="shared" si="17"/>
        <v>0</v>
      </c>
      <c r="G55" s="946">
        <f t="shared" si="17"/>
        <v>0</v>
      </c>
      <c r="H55" s="946">
        <f t="shared" si="17"/>
        <v>0</v>
      </c>
      <c r="I55" s="946">
        <f t="shared" si="17"/>
        <v>0</v>
      </c>
      <c r="J55" s="407">
        <f t="shared" si="17"/>
        <v>0</v>
      </c>
      <c r="K55" s="924"/>
      <c r="L55" s="924"/>
    </row>
    <row r="56" spans="1:12" s="392" customFormat="1" ht="24" customHeight="1" x14ac:dyDescent="0.2">
      <c r="A56" s="405" t="s">
        <v>708</v>
      </c>
      <c r="B56" s="927">
        <v>91252</v>
      </c>
      <c r="C56" s="928" t="s">
        <v>709</v>
      </c>
      <c r="D56" s="947">
        <v>215752000</v>
      </c>
      <c r="E56" s="931">
        <v>215752000</v>
      </c>
      <c r="F56" s="929">
        <f t="shared" si="16"/>
        <v>0</v>
      </c>
      <c r="G56" s="931">
        <v>0</v>
      </c>
      <c r="H56" s="930">
        <f>F56-G56</f>
        <v>0</v>
      </c>
      <c r="I56" s="931">
        <v>0</v>
      </c>
      <c r="J56" s="402">
        <v>0</v>
      </c>
      <c r="K56" s="924"/>
      <c r="L56" s="924"/>
    </row>
    <row r="57" spans="1:12" s="392" customFormat="1" ht="16.5" customHeight="1" thickBot="1" x14ac:dyDescent="0.25">
      <c r="A57" s="408" t="s">
        <v>3299</v>
      </c>
      <c r="B57" s="944"/>
      <c r="C57" s="945"/>
      <c r="D57" s="946">
        <f>D56</f>
        <v>215752000</v>
      </c>
      <c r="E57" s="946">
        <f t="shared" ref="E57:J57" si="18">E56</f>
        <v>215752000</v>
      </c>
      <c r="F57" s="946">
        <f t="shared" si="18"/>
        <v>0</v>
      </c>
      <c r="G57" s="946">
        <f t="shared" si="18"/>
        <v>0</v>
      </c>
      <c r="H57" s="946">
        <f t="shared" si="18"/>
        <v>0</v>
      </c>
      <c r="I57" s="946">
        <f t="shared" si="18"/>
        <v>0</v>
      </c>
      <c r="J57" s="407">
        <f t="shared" si="18"/>
        <v>0</v>
      </c>
      <c r="K57" s="924"/>
      <c r="L57" s="924"/>
    </row>
    <row r="58" spans="1:12" ht="18" customHeight="1" thickBot="1" x14ac:dyDescent="0.25">
      <c r="A58" s="1287" t="s">
        <v>10</v>
      </c>
      <c r="B58" s="1288"/>
      <c r="C58" s="1288"/>
      <c r="D58" s="950">
        <f>D53+D42+D55+D32+D22+D57+D29+D20</f>
        <v>24326371364.779999</v>
      </c>
      <c r="E58" s="950">
        <f t="shared" ref="E58:J58" si="19">E53+E42+E55+E32+E22+E57+E29+E20</f>
        <v>24200069670.690002</v>
      </c>
      <c r="F58" s="950">
        <f t="shared" si="19"/>
        <v>126301694.08999914</v>
      </c>
      <c r="G58" s="950">
        <f t="shared" si="19"/>
        <v>99374521.280000001</v>
      </c>
      <c r="H58" s="950">
        <f t="shared" si="19"/>
        <v>26927172.809999134</v>
      </c>
      <c r="I58" s="950">
        <f t="shared" si="19"/>
        <v>24368781.200000003</v>
      </c>
      <c r="J58" s="951">
        <f t="shared" si="19"/>
        <v>2558391.6100000003</v>
      </c>
    </row>
    <row r="59" spans="1:12" ht="15" customHeight="1" x14ac:dyDescent="0.2">
      <c r="A59" s="925"/>
      <c r="B59" s="91"/>
      <c r="D59" s="924"/>
      <c r="E59" s="924"/>
      <c r="F59" s="924"/>
      <c r="G59" s="924"/>
      <c r="H59" s="924"/>
      <c r="I59" s="924"/>
      <c r="J59" s="924"/>
    </row>
    <row r="60" spans="1:12" x14ac:dyDescent="0.2">
      <c r="A60" s="395" t="s">
        <v>4140</v>
      </c>
      <c r="C60" s="396"/>
      <c r="D60" s="397"/>
      <c r="G60" s="398"/>
      <c r="H60" s="91"/>
      <c r="I60" s="91"/>
      <c r="J60" s="397"/>
    </row>
    <row r="61" spans="1:12" x14ac:dyDescent="0.2">
      <c r="A61" s="1289" t="s">
        <v>4141</v>
      </c>
      <c r="B61" s="1289"/>
      <c r="C61" s="1289"/>
      <c r="D61" s="399"/>
      <c r="E61" s="397"/>
      <c r="F61" s="397"/>
      <c r="H61" s="399"/>
      <c r="I61" s="399"/>
      <c r="J61" s="399"/>
      <c r="K61" s="399"/>
    </row>
    <row r="62" spans="1:12" x14ac:dyDescent="0.2">
      <c r="A62" s="1289" t="s">
        <v>4142</v>
      </c>
      <c r="B62" s="1289"/>
      <c r="C62" s="1289"/>
      <c r="E62" s="397"/>
      <c r="F62" s="397"/>
    </row>
    <row r="63" spans="1:12" x14ac:dyDescent="0.2">
      <c r="A63" s="1289" t="s">
        <v>4178</v>
      </c>
      <c r="B63" s="1289"/>
      <c r="C63" s="1289"/>
      <c r="D63" s="1289"/>
      <c r="E63" s="1289"/>
      <c r="F63" s="1289"/>
      <c r="G63" s="1289"/>
      <c r="H63" s="1289"/>
      <c r="I63" s="1289"/>
      <c r="J63" s="1289"/>
    </row>
    <row r="64" spans="1:12" ht="14.25" customHeight="1" x14ac:dyDescent="0.2">
      <c r="A64" s="1289" t="s">
        <v>4154</v>
      </c>
      <c r="B64" s="1289"/>
      <c r="C64" s="1289"/>
      <c r="D64" s="1289"/>
      <c r="E64" s="1289"/>
      <c r="F64" s="1289"/>
      <c r="G64" s="1289"/>
      <c r="H64" s="1289"/>
      <c r="I64" s="1289"/>
      <c r="J64" s="1289"/>
    </row>
    <row r="66" spans="4:4" x14ac:dyDescent="0.2">
      <c r="D66" s="926"/>
    </row>
  </sheetData>
  <mergeCells count="11">
    <mergeCell ref="A58:C58"/>
    <mergeCell ref="A61:C61"/>
    <mergeCell ref="A62:C62"/>
    <mergeCell ref="A63:J63"/>
    <mergeCell ref="A64:J64"/>
    <mergeCell ref="A43:A52"/>
    <mergeCell ref="A1:J1"/>
    <mergeCell ref="A4:A19"/>
    <mergeCell ref="A23:A28"/>
    <mergeCell ref="A30:A31"/>
    <mergeCell ref="A33:A41"/>
  </mergeCells>
  <printOptions horizontalCentered="1"/>
  <pageMargins left="0.39370078740157483" right="0.39370078740157483" top="0.59055118110236227" bottom="0.39370078740157483" header="0.31496062992125984" footer="0.11811023622047245"/>
  <pageSetup paperSize="9" scale="77" firstPageNumber="204" fitToHeight="0" orientation="landscape" useFirstPageNumber="1" r:id="rId1"/>
  <headerFooter>
    <oddHeader>&amp;L&amp;"Tahoma,Kurzíva"Závěrečný účet Moravskoslezského kraje za rok 2022&amp;R&amp;"Tahoma,Kurzíva"Tabulka č. 8</oddHeader>
    <oddFooter>&amp;C&amp;"Tahoma,Obyčejné"&amp;P</oddFooter>
  </headerFooter>
  <rowBreaks count="1" manualBreakCount="1">
    <brk id="64" max="10" man="1"/>
  </rowBreaks>
  <ignoredErrors>
    <ignoredError sqref="F20:H20 F22:H22 F29:H29 F32:H32 G36:G37 F42:H42 F53:H53 F55:H55"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F2C0-28DD-4E8F-BAA7-74CF6EB85923}">
  <sheetPr>
    <pageSetUpPr fitToPage="1"/>
  </sheetPr>
  <dimension ref="A1:L88"/>
  <sheetViews>
    <sheetView zoomScaleNormal="100" zoomScaleSheetLayoutView="100" workbookViewId="0">
      <pane ySplit="13" topLeftCell="A14"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9" width="9.140625" style="1094"/>
    <col min="10" max="10" width="9.140625" style="143"/>
    <col min="11" max="13" width="10.140625" style="143" bestFit="1" customWidth="1"/>
    <col min="14" max="16384" width="9.140625" style="143"/>
  </cols>
  <sheetData>
    <row r="1" spans="1:11" s="131" customFormat="1" ht="18" customHeight="1" x14ac:dyDescent="0.2">
      <c r="A1" s="1294" t="s">
        <v>4745</v>
      </c>
      <c r="B1" s="1294"/>
      <c r="C1" s="1294"/>
      <c r="D1" s="1294"/>
      <c r="E1" s="1294"/>
      <c r="F1" s="1294"/>
      <c r="G1" s="1294"/>
      <c r="H1" s="1294"/>
      <c r="I1" s="1093"/>
    </row>
    <row r="2" spans="1:11" ht="12" customHeight="1" x14ac:dyDescent="0.2"/>
    <row r="3" spans="1:11" ht="12" customHeight="1" thickBot="1" x14ac:dyDescent="0.2">
      <c r="A3" s="132"/>
      <c r="F3" s="149" t="s">
        <v>713</v>
      </c>
    </row>
    <row r="4" spans="1:11" ht="24" customHeight="1" x14ac:dyDescent="0.2">
      <c r="A4" s="1295"/>
      <c r="B4" s="1296"/>
      <c r="C4" s="150" t="s">
        <v>4746</v>
      </c>
      <c r="D4" s="150" t="s">
        <v>4747</v>
      </c>
      <c r="E4" s="150" t="s">
        <v>4748</v>
      </c>
      <c r="F4" s="183" t="s">
        <v>292</v>
      </c>
      <c r="G4" s="184"/>
      <c r="H4" s="185"/>
    </row>
    <row r="5" spans="1:11" ht="12.95" customHeight="1" x14ac:dyDescent="0.2">
      <c r="A5" s="1290" t="s">
        <v>714</v>
      </c>
      <c r="B5" s="1291"/>
      <c r="C5" s="1095">
        <f>C31</f>
        <v>2410001</v>
      </c>
      <c r="D5" s="1095">
        <f>D31</f>
        <v>2494709.8600000003</v>
      </c>
      <c r="E5" s="1095">
        <f>E31</f>
        <v>2382557.3640399999</v>
      </c>
      <c r="F5" s="1096">
        <f t="shared" ref="F5:F9" si="0">E5/D5*100</f>
        <v>95.504387193146371</v>
      </c>
      <c r="G5" s="180"/>
      <c r="H5" s="181"/>
    </row>
    <row r="6" spans="1:11" ht="12.95" customHeight="1" x14ac:dyDescent="0.2">
      <c r="A6" s="1290" t="s">
        <v>715</v>
      </c>
      <c r="B6" s="1291"/>
      <c r="C6" s="1097">
        <f>C37</f>
        <v>685741</v>
      </c>
      <c r="D6" s="1097">
        <f>D37</f>
        <v>736282</v>
      </c>
      <c r="E6" s="1097">
        <f>E37</f>
        <v>736282</v>
      </c>
      <c r="F6" s="1096">
        <f t="shared" si="0"/>
        <v>100</v>
      </c>
      <c r="G6" s="180"/>
      <c r="H6" s="181"/>
    </row>
    <row r="7" spans="1:11" ht="12.95" customHeight="1" x14ac:dyDescent="0.2">
      <c r="A7" s="1290" t="s">
        <v>716</v>
      </c>
      <c r="B7" s="1291"/>
      <c r="C7" s="1097">
        <f>C63</f>
        <v>416154</v>
      </c>
      <c r="D7" s="1097">
        <f>D63</f>
        <v>619098.87</v>
      </c>
      <c r="E7" s="1097">
        <f>E63</f>
        <v>528590.57065999997</v>
      </c>
      <c r="F7" s="1096">
        <f t="shared" si="0"/>
        <v>85.380638905058888</v>
      </c>
      <c r="G7" s="180"/>
      <c r="H7" s="181"/>
    </row>
    <row r="8" spans="1:11" ht="12.95" customHeight="1" x14ac:dyDescent="0.2">
      <c r="A8" s="1290" t="s">
        <v>717</v>
      </c>
      <c r="B8" s="1291"/>
      <c r="C8" s="1097">
        <f>C87</f>
        <v>589851</v>
      </c>
      <c r="D8" s="1097">
        <f>D87</f>
        <v>541536.84</v>
      </c>
      <c r="E8" s="1097">
        <f>E87</f>
        <v>460992.94754000002</v>
      </c>
      <c r="F8" s="1096">
        <f t="shared" si="0"/>
        <v>85.126793504944203</v>
      </c>
      <c r="G8" s="180"/>
      <c r="H8" s="181"/>
    </row>
    <row r="9" spans="1:11" s="132" customFormat="1" ht="13.5" customHeight="1" thickBot="1" x14ac:dyDescent="0.25">
      <c r="A9" s="1292" t="s">
        <v>339</v>
      </c>
      <c r="B9" s="1293"/>
      <c r="C9" s="151">
        <f>SUM(C5:C8)</f>
        <v>4101747</v>
      </c>
      <c r="D9" s="151">
        <f>SUM(D5:D8)</f>
        <v>4391627.57</v>
      </c>
      <c r="E9" s="151">
        <f>SUM(E5:E8)</f>
        <v>4108422.8822400002</v>
      </c>
      <c r="F9" s="152">
        <f t="shared" si="0"/>
        <v>93.551258998039316</v>
      </c>
      <c r="G9" s="180"/>
      <c r="H9" s="181"/>
      <c r="I9" s="1098"/>
    </row>
    <row r="10" spans="1:11" s="156" customFormat="1" ht="10.5" customHeight="1" x14ac:dyDescent="0.2">
      <c r="A10" s="132"/>
      <c r="B10" s="153"/>
      <c r="C10" s="154"/>
      <c r="D10" s="154"/>
      <c r="E10" s="154"/>
      <c r="F10" s="155"/>
      <c r="G10" s="144"/>
      <c r="H10" s="148"/>
      <c r="I10" s="1098"/>
      <c r="J10" s="132"/>
      <c r="K10" s="132"/>
    </row>
    <row r="11" spans="1:11" s="156" customFormat="1" ht="10.5" customHeight="1" x14ac:dyDescent="0.2">
      <c r="A11" s="132"/>
      <c r="B11" s="153"/>
      <c r="C11" s="154"/>
      <c r="D11" s="154"/>
      <c r="E11" s="154"/>
      <c r="F11" s="155"/>
      <c r="G11" s="144"/>
      <c r="H11" s="148"/>
      <c r="I11" s="1098"/>
      <c r="J11" s="132"/>
      <c r="K11" s="132"/>
    </row>
    <row r="12" spans="1:11" s="156" customFormat="1" ht="10.5" customHeight="1" thickBot="1" x14ac:dyDescent="0.2">
      <c r="A12" s="132"/>
      <c r="B12" s="153"/>
      <c r="C12" s="154"/>
      <c r="D12" s="154"/>
      <c r="E12" s="154"/>
      <c r="F12" s="155"/>
      <c r="G12" s="144"/>
      <c r="H12" s="149" t="s">
        <v>713</v>
      </c>
      <c r="I12" s="1098"/>
      <c r="J12" s="132"/>
      <c r="K12" s="132"/>
    </row>
    <row r="13" spans="1:11" ht="28.5" customHeight="1" thickBot="1" x14ac:dyDescent="0.25">
      <c r="A13" s="157" t="s">
        <v>718</v>
      </c>
      <c r="B13" s="1099" t="s">
        <v>586</v>
      </c>
      <c r="C13" s="1100" t="s">
        <v>4746</v>
      </c>
      <c r="D13" s="1100" t="s">
        <v>4747</v>
      </c>
      <c r="E13" s="1100" t="s">
        <v>4748</v>
      </c>
      <c r="F13" s="1100" t="s">
        <v>292</v>
      </c>
      <c r="G13" s="1100" t="s">
        <v>719</v>
      </c>
      <c r="H13" s="1101" t="s">
        <v>720</v>
      </c>
      <c r="I13" s="143"/>
    </row>
    <row r="14" spans="1:11" ht="15" customHeight="1" thickBot="1" x14ac:dyDescent="0.2">
      <c r="A14" s="186" t="s">
        <v>721</v>
      </c>
      <c r="B14" s="158"/>
      <c r="C14" s="159"/>
      <c r="D14" s="159"/>
      <c r="E14" s="160"/>
      <c r="F14" s="161"/>
      <c r="G14" s="162"/>
      <c r="H14" s="163"/>
      <c r="I14" s="143"/>
    </row>
    <row r="15" spans="1:11" s="145" customFormat="1" ht="89.25" customHeight="1" x14ac:dyDescent="0.2">
      <c r="A15" s="189">
        <v>1</v>
      </c>
      <c r="B15" s="1102" t="s">
        <v>722</v>
      </c>
      <c r="C15" s="1103">
        <v>1190967</v>
      </c>
      <c r="D15" s="1103">
        <v>1195378.6700000002</v>
      </c>
      <c r="E15" s="1103">
        <v>1189679.6911300002</v>
      </c>
      <c r="F15" s="1104">
        <f t="shared" ref="F15:F31" si="1">E15/D15*100</f>
        <v>99.523249074705348</v>
      </c>
      <c r="G15" s="1105" t="s">
        <v>723</v>
      </c>
      <c r="H15" s="1106" t="s">
        <v>4749</v>
      </c>
      <c r="I15" s="178"/>
    </row>
    <row r="16" spans="1:11" s="145" customFormat="1" ht="94.5" x14ac:dyDescent="0.2">
      <c r="A16" s="189">
        <f>A15+1</f>
        <v>2</v>
      </c>
      <c r="B16" s="1102" t="s">
        <v>724</v>
      </c>
      <c r="C16" s="1103">
        <v>1068686</v>
      </c>
      <c r="D16" s="1103">
        <v>1191992.3700000001</v>
      </c>
      <c r="E16" s="1103">
        <v>1107441.7995</v>
      </c>
      <c r="F16" s="1104">
        <f t="shared" si="1"/>
        <v>92.906785930181741</v>
      </c>
      <c r="G16" s="1105" t="s">
        <v>723</v>
      </c>
      <c r="H16" s="1106" t="s">
        <v>4750</v>
      </c>
      <c r="I16" s="178"/>
    </row>
    <row r="17" spans="1:12" s="145" customFormat="1" ht="15" customHeight="1" x14ac:dyDescent="0.2">
      <c r="A17" s="189">
        <f t="shared" ref="A17:A30" si="2">A16+1</f>
        <v>3</v>
      </c>
      <c r="B17" s="1102" t="s">
        <v>165</v>
      </c>
      <c r="C17" s="1103">
        <v>600</v>
      </c>
      <c r="D17" s="1103">
        <v>785.5</v>
      </c>
      <c r="E17" s="1103">
        <v>785.49299999999994</v>
      </c>
      <c r="F17" s="1104">
        <f t="shared" si="1"/>
        <v>99.999108847867589</v>
      </c>
      <c r="G17" s="1105" t="s">
        <v>723</v>
      </c>
      <c r="H17" s="1107" t="s">
        <v>64</v>
      </c>
      <c r="I17" s="178"/>
    </row>
    <row r="18" spans="1:12" s="145" customFormat="1" ht="24" customHeight="1" x14ac:dyDescent="0.2">
      <c r="A18" s="189">
        <f t="shared" si="2"/>
        <v>4</v>
      </c>
      <c r="B18" s="1108" t="s">
        <v>726</v>
      </c>
      <c r="C18" s="1103">
        <v>54000</v>
      </c>
      <c r="D18" s="1103">
        <v>55680</v>
      </c>
      <c r="E18" s="1103">
        <v>55680</v>
      </c>
      <c r="F18" s="1104">
        <f t="shared" si="1"/>
        <v>100</v>
      </c>
      <c r="G18" s="1105" t="s">
        <v>723</v>
      </c>
      <c r="H18" s="1107" t="s">
        <v>64</v>
      </c>
      <c r="I18" s="178"/>
    </row>
    <row r="19" spans="1:12" s="145" customFormat="1" ht="94.5" x14ac:dyDescent="0.2">
      <c r="A19" s="189">
        <f t="shared" si="2"/>
        <v>5</v>
      </c>
      <c r="B19" s="1108" t="s">
        <v>343</v>
      </c>
      <c r="C19" s="1103">
        <v>15900</v>
      </c>
      <c r="D19" s="1103">
        <v>8400</v>
      </c>
      <c r="E19" s="1103">
        <v>500</v>
      </c>
      <c r="F19" s="1104">
        <f t="shared" si="1"/>
        <v>5.9523809523809517</v>
      </c>
      <c r="G19" s="1105" t="s">
        <v>725</v>
      </c>
      <c r="H19" s="1106" t="s">
        <v>4751</v>
      </c>
      <c r="I19" s="178"/>
    </row>
    <row r="20" spans="1:12" s="145" customFormat="1" ht="24" customHeight="1" x14ac:dyDescent="0.2">
      <c r="A20" s="189">
        <f t="shared" si="2"/>
        <v>6</v>
      </c>
      <c r="B20" s="1102" t="s">
        <v>4752</v>
      </c>
      <c r="C20" s="1103">
        <v>1000</v>
      </c>
      <c r="D20" s="1103">
        <v>1000</v>
      </c>
      <c r="E20" s="1103">
        <v>0</v>
      </c>
      <c r="F20" s="1104">
        <f t="shared" si="1"/>
        <v>0</v>
      </c>
      <c r="G20" s="1105" t="s">
        <v>730</v>
      </c>
      <c r="H20" s="1106" t="s">
        <v>4753</v>
      </c>
      <c r="I20" s="1297"/>
      <c r="J20" s="1298"/>
      <c r="K20" s="1298"/>
    </row>
    <row r="21" spans="1:12" s="145" customFormat="1" ht="132.75" customHeight="1" x14ac:dyDescent="0.2">
      <c r="A21" s="189">
        <f t="shared" si="2"/>
        <v>7</v>
      </c>
      <c r="B21" s="1102" t="s">
        <v>3541</v>
      </c>
      <c r="C21" s="1103">
        <v>11407</v>
      </c>
      <c r="D21" s="1103">
        <v>11313.12</v>
      </c>
      <c r="E21" s="1103">
        <v>6577.0632400000013</v>
      </c>
      <c r="F21" s="1104">
        <f t="shared" si="1"/>
        <v>58.13659927588499</v>
      </c>
      <c r="G21" s="1105" t="s">
        <v>725</v>
      </c>
      <c r="H21" s="1107" t="s">
        <v>4754</v>
      </c>
      <c r="I21" s="1297"/>
      <c r="J21" s="1298"/>
      <c r="K21" s="1298"/>
    </row>
    <row r="22" spans="1:12" s="145" customFormat="1" ht="67.5" customHeight="1" x14ac:dyDescent="0.2">
      <c r="A22" s="189">
        <f t="shared" si="2"/>
        <v>8</v>
      </c>
      <c r="B22" s="1108" t="s">
        <v>727</v>
      </c>
      <c r="C22" s="1103">
        <v>8200</v>
      </c>
      <c r="D22" s="1103">
        <v>70</v>
      </c>
      <c r="E22" s="1103">
        <v>69.502929999999992</v>
      </c>
      <c r="F22" s="1104">
        <f t="shared" si="1"/>
        <v>99.289899999999989</v>
      </c>
      <c r="G22" s="1105" t="s">
        <v>723</v>
      </c>
      <c r="H22" s="1106" t="s">
        <v>4755</v>
      </c>
      <c r="I22" s="178"/>
    </row>
    <row r="23" spans="1:12" s="145" customFormat="1" ht="142.5" customHeight="1" x14ac:dyDescent="0.2">
      <c r="A23" s="189">
        <f t="shared" si="2"/>
        <v>9</v>
      </c>
      <c r="B23" s="1108" t="s">
        <v>729</v>
      </c>
      <c r="C23" s="1103">
        <v>37000</v>
      </c>
      <c r="D23" s="1103">
        <v>11312.1</v>
      </c>
      <c r="E23" s="1103">
        <v>7802.85</v>
      </c>
      <c r="F23" s="1104">
        <f t="shared" si="1"/>
        <v>68.977908611133216</v>
      </c>
      <c r="G23" s="1105" t="s">
        <v>725</v>
      </c>
      <c r="H23" s="1106" t="s">
        <v>4756</v>
      </c>
      <c r="I23" s="178"/>
    </row>
    <row r="24" spans="1:12" s="145" customFormat="1" ht="94.5" x14ac:dyDescent="0.2">
      <c r="A24" s="189">
        <f t="shared" si="2"/>
        <v>10</v>
      </c>
      <c r="B24" s="1109" t="s">
        <v>3135</v>
      </c>
      <c r="C24" s="1110">
        <v>12200</v>
      </c>
      <c r="D24" s="1110">
        <v>6232.6</v>
      </c>
      <c r="E24" s="1110">
        <v>3108.3564999999999</v>
      </c>
      <c r="F24" s="1104">
        <f>E24/D24*100</f>
        <v>49.872549176908507</v>
      </c>
      <c r="G24" s="1105" t="s">
        <v>725</v>
      </c>
      <c r="H24" s="1106" t="s">
        <v>4757</v>
      </c>
      <c r="I24" s="1297"/>
      <c r="J24" s="1298"/>
      <c r="K24" s="1298"/>
    </row>
    <row r="25" spans="1:12" s="145" customFormat="1" ht="34.5" customHeight="1" x14ac:dyDescent="0.2">
      <c r="A25" s="189">
        <f t="shared" si="2"/>
        <v>11</v>
      </c>
      <c r="B25" s="1111" t="s">
        <v>3542</v>
      </c>
      <c r="C25" s="1112">
        <v>7041</v>
      </c>
      <c r="D25" s="1112">
        <v>7041</v>
      </c>
      <c r="E25" s="1112">
        <v>5969.2777399999995</v>
      </c>
      <c r="F25" s="1113">
        <f>E25/D25*100</f>
        <v>84.778834540548203</v>
      </c>
      <c r="G25" s="1114" t="s">
        <v>723</v>
      </c>
      <c r="H25" s="1107" t="s">
        <v>4758</v>
      </c>
      <c r="I25" s="178"/>
      <c r="J25" s="178"/>
      <c r="K25" s="178"/>
      <c r="L25" s="178"/>
    </row>
    <row r="26" spans="1:12" s="145" customFormat="1" ht="24" customHeight="1" x14ac:dyDescent="0.2">
      <c r="A26" s="189">
        <f t="shared" si="2"/>
        <v>12</v>
      </c>
      <c r="B26" s="1108" t="s">
        <v>3136</v>
      </c>
      <c r="C26" s="1103">
        <v>3000</v>
      </c>
      <c r="D26" s="1103">
        <v>12.77</v>
      </c>
      <c r="E26" s="1103">
        <v>0</v>
      </c>
      <c r="F26" s="1113">
        <f>E26/D26*100</f>
        <v>0</v>
      </c>
      <c r="G26" s="1105" t="s">
        <v>723</v>
      </c>
      <c r="H26" s="1106" t="s">
        <v>4759</v>
      </c>
      <c r="I26" s="178"/>
    </row>
    <row r="27" spans="1:12" s="145" customFormat="1" ht="24" customHeight="1" x14ac:dyDescent="0.2">
      <c r="A27" s="189">
        <f t="shared" si="2"/>
        <v>13</v>
      </c>
      <c r="B27" s="1108" t="s">
        <v>4760</v>
      </c>
      <c r="C27" s="1103">
        <v>0</v>
      </c>
      <c r="D27" s="1103">
        <v>197</v>
      </c>
      <c r="E27" s="1103">
        <v>197</v>
      </c>
      <c r="F27" s="1104">
        <f t="shared" si="1"/>
        <v>100</v>
      </c>
      <c r="G27" s="1105" t="s">
        <v>730</v>
      </c>
      <c r="H27" s="1107" t="s">
        <v>64</v>
      </c>
      <c r="I27" s="178"/>
    </row>
    <row r="28" spans="1:12" s="145" customFormat="1" ht="24" customHeight="1" x14ac:dyDescent="0.2">
      <c r="A28" s="189">
        <f t="shared" si="2"/>
        <v>14</v>
      </c>
      <c r="B28" s="1108" t="s">
        <v>4761</v>
      </c>
      <c r="C28" s="1103">
        <v>0</v>
      </c>
      <c r="D28" s="1103">
        <v>100</v>
      </c>
      <c r="E28" s="1103">
        <v>100</v>
      </c>
      <c r="F28" s="1104">
        <f t="shared" si="1"/>
        <v>100</v>
      </c>
      <c r="G28" s="1105" t="s">
        <v>730</v>
      </c>
      <c r="H28" s="1107" t="s">
        <v>64</v>
      </c>
      <c r="I28" s="178"/>
    </row>
    <row r="29" spans="1:12" s="145" customFormat="1" ht="24" customHeight="1" x14ac:dyDescent="0.2">
      <c r="A29" s="189">
        <f t="shared" si="2"/>
        <v>15</v>
      </c>
      <c r="B29" s="1108" t="s">
        <v>4762</v>
      </c>
      <c r="C29" s="1103">
        <v>0</v>
      </c>
      <c r="D29" s="1103">
        <v>2167.23</v>
      </c>
      <c r="E29" s="1103">
        <v>2167.23</v>
      </c>
      <c r="F29" s="1104">
        <f t="shared" si="1"/>
        <v>100</v>
      </c>
      <c r="G29" s="1105" t="s">
        <v>730</v>
      </c>
      <c r="H29" s="1107" t="s">
        <v>64</v>
      </c>
      <c r="I29" s="178"/>
    </row>
    <row r="30" spans="1:12" s="145" customFormat="1" ht="57" customHeight="1" x14ac:dyDescent="0.2">
      <c r="A30" s="189">
        <f t="shared" si="2"/>
        <v>16</v>
      </c>
      <c r="B30" s="1108" t="s">
        <v>4763</v>
      </c>
      <c r="C30" s="1103">
        <v>0</v>
      </c>
      <c r="D30" s="1103">
        <v>3027.5</v>
      </c>
      <c r="E30" s="1103">
        <v>2479.1</v>
      </c>
      <c r="F30" s="1104">
        <f t="shared" si="1"/>
        <v>81.8860445912469</v>
      </c>
      <c r="G30" s="1105" t="s">
        <v>730</v>
      </c>
      <c r="H30" s="1107" t="s">
        <v>4764</v>
      </c>
      <c r="I30" s="178"/>
    </row>
    <row r="31" spans="1:12" s="153" customFormat="1" ht="13.5" customHeight="1" thickBot="1" x14ac:dyDescent="0.25">
      <c r="A31" s="1299" t="s">
        <v>339</v>
      </c>
      <c r="B31" s="1300"/>
      <c r="C31" s="165">
        <f>SUM(C15:C30)</f>
        <v>2410001</v>
      </c>
      <c r="D31" s="165">
        <f>SUM(D15:D30)</f>
        <v>2494709.8600000003</v>
      </c>
      <c r="E31" s="165">
        <f>SUM(E15:E30)</f>
        <v>2382557.3640399999</v>
      </c>
      <c r="F31" s="166">
        <f t="shared" si="1"/>
        <v>95.504387193146371</v>
      </c>
      <c r="G31" s="167"/>
      <c r="H31" s="190"/>
      <c r="I31" s="178"/>
    </row>
    <row r="32" spans="1:12" s="132" customFormat="1" ht="18" customHeight="1" thickBot="1" x14ac:dyDescent="0.2">
      <c r="A32" s="186" t="s">
        <v>715</v>
      </c>
      <c r="B32" s="168"/>
      <c r="C32" s="169"/>
      <c r="D32" s="169"/>
      <c r="E32" s="170"/>
      <c r="F32" s="161"/>
      <c r="G32" s="162"/>
      <c r="H32" s="1115"/>
      <c r="I32" s="178"/>
    </row>
    <row r="33" spans="1:11" s="145" customFormat="1" ht="24" customHeight="1" x14ac:dyDescent="0.2">
      <c r="A33" s="1116">
        <f>A30+1</f>
        <v>17</v>
      </c>
      <c r="B33" s="1111" t="s">
        <v>3319</v>
      </c>
      <c r="C33" s="1112">
        <v>466741</v>
      </c>
      <c r="D33" s="1112">
        <v>516982</v>
      </c>
      <c r="E33" s="1112">
        <v>516982</v>
      </c>
      <c r="F33" s="1104">
        <f t="shared" ref="F33:F37" si="3">E33/D33*100</f>
        <v>100</v>
      </c>
      <c r="G33" s="1117" t="s">
        <v>723</v>
      </c>
      <c r="H33" s="1107" t="s">
        <v>64</v>
      </c>
      <c r="I33" s="178"/>
    </row>
    <row r="34" spans="1:11" s="145" customFormat="1" ht="24" customHeight="1" x14ac:dyDescent="0.2">
      <c r="A34" s="189">
        <f t="shared" ref="A34:A36" si="4">A33+1</f>
        <v>18</v>
      </c>
      <c r="B34" s="1111" t="s">
        <v>3320</v>
      </c>
      <c r="C34" s="1112">
        <v>195000</v>
      </c>
      <c r="D34" s="1112">
        <v>195000</v>
      </c>
      <c r="E34" s="1112">
        <v>195000</v>
      </c>
      <c r="F34" s="1104">
        <f t="shared" si="3"/>
        <v>100</v>
      </c>
      <c r="G34" s="1117" t="s">
        <v>723</v>
      </c>
      <c r="H34" s="1107" t="s">
        <v>64</v>
      </c>
      <c r="I34" s="178"/>
    </row>
    <row r="35" spans="1:11" s="145" customFormat="1" ht="24" customHeight="1" x14ac:dyDescent="0.2">
      <c r="A35" s="189">
        <f t="shared" si="4"/>
        <v>19</v>
      </c>
      <c r="B35" s="1111" t="s">
        <v>4765</v>
      </c>
      <c r="C35" s="1112">
        <v>12000</v>
      </c>
      <c r="D35" s="1112">
        <v>12300</v>
      </c>
      <c r="E35" s="1112">
        <v>12300</v>
      </c>
      <c r="F35" s="1104">
        <f t="shared" si="3"/>
        <v>100</v>
      </c>
      <c r="G35" s="1117" t="s">
        <v>730</v>
      </c>
      <c r="H35" s="1107" t="s">
        <v>64</v>
      </c>
      <c r="I35" s="178"/>
    </row>
    <row r="36" spans="1:11" s="145" customFormat="1" ht="24" customHeight="1" x14ac:dyDescent="0.2">
      <c r="A36" s="189">
        <f t="shared" si="4"/>
        <v>20</v>
      </c>
      <c r="B36" s="1109" t="s">
        <v>731</v>
      </c>
      <c r="C36" s="1110">
        <v>12000</v>
      </c>
      <c r="D36" s="1110">
        <v>12000</v>
      </c>
      <c r="E36" s="1110">
        <v>12000</v>
      </c>
      <c r="F36" s="1104">
        <f t="shared" si="3"/>
        <v>100</v>
      </c>
      <c r="G36" s="1118" t="s">
        <v>723</v>
      </c>
      <c r="H36" s="1107" t="s">
        <v>64</v>
      </c>
      <c r="I36" s="178"/>
    </row>
    <row r="37" spans="1:11" s="145" customFormat="1" ht="13.5" customHeight="1" thickBot="1" x14ac:dyDescent="0.25">
      <c r="A37" s="1299" t="s">
        <v>339</v>
      </c>
      <c r="B37" s="1300"/>
      <c r="C37" s="165">
        <f>SUM(C33:C36)</f>
        <v>685741</v>
      </c>
      <c r="D37" s="165">
        <f>SUM(D33:D36)</f>
        <v>736282</v>
      </c>
      <c r="E37" s="165">
        <f>SUM(E33:E36)</f>
        <v>736282</v>
      </c>
      <c r="F37" s="166">
        <f t="shared" si="3"/>
        <v>100</v>
      </c>
      <c r="G37" s="167"/>
      <c r="H37" s="190"/>
      <c r="I37" s="178"/>
    </row>
    <row r="38" spans="1:11" ht="18" customHeight="1" thickBot="1" x14ac:dyDescent="0.2">
      <c r="A38" s="191" t="s">
        <v>733</v>
      </c>
      <c r="B38" s="171"/>
      <c r="C38" s="172"/>
      <c r="D38" s="172"/>
      <c r="E38" s="173"/>
      <c r="F38" s="174"/>
      <c r="G38" s="192"/>
      <c r="H38" s="193"/>
      <c r="I38" s="178"/>
    </row>
    <row r="39" spans="1:11" s="145" customFormat="1" ht="67.5" customHeight="1" x14ac:dyDescent="0.2">
      <c r="A39" s="1116">
        <f>A36+1</f>
        <v>21</v>
      </c>
      <c r="B39" s="1109" t="s">
        <v>4766</v>
      </c>
      <c r="C39" s="1110">
        <v>300</v>
      </c>
      <c r="D39" s="1110">
        <v>300</v>
      </c>
      <c r="E39" s="1110">
        <v>0</v>
      </c>
      <c r="F39" s="1104">
        <f t="shared" ref="F39:F63" si="5">E39/D39*100</f>
        <v>0</v>
      </c>
      <c r="G39" s="1117" t="s">
        <v>725</v>
      </c>
      <c r="H39" s="1107" t="s">
        <v>4767</v>
      </c>
      <c r="I39" s="1297"/>
      <c r="J39" s="1298"/>
    </row>
    <row r="40" spans="1:11" s="145" customFormat="1" ht="110.25" customHeight="1" x14ac:dyDescent="0.2">
      <c r="A40" s="189">
        <f t="shared" ref="A40:A62" si="6">A39+1</f>
        <v>22</v>
      </c>
      <c r="B40" s="1109" t="s">
        <v>2910</v>
      </c>
      <c r="C40" s="1110">
        <v>100000</v>
      </c>
      <c r="D40" s="1110">
        <v>1728.8600000000001</v>
      </c>
      <c r="E40" s="1110">
        <v>421.08</v>
      </c>
      <c r="F40" s="1104">
        <f t="shared" si="5"/>
        <v>24.355933968048308</v>
      </c>
      <c r="G40" s="1117" t="s">
        <v>725</v>
      </c>
      <c r="H40" s="1107" t="s">
        <v>4768</v>
      </c>
      <c r="I40" s="178"/>
      <c r="J40" s="178"/>
    </row>
    <row r="41" spans="1:11" s="145" customFormat="1" ht="34.5" customHeight="1" x14ac:dyDescent="0.2">
      <c r="A41" s="189">
        <f t="shared" si="6"/>
        <v>23</v>
      </c>
      <c r="B41" s="1109" t="s">
        <v>3258</v>
      </c>
      <c r="C41" s="1110">
        <v>0</v>
      </c>
      <c r="D41" s="1110">
        <v>4400</v>
      </c>
      <c r="E41" s="1110">
        <v>4400</v>
      </c>
      <c r="F41" s="1104">
        <f t="shared" si="5"/>
        <v>100</v>
      </c>
      <c r="G41" s="1117" t="s">
        <v>730</v>
      </c>
      <c r="H41" s="1107" t="s">
        <v>64</v>
      </c>
      <c r="I41" s="178"/>
      <c r="J41" s="178"/>
    </row>
    <row r="42" spans="1:11" s="145" customFormat="1" ht="44.25" customHeight="1" x14ac:dyDescent="0.2">
      <c r="A42" s="189">
        <f t="shared" si="6"/>
        <v>24</v>
      </c>
      <c r="B42" s="1109" t="s">
        <v>3259</v>
      </c>
      <c r="C42" s="1110">
        <v>900</v>
      </c>
      <c r="D42" s="1110">
        <v>900</v>
      </c>
      <c r="E42" s="1110">
        <v>833</v>
      </c>
      <c r="F42" s="1104">
        <f t="shared" si="5"/>
        <v>92.555555555555557</v>
      </c>
      <c r="G42" s="1117" t="s">
        <v>723</v>
      </c>
      <c r="H42" s="1107" t="s">
        <v>4769</v>
      </c>
      <c r="I42" s="1297"/>
      <c r="J42" s="1298"/>
      <c r="K42" s="1298"/>
    </row>
    <row r="43" spans="1:11" s="145" customFormat="1" ht="34.5" customHeight="1" x14ac:dyDescent="0.2">
      <c r="A43" s="189">
        <f t="shared" si="6"/>
        <v>25</v>
      </c>
      <c r="B43" s="1109" t="s">
        <v>3674</v>
      </c>
      <c r="C43" s="1110">
        <v>6000</v>
      </c>
      <c r="D43" s="1110">
        <v>4800</v>
      </c>
      <c r="E43" s="1110">
        <v>4514</v>
      </c>
      <c r="F43" s="1104">
        <f t="shared" si="5"/>
        <v>94.041666666666671</v>
      </c>
      <c r="G43" s="1118" t="s">
        <v>730</v>
      </c>
      <c r="H43" s="1107" t="s">
        <v>4769</v>
      </c>
      <c r="I43" s="1297"/>
      <c r="J43" s="1298"/>
      <c r="K43" s="1298"/>
    </row>
    <row r="44" spans="1:11" s="145" customFormat="1" ht="34.5" customHeight="1" x14ac:dyDescent="0.2">
      <c r="A44" s="189">
        <f t="shared" si="6"/>
        <v>26</v>
      </c>
      <c r="B44" s="1109" t="s">
        <v>3675</v>
      </c>
      <c r="C44" s="1110">
        <v>7000</v>
      </c>
      <c r="D44" s="1110">
        <v>7000</v>
      </c>
      <c r="E44" s="1110">
        <v>7000</v>
      </c>
      <c r="F44" s="1104">
        <f t="shared" si="5"/>
        <v>100</v>
      </c>
      <c r="G44" s="1117" t="s">
        <v>730</v>
      </c>
      <c r="H44" s="1107" t="s">
        <v>64</v>
      </c>
      <c r="I44" s="178"/>
      <c r="J44" s="178"/>
    </row>
    <row r="45" spans="1:11" s="145" customFormat="1" ht="69" customHeight="1" x14ac:dyDescent="0.2">
      <c r="A45" s="189">
        <f t="shared" si="6"/>
        <v>27</v>
      </c>
      <c r="B45" s="1109" t="s">
        <v>3676</v>
      </c>
      <c r="C45" s="1110">
        <v>40000</v>
      </c>
      <c r="D45" s="1110">
        <v>40000</v>
      </c>
      <c r="E45" s="1110">
        <v>26500</v>
      </c>
      <c r="F45" s="1104">
        <f t="shared" si="5"/>
        <v>66.25</v>
      </c>
      <c r="G45" s="1117" t="s">
        <v>725</v>
      </c>
      <c r="H45" s="1107" t="s">
        <v>4770</v>
      </c>
      <c r="I45" s="178"/>
      <c r="J45" s="178"/>
    </row>
    <row r="46" spans="1:11" s="145" customFormat="1" ht="34.5" customHeight="1" x14ac:dyDescent="0.2">
      <c r="A46" s="189">
        <f t="shared" si="6"/>
        <v>28</v>
      </c>
      <c r="B46" s="1109" t="s">
        <v>4771</v>
      </c>
      <c r="C46" s="1110">
        <v>41000</v>
      </c>
      <c r="D46" s="1110">
        <v>0</v>
      </c>
      <c r="E46" s="1110">
        <v>0</v>
      </c>
      <c r="F46" s="1104" t="s">
        <v>3125</v>
      </c>
      <c r="G46" s="1118" t="s">
        <v>725</v>
      </c>
      <c r="H46" s="1119" t="s">
        <v>4772</v>
      </c>
      <c r="I46" s="178"/>
    </row>
    <row r="47" spans="1:11" s="145" customFormat="1" ht="31.5" x14ac:dyDescent="0.2">
      <c r="A47" s="189">
        <f t="shared" si="6"/>
        <v>29</v>
      </c>
      <c r="B47" s="1109" t="s">
        <v>3677</v>
      </c>
      <c r="C47" s="1110">
        <v>60000</v>
      </c>
      <c r="D47" s="1110">
        <v>62500</v>
      </c>
      <c r="E47" s="1110">
        <v>62500</v>
      </c>
      <c r="F47" s="1104">
        <f t="shared" si="5"/>
        <v>100</v>
      </c>
      <c r="G47" s="1118" t="s">
        <v>730</v>
      </c>
      <c r="H47" s="1107" t="s">
        <v>64</v>
      </c>
      <c r="I47" s="178"/>
    </row>
    <row r="48" spans="1:11" s="145" customFormat="1" ht="34.5" customHeight="1" x14ac:dyDescent="0.2">
      <c r="A48" s="189">
        <f t="shared" si="6"/>
        <v>30</v>
      </c>
      <c r="B48" s="1109" t="s">
        <v>3678</v>
      </c>
      <c r="C48" s="1110">
        <v>4000</v>
      </c>
      <c r="D48" s="1110">
        <v>3450</v>
      </c>
      <c r="E48" s="1110">
        <v>3450</v>
      </c>
      <c r="F48" s="1104">
        <f t="shared" si="5"/>
        <v>100</v>
      </c>
      <c r="G48" s="1117" t="s">
        <v>730</v>
      </c>
      <c r="H48" s="1107" t="s">
        <v>64</v>
      </c>
      <c r="I48" s="178"/>
      <c r="J48" s="178"/>
    </row>
    <row r="49" spans="1:10" s="145" customFormat="1" ht="31.5" x14ac:dyDescent="0.2">
      <c r="A49" s="189">
        <f t="shared" si="6"/>
        <v>31</v>
      </c>
      <c r="B49" s="1109" t="s">
        <v>3679</v>
      </c>
      <c r="C49" s="1110">
        <v>19500</v>
      </c>
      <c r="D49" s="1110">
        <v>19500</v>
      </c>
      <c r="E49" s="1110">
        <v>19500</v>
      </c>
      <c r="F49" s="1104">
        <f t="shared" si="5"/>
        <v>100</v>
      </c>
      <c r="G49" s="1117" t="s">
        <v>730</v>
      </c>
      <c r="H49" s="1107" t="s">
        <v>64</v>
      </c>
      <c r="I49" s="178"/>
      <c r="J49" s="178"/>
    </row>
    <row r="50" spans="1:10" s="145" customFormat="1" ht="67.5" customHeight="1" x14ac:dyDescent="0.2">
      <c r="A50" s="189">
        <f t="shared" si="6"/>
        <v>32</v>
      </c>
      <c r="B50" s="1109" t="s">
        <v>4773</v>
      </c>
      <c r="C50" s="1110">
        <v>2500</v>
      </c>
      <c r="D50" s="1110">
        <v>2500</v>
      </c>
      <c r="E50" s="1110">
        <v>0</v>
      </c>
      <c r="F50" s="1104">
        <f t="shared" si="5"/>
        <v>0</v>
      </c>
      <c r="G50" s="1117" t="s">
        <v>725</v>
      </c>
      <c r="H50" s="1107" t="s">
        <v>4774</v>
      </c>
      <c r="I50" s="178"/>
      <c r="J50" s="178"/>
    </row>
    <row r="51" spans="1:10" s="145" customFormat="1" ht="34.5" customHeight="1" x14ac:dyDescent="0.2">
      <c r="A51" s="189">
        <f t="shared" si="6"/>
        <v>33</v>
      </c>
      <c r="B51" s="1109" t="s">
        <v>3680</v>
      </c>
      <c r="C51" s="1110">
        <v>45000</v>
      </c>
      <c r="D51" s="1110">
        <v>58700</v>
      </c>
      <c r="E51" s="1110">
        <v>58700</v>
      </c>
      <c r="F51" s="1104">
        <f t="shared" si="5"/>
        <v>100</v>
      </c>
      <c r="G51" s="1118" t="s">
        <v>730</v>
      </c>
      <c r="H51" s="1107" t="s">
        <v>64</v>
      </c>
      <c r="I51" s="178"/>
      <c r="J51" s="178"/>
    </row>
    <row r="52" spans="1:10" s="145" customFormat="1" ht="57" customHeight="1" x14ac:dyDescent="0.2">
      <c r="A52" s="189">
        <f t="shared" si="6"/>
        <v>34</v>
      </c>
      <c r="B52" s="1109" t="s">
        <v>4775</v>
      </c>
      <c r="C52" s="1110">
        <v>0</v>
      </c>
      <c r="D52" s="1110">
        <v>11500</v>
      </c>
      <c r="E52" s="1110">
        <v>0</v>
      </c>
      <c r="F52" s="1104">
        <f t="shared" si="5"/>
        <v>0</v>
      </c>
      <c r="G52" s="1117" t="s">
        <v>725</v>
      </c>
      <c r="H52" s="1107" t="s">
        <v>4776</v>
      </c>
      <c r="I52" s="178"/>
      <c r="J52" s="178"/>
    </row>
    <row r="53" spans="1:10" s="145" customFormat="1" ht="89.25" customHeight="1" x14ac:dyDescent="0.2">
      <c r="A53" s="189">
        <f t="shared" si="6"/>
        <v>35</v>
      </c>
      <c r="B53" s="1109" t="s">
        <v>4777</v>
      </c>
      <c r="C53" s="1110">
        <v>0</v>
      </c>
      <c r="D53" s="1110">
        <v>31860</v>
      </c>
      <c r="E53" s="1110">
        <v>26260</v>
      </c>
      <c r="F53" s="1104">
        <f t="shared" si="5"/>
        <v>82.423101067168872</v>
      </c>
      <c r="G53" s="1117" t="s">
        <v>725</v>
      </c>
      <c r="H53" s="1107" t="s">
        <v>4778</v>
      </c>
      <c r="I53" s="178"/>
      <c r="J53" s="178"/>
    </row>
    <row r="54" spans="1:10" s="145" customFormat="1" ht="78" customHeight="1" x14ac:dyDescent="0.2">
      <c r="A54" s="189">
        <f t="shared" si="6"/>
        <v>36</v>
      </c>
      <c r="B54" s="1109" t="s">
        <v>4779</v>
      </c>
      <c r="C54" s="1110">
        <v>0</v>
      </c>
      <c r="D54" s="1110">
        <v>4800</v>
      </c>
      <c r="E54" s="1110">
        <v>0</v>
      </c>
      <c r="F54" s="1104">
        <f t="shared" si="5"/>
        <v>0</v>
      </c>
      <c r="G54" s="1118" t="s">
        <v>725</v>
      </c>
      <c r="H54" s="1119" t="s">
        <v>4780</v>
      </c>
      <c r="I54" s="178"/>
    </row>
    <row r="55" spans="1:10" s="145" customFormat="1" ht="67.5" customHeight="1" x14ac:dyDescent="0.2">
      <c r="A55" s="189">
        <f t="shared" si="6"/>
        <v>37</v>
      </c>
      <c r="B55" s="1109" t="s">
        <v>4781</v>
      </c>
      <c r="C55" s="1110">
        <v>0</v>
      </c>
      <c r="D55" s="1110">
        <v>17500</v>
      </c>
      <c r="E55" s="1110">
        <v>14780</v>
      </c>
      <c r="F55" s="1104">
        <f t="shared" si="5"/>
        <v>84.457142857142856</v>
      </c>
      <c r="G55" s="1118" t="s">
        <v>4782</v>
      </c>
      <c r="H55" s="1119" t="s">
        <v>4783</v>
      </c>
      <c r="I55" s="178"/>
    </row>
    <row r="56" spans="1:10" s="145" customFormat="1" ht="89.25" customHeight="1" x14ac:dyDescent="0.2">
      <c r="A56" s="189">
        <f t="shared" si="6"/>
        <v>38</v>
      </c>
      <c r="B56" s="1109" t="s">
        <v>600</v>
      </c>
      <c r="C56" s="1110">
        <v>50000</v>
      </c>
      <c r="D56" s="1110">
        <v>284592</v>
      </c>
      <c r="E56" s="1110">
        <v>256592</v>
      </c>
      <c r="F56" s="1104">
        <f t="shared" si="5"/>
        <v>90.161353797717439</v>
      </c>
      <c r="G56" s="1117" t="s">
        <v>725</v>
      </c>
      <c r="H56" s="1107" t="s">
        <v>4784</v>
      </c>
      <c r="I56" s="178"/>
      <c r="J56" s="178"/>
    </row>
    <row r="57" spans="1:10" s="145" customFormat="1" ht="31.5" x14ac:dyDescent="0.2">
      <c r="A57" s="189">
        <f t="shared" si="6"/>
        <v>39</v>
      </c>
      <c r="B57" s="1109" t="s">
        <v>3681</v>
      </c>
      <c r="C57" s="1110">
        <v>4000</v>
      </c>
      <c r="D57" s="1110">
        <v>4000</v>
      </c>
      <c r="E57" s="1110">
        <v>4000</v>
      </c>
      <c r="F57" s="1104">
        <f t="shared" si="5"/>
        <v>100</v>
      </c>
      <c r="G57" s="1117" t="s">
        <v>723</v>
      </c>
      <c r="H57" s="1107" t="s">
        <v>64</v>
      </c>
      <c r="I57" s="178"/>
      <c r="J57" s="178"/>
    </row>
    <row r="58" spans="1:10" s="145" customFormat="1" ht="45" customHeight="1" x14ac:dyDescent="0.2">
      <c r="A58" s="189">
        <f t="shared" si="6"/>
        <v>40</v>
      </c>
      <c r="B58" s="1109" t="s">
        <v>3682</v>
      </c>
      <c r="C58" s="1110">
        <v>5000</v>
      </c>
      <c r="D58" s="1110">
        <v>3600</v>
      </c>
      <c r="E58" s="1110">
        <v>2500.0889999999999</v>
      </c>
      <c r="F58" s="1104">
        <f t="shared" si="5"/>
        <v>69.446916666666667</v>
      </c>
      <c r="G58" s="1117" t="s">
        <v>723</v>
      </c>
      <c r="H58" s="1120" t="s">
        <v>3543</v>
      </c>
      <c r="I58" s="178"/>
      <c r="J58" s="178"/>
    </row>
    <row r="59" spans="1:10" s="145" customFormat="1" ht="24" customHeight="1" x14ac:dyDescent="0.2">
      <c r="A59" s="189">
        <f t="shared" si="6"/>
        <v>41</v>
      </c>
      <c r="B59" s="1109" t="s">
        <v>3316</v>
      </c>
      <c r="C59" s="1110">
        <v>0</v>
      </c>
      <c r="D59" s="1110">
        <v>3553.5</v>
      </c>
      <c r="E59" s="1110">
        <v>3553.5010000000002</v>
      </c>
      <c r="F59" s="1104">
        <f t="shared" si="5"/>
        <v>100.00002814126918</v>
      </c>
      <c r="G59" s="1118" t="s">
        <v>723</v>
      </c>
      <c r="H59" s="1107" t="s">
        <v>64</v>
      </c>
      <c r="I59" s="178"/>
      <c r="J59" s="178"/>
    </row>
    <row r="60" spans="1:10" s="145" customFormat="1" ht="67.5" customHeight="1" x14ac:dyDescent="0.2">
      <c r="A60" s="189">
        <f t="shared" si="6"/>
        <v>42</v>
      </c>
      <c r="B60" s="1109" t="s">
        <v>2911</v>
      </c>
      <c r="C60" s="1110">
        <v>9000</v>
      </c>
      <c r="D60" s="1110">
        <v>9000</v>
      </c>
      <c r="E60" s="1110">
        <v>0</v>
      </c>
      <c r="F60" s="1104">
        <f t="shared" si="5"/>
        <v>0</v>
      </c>
      <c r="G60" s="1117" t="s">
        <v>725</v>
      </c>
      <c r="H60" s="1107" t="s">
        <v>4785</v>
      </c>
      <c r="I60" s="178"/>
      <c r="J60" s="178"/>
    </row>
    <row r="61" spans="1:10" s="145" customFormat="1" ht="45" customHeight="1" x14ac:dyDescent="0.2">
      <c r="A61" s="189">
        <f t="shared" si="6"/>
        <v>43</v>
      </c>
      <c r="B61" s="1109" t="s">
        <v>602</v>
      </c>
      <c r="C61" s="1110">
        <v>8954</v>
      </c>
      <c r="D61" s="1110">
        <v>1554</v>
      </c>
      <c r="E61" s="1110">
        <v>0</v>
      </c>
      <c r="F61" s="1104">
        <f t="shared" si="5"/>
        <v>0</v>
      </c>
      <c r="G61" s="1117" t="s">
        <v>723</v>
      </c>
      <c r="H61" s="1120" t="s">
        <v>3544</v>
      </c>
      <c r="I61" s="178"/>
      <c r="J61" s="178"/>
    </row>
    <row r="62" spans="1:10" s="145" customFormat="1" ht="132" customHeight="1" x14ac:dyDescent="0.2">
      <c r="A62" s="189">
        <f t="shared" si="6"/>
        <v>44</v>
      </c>
      <c r="B62" s="1109" t="s">
        <v>3683</v>
      </c>
      <c r="C62" s="1110">
        <v>13000</v>
      </c>
      <c r="D62" s="1110">
        <v>41360.51</v>
      </c>
      <c r="E62" s="1110">
        <v>33086.900659999999</v>
      </c>
      <c r="F62" s="1104">
        <f t="shared" si="5"/>
        <v>79.996355605866555</v>
      </c>
      <c r="G62" s="1117" t="s">
        <v>725</v>
      </c>
      <c r="H62" s="1121" t="s">
        <v>4786</v>
      </c>
      <c r="I62" s="178"/>
    </row>
    <row r="63" spans="1:10" s="145" customFormat="1" ht="13.5" customHeight="1" thickBot="1" x14ac:dyDescent="0.25">
      <c r="A63" s="1299" t="s">
        <v>339</v>
      </c>
      <c r="B63" s="1300"/>
      <c r="C63" s="165">
        <f>SUM(C39:C62)</f>
        <v>416154</v>
      </c>
      <c r="D63" s="175">
        <f>SUM(D39:D62)</f>
        <v>619098.87</v>
      </c>
      <c r="E63" s="175">
        <f>SUM(E39:E62)</f>
        <v>528590.57065999997</v>
      </c>
      <c r="F63" s="176">
        <f t="shared" si="5"/>
        <v>85.380638905058888</v>
      </c>
      <c r="G63" s="167"/>
      <c r="H63" s="177"/>
      <c r="I63" s="178"/>
      <c r="J63" s="178"/>
    </row>
    <row r="64" spans="1:10" ht="18" customHeight="1" thickBot="1" x14ac:dyDescent="0.2">
      <c r="A64" s="186" t="s">
        <v>717</v>
      </c>
      <c r="B64" s="158"/>
      <c r="C64" s="159"/>
      <c r="D64" s="159"/>
      <c r="E64" s="160"/>
      <c r="F64" s="161"/>
      <c r="G64" s="162"/>
      <c r="H64" s="194"/>
      <c r="I64" s="178"/>
    </row>
    <row r="65" spans="1:10" s="145" customFormat="1" ht="15" customHeight="1" x14ac:dyDescent="0.2">
      <c r="A65" s="1116">
        <f>A62+1</f>
        <v>45</v>
      </c>
      <c r="B65" s="1109" t="s">
        <v>2990</v>
      </c>
      <c r="C65" s="1110">
        <v>11039</v>
      </c>
      <c r="D65" s="1110">
        <v>8613</v>
      </c>
      <c r="E65" s="1110">
        <v>8547.6916799999981</v>
      </c>
      <c r="F65" s="1104">
        <f t="shared" ref="F65:F87" si="7">E65/D65*100</f>
        <v>99.241747126436763</v>
      </c>
      <c r="G65" s="1117" t="s">
        <v>730</v>
      </c>
      <c r="H65" s="1121" t="s">
        <v>64</v>
      </c>
      <c r="I65" s="178"/>
      <c r="J65" s="178"/>
    </row>
    <row r="66" spans="1:10" s="145" customFormat="1" ht="24" customHeight="1" x14ac:dyDescent="0.2">
      <c r="A66" s="189">
        <f t="shared" ref="A66:A86" si="8">A65+1</f>
        <v>46</v>
      </c>
      <c r="B66" s="1109" t="s">
        <v>736</v>
      </c>
      <c r="C66" s="1110">
        <v>8935</v>
      </c>
      <c r="D66" s="1110">
        <v>20595.45</v>
      </c>
      <c r="E66" s="1110">
        <v>20255.00592</v>
      </c>
      <c r="F66" s="1104">
        <f t="shared" si="7"/>
        <v>98.346993729197465</v>
      </c>
      <c r="G66" s="1117" t="s">
        <v>730</v>
      </c>
      <c r="H66" s="1121" t="s">
        <v>64</v>
      </c>
      <c r="I66" s="178"/>
      <c r="J66" s="178"/>
    </row>
    <row r="67" spans="1:10" s="145" customFormat="1" ht="15" customHeight="1" x14ac:dyDescent="0.2">
      <c r="A67" s="189">
        <f t="shared" si="8"/>
        <v>47</v>
      </c>
      <c r="B67" s="1109" t="s">
        <v>4787</v>
      </c>
      <c r="C67" s="1110">
        <v>0</v>
      </c>
      <c r="D67" s="1110">
        <v>173.07</v>
      </c>
      <c r="E67" s="1110">
        <v>173.05620999999999</v>
      </c>
      <c r="F67" s="1104">
        <f t="shared" si="7"/>
        <v>99.992032125729466</v>
      </c>
      <c r="G67" s="1117" t="s">
        <v>730</v>
      </c>
      <c r="H67" s="1121" t="s">
        <v>64</v>
      </c>
      <c r="I67" s="178"/>
      <c r="J67" s="178"/>
    </row>
    <row r="68" spans="1:10" s="145" customFormat="1" ht="24" customHeight="1" x14ac:dyDescent="0.2">
      <c r="A68" s="189">
        <f t="shared" si="8"/>
        <v>48</v>
      </c>
      <c r="B68" s="1109" t="s">
        <v>3224</v>
      </c>
      <c r="C68" s="1110">
        <v>31800</v>
      </c>
      <c r="D68" s="1110">
        <v>46120.05999999999</v>
      </c>
      <c r="E68" s="1110">
        <v>45759.670960000003</v>
      </c>
      <c r="F68" s="1104">
        <f t="shared" si="7"/>
        <v>99.218585058215481</v>
      </c>
      <c r="G68" s="1117" t="s">
        <v>730</v>
      </c>
      <c r="H68" s="1121" t="s">
        <v>64</v>
      </c>
      <c r="I68" s="178"/>
      <c r="J68" s="178"/>
    </row>
    <row r="69" spans="1:10" s="145" customFormat="1" ht="57" customHeight="1" x14ac:dyDescent="0.2">
      <c r="A69" s="189">
        <f t="shared" si="8"/>
        <v>49</v>
      </c>
      <c r="B69" s="1109" t="s">
        <v>738</v>
      </c>
      <c r="C69" s="1110">
        <v>68800</v>
      </c>
      <c r="D69" s="1110">
        <v>13473.84</v>
      </c>
      <c r="E69" s="1110">
        <v>3473.8237799999997</v>
      </c>
      <c r="F69" s="1104">
        <f t="shared" si="7"/>
        <v>25.781987762953989</v>
      </c>
      <c r="G69" s="1117" t="s">
        <v>725</v>
      </c>
      <c r="H69" s="1121" t="s">
        <v>4788</v>
      </c>
      <c r="I69" s="178"/>
      <c r="J69" s="178"/>
    </row>
    <row r="70" spans="1:10" s="145" customFormat="1" ht="89.25" customHeight="1" x14ac:dyDescent="0.2">
      <c r="A70" s="189">
        <f t="shared" si="8"/>
        <v>50</v>
      </c>
      <c r="B70" s="1109" t="s">
        <v>640</v>
      </c>
      <c r="C70" s="1110">
        <v>40500</v>
      </c>
      <c r="D70" s="1110">
        <v>57515.92</v>
      </c>
      <c r="E70" s="1110">
        <v>52777.517279999993</v>
      </c>
      <c r="F70" s="1104">
        <f t="shared" si="7"/>
        <v>91.761580584992814</v>
      </c>
      <c r="G70" s="1117" t="s">
        <v>725</v>
      </c>
      <c r="H70" s="1121" t="s">
        <v>4789</v>
      </c>
      <c r="I70" s="178"/>
      <c r="J70" s="178"/>
    </row>
    <row r="71" spans="1:10" s="145" customFormat="1" ht="128.25" customHeight="1" x14ac:dyDescent="0.2">
      <c r="A71" s="189">
        <f t="shared" si="8"/>
        <v>51</v>
      </c>
      <c r="B71" s="1109" t="s">
        <v>2913</v>
      </c>
      <c r="C71" s="1110">
        <v>15643</v>
      </c>
      <c r="D71" s="1110">
        <v>3100.0000000000005</v>
      </c>
      <c r="E71" s="1110">
        <v>2765.42589</v>
      </c>
      <c r="F71" s="1104">
        <f t="shared" si="7"/>
        <v>89.207286774193534</v>
      </c>
      <c r="G71" s="1117" t="s">
        <v>725</v>
      </c>
      <c r="H71" s="1121" t="s">
        <v>4790</v>
      </c>
      <c r="I71" s="178"/>
      <c r="J71" s="178"/>
    </row>
    <row r="72" spans="1:10" s="145" customFormat="1" ht="15" customHeight="1" x14ac:dyDescent="0.2">
      <c r="A72" s="189">
        <f t="shared" si="8"/>
        <v>52</v>
      </c>
      <c r="B72" s="1109" t="s">
        <v>2914</v>
      </c>
      <c r="C72" s="1110">
        <v>0</v>
      </c>
      <c r="D72" s="1110">
        <v>4908.8900000000003</v>
      </c>
      <c r="E72" s="1110">
        <v>4908.8653799999993</v>
      </c>
      <c r="F72" s="1104">
        <f t="shared" si="7"/>
        <v>99.999498460955508</v>
      </c>
      <c r="G72" s="1117" t="s">
        <v>730</v>
      </c>
      <c r="H72" s="1121" t="s">
        <v>64</v>
      </c>
      <c r="I72" s="178"/>
      <c r="J72" s="178"/>
    </row>
    <row r="73" spans="1:10" s="145" customFormat="1" ht="24" customHeight="1" x14ac:dyDescent="0.2">
      <c r="A73" s="189">
        <f t="shared" si="8"/>
        <v>53</v>
      </c>
      <c r="B73" s="1109" t="s">
        <v>739</v>
      </c>
      <c r="C73" s="1110">
        <v>39871</v>
      </c>
      <c r="D73" s="1110">
        <v>29000</v>
      </c>
      <c r="E73" s="1110">
        <v>27263.240790000003</v>
      </c>
      <c r="F73" s="1104">
        <f t="shared" si="7"/>
        <v>94.011175137931048</v>
      </c>
      <c r="G73" s="1117" t="s">
        <v>730</v>
      </c>
      <c r="H73" s="1121" t="s">
        <v>4791</v>
      </c>
      <c r="I73" s="178"/>
      <c r="J73" s="178"/>
    </row>
    <row r="74" spans="1:10" s="145" customFormat="1" ht="24" customHeight="1" x14ac:dyDescent="0.2">
      <c r="A74" s="189">
        <f t="shared" si="8"/>
        <v>54</v>
      </c>
      <c r="B74" s="1109" t="s">
        <v>2915</v>
      </c>
      <c r="C74" s="1110">
        <v>130000</v>
      </c>
      <c r="D74" s="1110">
        <v>116000</v>
      </c>
      <c r="E74" s="1110">
        <v>114907.55402000001</v>
      </c>
      <c r="F74" s="1104">
        <f t="shared" si="7"/>
        <v>99.058236224137943</v>
      </c>
      <c r="G74" s="1117" t="s">
        <v>730</v>
      </c>
      <c r="H74" s="1121" t="s">
        <v>4791</v>
      </c>
      <c r="I74" s="178"/>
      <c r="J74" s="178"/>
    </row>
    <row r="75" spans="1:10" s="145" customFormat="1" ht="109.5" customHeight="1" x14ac:dyDescent="0.2">
      <c r="A75" s="189">
        <f t="shared" si="8"/>
        <v>55</v>
      </c>
      <c r="B75" s="1109" t="s">
        <v>2916</v>
      </c>
      <c r="C75" s="1110">
        <v>58000</v>
      </c>
      <c r="D75" s="1110">
        <v>86404.12</v>
      </c>
      <c r="E75" s="1110">
        <v>68822.748879999999</v>
      </c>
      <c r="F75" s="1104">
        <f t="shared" si="7"/>
        <v>79.652161123798265</v>
      </c>
      <c r="G75" s="1117" t="s">
        <v>725</v>
      </c>
      <c r="H75" s="1121" t="s">
        <v>4792</v>
      </c>
      <c r="I75" s="178"/>
      <c r="J75" s="178"/>
    </row>
    <row r="76" spans="1:10" s="145" customFormat="1" ht="99" customHeight="1" x14ac:dyDescent="0.2">
      <c r="A76" s="189">
        <f t="shared" si="8"/>
        <v>56</v>
      </c>
      <c r="B76" s="1109" t="s">
        <v>2917</v>
      </c>
      <c r="C76" s="1110">
        <v>135263</v>
      </c>
      <c r="D76" s="1110">
        <v>101977.59</v>
      </c>
      <c r="E76" s="1110">
        <v>63861.154629999997</v>
      </c>
      <c r="F76" s="1104">
        <f t="shared" si="7"/>
        <v>62.622733710416178</v>
      </c>
      <c r="G76" s="1117" t="s">
        <v>725</v>
      </c>
      <c r="H76" s="1121" t="s">
        <v>4793</v>
      </c>
      <c r="I76" s="178"/>
      <c r="J76" s="178"/>
    </row>
    <row r="77" spans="1:10" s="145" customFormat="1" ht="67.5" customHeight="1" x14ac:dyDescent="0.2">
      <c r="A77" s="189">
        <f t="shared" si="8"/>
        <v>57</v>
      </c>
      <c r="B77" s="1109" t="s">
        <v>3985</v>
      </c>
      <c r="C77" s="1110">
        <v>0</v>
      </c>
      <c r="D77" s="1110">
        <v>1024.52</v>
      </c>
      <c r="E77" s="1110">
        <v>0</v>
      </c>
      <c r="F77" s="1104">
        <f t="shared" si="7"/>
        <v>0</v>
      </c>
      <c r="G77" s="1117" t="s">
        <v>725</v>
      </c>
      <c r="H77" s="1121" t="s">
        <v>4794</v>
      </c>
      <c r="I77" s="178"/>
      <c r="J77" s="178"/>
    </row>
    <row r="78" spans="1:10" s="145" customFormat="1" ht="89.25" customHeight="1" x14ac:dyDescent="0.2">
      <c r="A78" s="189">
        <f t="shared" si="8"/>
        <v>58</v>
      </c>
      <c r="B78" s="1109" t="s">
        <v>3994</v>
      </c>
      <c r="C78" s="1110">
        <v>0</v>
      </c>
      <c r="D78" s="1110">
        <v>300</v>
      </c>
      <c r="E78" s="1110">
        <v>0</v>
      </c>
      <c r="F78" s="1104">
        <f t="shared" si="7"/>
        <v>0</v>
      </c>
      <c r="G78" s="1117" t="s">
        <v>725</v>
      </c>
      <c r="H78" s="1121" t="s">
        <v>4795</v>
      </c>
      <c r="I78" s="178"/>
      <c r="J78" s="178"/>
    </row>
    <row r="79" spans="1:10" s="145" customFormat="1" ht="89.25" customHeight="1" x14ac:dyDescent="0.2">
      <c r="A79" s="189">
        <f t="shared" si="8"/>
        <v>59</v>
      </c>
      <c r="B79" s="1109" t="s">
        <v>3990</v>
      </c>
      <c r="C79" s="1110">
        <v>0</v>
      </c>
      <c r="D79" s="1110">
        <v>300</v>
      </c>
      <c r="E79" s="1110">
        <v>0</v>
      </c>
      <c r="F79" s="1104">
        <f t="shared" si="7"/>
        <v>0</v>
      </c>
      <c r="G79" s="1117" t="s">
        <v>725</v>
      </c>
      <c r="H79" s="1121" t="s">
        <v>4795</v>
      </c>
      <c r="I79" s="178"/>
      <c r="J79" s="178"/>
    </row>
    <row r="80" spans="1:10" s="145" customFormat="1" ht="120" customHeight="1" x14ac:dyDescent="0.2">
      <c r="A80" s="189">
        <f t="shared" si="8"/>
        <v>60</v>
      </c>
      <c r="B80" s="1109" t="s">
        <v>3993</v>
      </c>
      <c r="C80" s="1110">
        <v>0</v>
      </c>
      <c r="D80" s="1110">
        <v>530.38</v>
      </c>
      <c r="E80" s="1110">
        <v>300.53211999999996</v>
      </c>
      <c r="F80" s="1104">
        <f t="shared" si="7"/>
        <v>56.6635468909084</v>
      </c>
      <c r="G80" s="1117" t="s">
        <v>725</v>
      </c>
      <c r="H80" s="1121" t="s">
        <v>4796</v>
      </c>
      <c r="I80" s="178"/>
      <c r="J80" s="178"/>
    </row>
    <row r="81" spans="1:11" s="145" customFormat="1" ht="109.5" customHeight="1" x14ac:dyDescent="0.2">
      <c r="A81" s="189">
        <f t="shared" si="8"/>
        <v>61</v>
      </c>
      <c r="B81" s="1109" t="s">
        <v>3987</v>
      </c>
      <c r="C81" s="1110">
        <v>0</v>
      </c>
      <c r="D81" s="1110">
        <v>300</v>
      </c>
      <c r="E81" s="1110">
        <v>0</v>
      </c>
      <c r="F81" s="1104">
        <f t="shared" si="7"/>
        <v>0</v>
      </c>
      <c r="G81" s="1117" t="s">
        <v>725</v>
      </c>
      <c r="H81" s="1121" t="s">
        <v>4797</v>
      </c>
      <c r="I81" s="178"/>
      <c r="J81" s="178"/>
    </row>
    <row r="82" spans="1:11" s="145" customFormat="1" ht="94.5" x14ac:dyDescent="0.2">
      <c r="A82" s="189">
        <f t="shared" si="8"/>
        <v>62</v>
      </c>
      <c r="B82" s="1109" t="s">
        <v>3995</v>
      </c>
      <c r="C82" s="1110">
        <v>0</v>
      </c>
      <c r="D82" s="1110">
        <v>300</v>
      </c>
      <c r="E82" s="1110">
        <v>0</v>
      </c>
      <c r="F82" s="1104">
        <f t="shared" si="7"/>
        <v>0</v>
      </c>
      <c r="G82" s="1117" t="s">
        <v>725</v>
      </c>
      <c r="H82" s="1121" t="s">
        <v>4798</v>
      </c>
      <c r="I82" s="178"/>
      <c r="J82" s="178"/>
    </row>
    <row r="83" spans="1:11" s="145" customFormat="1" ht="89.25" customHeight="1" x14ac:dyDescent="0.2">
      <c r="A83" s="189">
        <f t="shared" si="8"/>
        <v>63</v>
      </c>
      <c r="B83" s="1109" t="s">
        <v>3988</v>
      </c>
      <c r="C83" s="1110">
        <v>0</v>
      </c>
      <c r="D83" s="1110">
        <v>300</v>
      </c>
      <c r="E83" s="1110">
        <v>0</v>
      </c>
      <c r="F83" s="1104">
        <f t="shared" si="7"/>
        <v>0</v>
      </c>
      <c r="G83" s="1117" t="s">
        <v>725</v>
      </c>
      <c r="H83" s="1121" t="s">
        <v>4795</v>
      </c>
      <c r="I83" s="178"/>
      <c r="J83" s="178"/>
    </row>
    <row r="84" spans="1:11" s="145" customFormat="1" ht="132" customHeight="1" x14ac:dyDescent="0.2">
      <c r="A84" s="189">
        <f t="shared" si="8"/>
        <v>64</v>
      </c>
      <c r="B84" s="1109" t="s">
        <v>3989</v>
      </c>
      <c r="C84" s="1110">
        <v>0</v>
      </c>
      <c r="D84" s="1110">
        <v>300</v>
      </c>
      <c r="E84" s="1110">
        <v>100.43</v>
      </c>
      <c r="F84" s="1104">
        <f t="shared" si="7"/>
        <v>33.476666666666674</v>
      </c>
      <c r="G84" s="1117" t="s">
        <v>725</v>
      </c>
      <c r="H84" s="1121" t="s">
        <v>4799</v>
      </c>
      <c r="I84" s="178"/>
      <c r="J84" s="178"/>
    </row>
    <row r="85" spans="1:11" s="145" customFormat="1" ht="141" customHeight="1" x14ac:dyDescent="0.2">
      <c r="A85" s="189">
        <f t="shared" si="8"/>
        <v>65</v>
      </c>
      <c r="B85" s="1109" t="s">
        <v>3991</v>
      </c>
      <c r="C85" s="1110">
        <v>0</v>
      </c>
      <c r="D85" s="1110">
        <v>300</v>
      </c>
      <c r="E85" s="1110">
        <v>76.23</v>
      </c>
      <c r="F85" s="1104">
        <f t="shared" si="7"/>
        <v>25.41</v>
      </c>
      <c r="G85" s="1117" t="s">
        <v>725</v>
      </c>
      <c r="H85" s="1121" t="s">
        <v>4800</v>
      </c>
      <c r="I85" s="178"/>
      <c r="J85" s="178"/>
    </row>
    <row r="86" spans="1:11" s="145" customFormat="1" ht="84" x14ac:dyDescent="0.2">
      <c r="A86" s="189">
        <f t="shared" si="8"/>
        <v>66</v>
      </c>
      <c r="B86" s="1109" t="s">
        <v>740</v>
      </c>
      <c r="C86" s="1110">
        <v>50000</v>
      </c>
      <c r="D86" s="1110">
        <v>50000</v>
      </c>
      <c r="E86" s="1110">
        <v>47000</v>
      </c>
      <c r="F86" s="1104">
        <f t="shared" si="7"/>
        <v>94</v>
      </c>
      <c r="G86" s="1118" t="s">
        <v>723</v>
      </c>
      <c r="H86" s="1120" t="s">
        <v>4801</v>
      </c>
      <c r="I86" s="1122"/>
      <c r="J86" s="178"/>
    </row>
    <row r="87" spans="1:11" s="145" customFormat="1" ht="13.5" customHeight="1" thickBot="1" x14ac:dyDescent="0.25">
      <c r="A87" s="1299" t="s">
        <v>339</v>
      </c>
      <c r="B87" s="1300"/>
      <c r="C87" s="165">
        <f>SUM(C65:C86)</f>
        <v>589851</v>
      </c>
      <c r="D87" s="165">
        <f>SUM(D65:D86)</f>
        <v>541536.84</v>
      </c>
      <c r="E87" s="165">
        <f>SUM(E65:E86)</f>
        <v>460992.94754000002</v>
      </c>
      <c r="F87" s="176">
        <f t="shared" si="7"/>
        <v>85.126793504944203</v>
      </c>
      <c r="G87" s="167"/>
      <c r="H87" s="177"/>
      <c r="I87" s="273"/>
    </row>
    <row r="88" spans="1:11" s="182" customFormat="1" x14ac:dyDescent="0.2">
      <c r="A88" s="146"/>
      <c r="B88" s="178"/>
      <c r="C88" s="146"/>
      <c r="D88" s="146"/>
      <c r="E88" s="146"/>
      <c r="F88" s="179"/>
      <c r="G88" s="180"/>
      <c r="H88" s="181"/>
      <c r="I88" s="1123"/>
      <c r="J88" s="154"/>
      <c r="K88" s="154"/>
    </row>
  </sheetData>
  <mergeCells count="17">
    <mergeCell ref="I42:K42"/>
    <mergeCell ref="I43:K43"/>
    <mergeCell ref="A63:B63"/>
    <mergeCell ref="A87:B87"/>
    <mergeCell ref="I20:K20"/>
    <mergeCell ref="I21:K21"/>
    <mergeCell ref="I24:K24"/>
    <mergeCell ref="A31:B31"/>
    <mergeCell ref="I39:J39"/>
    <mergeCell ref="A37:B37"/>
    <mergeCell ref="A8:B8"/>
    <mergeCell ref="A9:B9"/>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06" fitToHeight="0" orientation="landscape" useFirstPageNumber="1" r:id="rId1"/>
  <headerFooter>
    <oddHeader>&amp;L&amp;"Tahoma,Kurzíva"&amp;9Závěrečný účet Moravskoslezského kraje za rok 2022&amp;R&amp;"Tahoma,Kurzíva"&amp;9Tabulka č. 9</oddHeader>
    <oddFooter>&amp;C&amp;"Tahoma,Obyčejné"&amp;10&amp;P</oddFooter>
  </headerFooter>
  <rowBreaks count="1" manualBreakCount="1">
    <brk id="20"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3EDE-FD53-4385-93C4-12441C5BC028}">
  <sheetPr>
    <pageSetUpPr fitToPage="1"/>
  </sheetPr>
  <dimension ref="A1:L46"/>
  <sheetViews>
    <sheetView zoomScaleNormal="100" zoomScaleSheetLayoutView="100" workbookViewId="0">
      <pane ySplit="13" topLeftCell="A14"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9" width="29.140625" style="143" customWidth="1"/>
    <col min="10" max="10" width="9.140625" style="143"/>
    <col min="11" max="13" width="10.140625" style="143" bestFit="1" customWidth="1"/>
    <col min="14" max="16384" width="9.140625" style="143"/>
  </cols>
  <sheetData>
    <row r="1" spans="1:11" s="131" customFormat="1" ht="18" customHeight="1" x14ac:dyDescent="0.2">
      <c r="A1" s="1294" t="s">
        <v>4802</v>
      </c>
      <c r="B1" s="1294"/>
      <c r="C1" s="1294"/>
      <c r="D1" s="1294"/>
      <c r="E1" s="1294"/>
      <c r="F1" s="1294"/>
      <c r="G1" s="1294"/>
      <c r="H1" s="1294"/>
    </row>
    <row r="2" spans="1:11" ht="12" customHeight="1" x14ac:dyDescent="0.2"/>
    <row r="3" spans="1:11" ht="12" customHeight="1" thickBot="1" x14ac:dyDescent="0.2">
      <c r="A3" s="132"/>
      <c r="F3" s="149" t="s">
        <v>713</v>
      </c>
    </row>
    <row r="4" spans="1:11" ht="24" customHeight="1" x14ac:dyDescent="0.2">
      <c r="A4" s="1295"/>
      <c r="B4" s="1296"/>
      <c r="C4" s="150" t="s">
        <v>4746</v>
      </c>
      <c r="D4" s="150" t="s">
        <v>4747</v>
      </c>
      <c r="E4" s="150" t="s">
        <v>4748</v>
      </c>
      <c r="F4" s="183" t="s">
        <v>292</v>
      </c>
      <c r="G4" s="184"/>
      <c r="H4" s="185"/>
    </row>
    <row r="5" spans="1:11" ht="12.95" customHeight="1" x14ac:dyDescent="0.2">
      <c r="A5" s="1290" t="s">
        <v>714</v>
      </c>
      <c r="B5" s="1291"/>
      <c r="C5" s="1095">
        <f>C28</f>
        <v>14099</v>
      </c>
      <c r="D5" s="1095">
        <f>D28</f>
        <v>32898.800000000003</v>
      </c>
      <c r="E5" s="1095">
        <f>E28</f>
        <v>24870.978660000001</v>
      </c>
      <c r="F5" s="1096">
        <f t="shared" ref="F5:F9" si="0">E5/D5*100</f>
        <v>75.598437207436135</v>
      </c>
      <c r="G5" s="180"/>
      <c r="H5" s="181"/>
    </row>
    <row r="6" spans="1:11" ht="12.95" customHeight="1" x14ac:dyDescent="0.2">
      <c r="A6" s="1290" t="s">
        <v>715</v>
      </c>
      <c r="B6" s="1291"/>
      <c r="C6" s="1097">
        <f>C34</f>
        <v>40185</v>
      </c>
      <c r="D6" s="1097">
        <f>D34</f>
        <v>42138.97</v>
      </c>
      <c r="E6" s="1097">
        <f>E34</f>
        <v>40266.572</v>
      </c>
      <c r="F6" s="1096">
        <f t="shared" si="0"/>
        <v>95.556611848842053</v>
      </c>
      <c r="G6" s="180"/>
      <c r="H6" s="181"/>
    </row>
    <row r="7" spans="1:11" ht="12.95" customHeight="1" x14ac:dyDescent="0.2">
      <c r="A7" s="1290" t="s">
        <v>716</v>
      </c>
      <c r="B7" s="1291"/>
      <c r="C7" s="1097">
        <f>C40</f>
        <v>14475</v>
      </c>
      <c r="D7" s="1097">
        <f>D40</f>
        <v>18657.32</v>
      </c>
      <c r="E7" s="1097">
        <f>E40</f>
        <v>7766.346379999999</v>
      </c>
      <c r="F7" s="1096">
        <f t="shared" si="0"/>
        <v>41.626269903716071</v>
      </c>
      <c r="G7" s="180"/>
      <c r="H7" s="181"/>
    </row>
    <row r="8" spans="1:11" ht="12.95" customHeight="1" x14ac:dyDescent="0.2">
      <c r="A8" s="1290" t="s">
        <v>717</v>
      </c>
      <c r="B8" s="1291"/>
      <c r="C8" s="1097">
        <f>C45</f>
        <v>4407</v>
      </c>
      <c r="D8" s="1097">
        <f>D45</f>
        <v>4855.7199999999993</v>
      </c>
      <c r="E8" s="1097">
        <f>E45</f>
        <v>1998.76019</v>
      </c>
      <c r="F8" s="1096">
        <f t="shared" si="0"/>
        <v>41.163003426886235</v>
      </c>
      <c r="G8" s="180"/>
      <c r="H8" s="181"/>
    </row>
    <row r="9" spans="1:11" s="132" customFormat="1" ht="13.5" customHeight="1" thickBot="1" x14ac:dyDescent="0.25">
      <c r="A9" s="1292" t="s">
        <v>339</v>
      </c>
      <c r="B9" s="1293"/>
      <c r="C9" s="151">
        <f>SUM(C5:C8)</f>
        <v>73166</v>
      </c>
      <c r="D9" s="151">
        <f>SUM(D5:D8)</f>
        <v>98550.81</v>
      </c>
      <c r="E9" s="151">
        <f>SUM(E5:E8)</f>
        <v>74902.657229999997</v>
      </c>
      <c r="F9" s="152">
        <f t="shared" si="0"/>
        <v>76.004101062183054</v>
      </c>
      <c r="G9" s="180"/>
      <c r="H9" s="181"/>
    </row>
    <row r="10" spans="1:11" s="156" customFormat="1" ht="10.5" customHeight="1" x14ac:dyDescent="0.2">
      <c r="A10" s="132"/>
      <c r="B10" s="153"/>
      <c r="C10" s="154"/>
      <c r="D10" s="154"/>
      <c r="E10" s="154"/>
      <c r="F10" s="155"/>
      <c r="G10" s="144"/>
      <c r="H10" s="148"/>
      <c r="I10" s="132"/>
      <c r="J10" s="132"/>
      <c r="K10" s="132"/>
    </row>
    <row r="11" spans="1:11" s="156" customFormat="1" ht="10.5" customHeight="1" x14ac:dyDescent="0.2">
      <c r="A11" s="132"/>
      <c r="B11" s="153"/>
      <c r="C11" s="154"/>
      <c r="D11" s="154"/>
      <c r="E11" s="154"/>
      <c r="F11" s="155"/>
      <c r="G11" s="144"/>
      <c r="H11" s="148"/>
      <c r="I11" s="132"/>
      <c r="J11" s="132"/>
      <c r="K11" s="132"/>
    </row>
    <row r="12" spans="1:11" s="156" customFormat="1" ht="10.5" customHeight="1" thickBot="1" x14ac:dyDescent="0.2">
      <c r="A12" s="132"/>
      <c r="B12" s="153"/>
      <c r="C12" s="154"/>
      <c r="D12" s="154"/>
      <c r="E12" s="154"/>
      <c r="F12" s="155"/>
      <c r="G12" s="144"/>
      <c r="H12" s="149" t="s">
        <v>713</v>
      </c>
      <c r="I12" s="132"/>
      <c r="J12" s="132"/>
      <c r="K12" s="132"/>
    </row>
    <row r="13" spans="1:11" ht="28.5" customHeight="1" thickBot="1" x14ac:dyDescent="0.25">
      <c r="A13" s="157" t="s">
        <v>718</v>
      </c>
      <c r="B13" s="1099" t="s">
        <v>586</v>
      </c>
      <c r="C13" s="1100" t="s">
        <v>4746</v>
      </c>
      <c r="D13" s="1100" t="s">
        <v>4747</v>
      </c>
      <c r="E13" s="1100" t="s">
        <v>4748</v>
      </c>
      <c r="F13" s="1100" t="s">
        <v>292</v>
      </c>
      <c r="G13" s="1100" t="s">
        <v>719</v>
      </c>
      <c r="H13" s="1101" t="s">
        <v>720</v>
      </c>
    </row>
    <row r="14" spans="1:11" ht="15" customHeight="1" thickBot="1" x14ac:dyDescent="0.2">
      <c r="A14" s="186" t="s">
        <v>721</v>
      </c>
      <c r="B14" s="158"/>
      <c r="C14" s="159"/>
      <c r="D14" s="159"/>
      <c r="E14" s="160"/>
      <c r="F14" s="161"/>
      <c r="G14" s="162"/>
      <c r="H14" s="163"/>
    </row>
    <row r="15" spans="1:11" s="145" customFormat="1" ht="45" customHeight="1" x14ac:dyDescent="0.2">
      <c r="A15" s="189">
        <v>1</v>
      </c>
      <c r="B15" s="1109" t="s">
        <v>905</v>
      </c>
      <c r="C15" s="1110">
        <v>1000</v>
      </c>
      <c r="D15" s="1110">
        <v>0</v>
      </c>
      <c r="E15" s="1110">
        <v>0</v>
      </c>
      <c r="F15" s="1104" t="s">
        <v>3125</v>
      </c>
      <c r="G15" s="1114" t="s">
        <v>730</v>
      </c>
      <c r="H15" s="1106" t="s">
        <v>4803</v>
      </c>
      <c r="I15" s="178"/>
    </row>
    <row r="16" spans="1:11" s="145" customFormat="1" ht="94.5" x14ac:dyDescent="0.2">
      <c r="A16" s="189">
        <f>A15+1</f>
        <v>2</v>
      </c>
      <c r="B16" s="1102" t="s">
        <v>728</v>
      </c>
      <c r="C16" s="1103">
        <v>8800</v>
      </c>
      <c r="D16" s="1103">
        <v>5538.8</v>
      </c>
      <c r="E16" s="1103">
        <v>4108.6446399999995</v>
      </c>
      <c r="F16" s="1104">
        <f t="shared" ref="F16:F28" si="1">E16/D16*100</f>
        <v>74.179328374377107</v>
      </c>
      <c r="G16" s="1105" t="s">
        <v>725</v>
      </c>
      <c r="H16" s="1106" t="s">
        <v>4804</v>
      </c>
      <c r="I16" s="1122"/>
      <c r="J16" s="178"/>
      <c r="K16" s="178"/>
    </row>
    <row r="17" spans="1:12" s="145" customFormat="1" ht="24" customHeight="1" x14ac:dyDescent="0.2">
      <c r="A17" s="189">
        <f t="shared" ref="A17:A27" si="2">A16+1</f>
        <v>3</v>
      </c>
      <c r="B17" s="1102" t="s">
        <v>3545</v>
      </c>
      <c r="C17" s="1103">
        <v>59</v>
      </c>
      <c r="D17" s="1103">
        <v>59</v>
      </c>
      <c r="E17" s="1103">
        <v>58.08</v>
      </c>
      <c r="F17" s="1104">
        <f t="shared" si="1"/>
        <v>98.440677966101703</v>
      </c>
      <c r="G17" s="1105" t="s">
        <v>723</v>
      </c>
      <c r="H17" s="1107" t="s">
        <v>64</v>
      </c>
      <c r="I17" s="178"/>
    </row>
    <row r="18" spans="1:12" s="145" customFormat="1" ht="15" customHeight="1" x14ac:dyDescent="0.2">
      <c r="A18" s="189">
        <f t="shared" si="2"/>
        <v>4</v>
      </c>
      <c r="B18" s="1102" t="s">
        <v>4805</v>
      </c>
      <c r="C18" s="1103">
        <v>0</v>
      </c>
      <c r="D18" s="1103">
        <v>1000</v>
      </c>
      <c r="E18" s="1103">
        <v>1000</v>
      </c>
      <c r="F18" s="1104">
        <f t="shared" si="1"/>
        <v>100</v>
      </c>
      <c r="G18" s="1105" t="s">
        <v>723</v>
      </c>
      <c r="H18" s="1107" t="s">
        <v>64</v>
      </c>
      <c r="I18" s="178"/>
    </row>
    <row r="19" spans="1:12" s="145" customFormat="1" ht="24" customHeight="1" x14ac:dyDescent="0.2">
      <c r="A19" s="189">
        <f t="shared" si="2"/>
        <v>5</v>
      </c>
      <c r="B19" s="1111" t="s">
        <v>3546</v>
      </c>
      <c r="C19" s="1112">
        <v>40</v>
      </c>
      <c r="D19" s="1112">
        <v>40</v>
      </c>
      <c r="E19" s="1112">
        <v>11.254020000000001</v>
      </c>
      <c r="F19" s="1113">
        <f>E19/D19*100</f>
        <v>28.13505</v>
      </c>
      <c r="G19" s="1114" t="s">
        <v>723</v>
      </c>
      <c r="H19" s="1107" t="s">
        <v>4806</v>
      </c>
      <c r="I19" s="178"/>
      <c r="J19" s="178"/>
      <c r="K19" s="178"/>
      <c r="L19" s="178"/>
    </row>
    <row r="20" spans="1:12" s="145" customFormat="1" ht="57" customHeight="1" x14ac:dyDescent="0.2">
      <c r="A20" s="189">
        <f t="shared" si="2"/>
        <v>6</v>
      </c>
      <c r="B20" s="1108" t="s">
        <v>4807</v>
      </c>
      <c r="C20" s="1103">
        <v>4200</v>
      </c>
      <c r="D20" s="1103">
        <v>4200</v>
      </c>
      <c r="E20" s="1103">
        <v>4200</v>
      </c>
      <c r="F20" s="1104">
        <f t="shared" si="1"/>
        <v>100</v>
      </c>
      <c r="G20" s="1105" t="s">
        <v>725</v>
      </c>
      <c r="H20" s="1106" t="s">
        <v>4808</v>
      </c>
      <c r="I20" s="178"/>
    </row>
    <row r="21" spans="1:12" s="145" customFormat="1" ht="78" customHeight="1" x14ac:dyDescent="0.2">
      <c r="A21" s="189">
        <f t="shared" si="2"/>
        <v>7</v>
      </c>
      <c r="B21" s="1108" t="s">
        <v>4809</v>
      </c>
      <c r="C21" s="1103">
        <v>0</v>
      </c>
      <c r="D21" s="1103">
        <v>19980</v>
      </c>
      <c r="E21" s="1103">
        <v>14985</v>
      </c>
      <c r="F21" s="1104">
        <f t="shared" si="1"/>
        <v>75</v>
      </c>
      <c r="G21" s="1105" t="s">
        <v>725</v>
      </c>
      <c r="H21" s="1106" t="s">
        <v>4810</v>
      </c>
      <c r="I21" s="178"/>
    </row>
    <row r="22" spans="1:12" s="145" customFormat="1" ht="78" customHeight="1" x14ac:dyDescent="0.2">
      <c r="A22" s="189">
        <f t="shared" si="2"/>
        <v>8</v>
      </c>
      <c r="B22" s="1108" t="s">
        <v>4811</v>
      </c>
      <c r="C22" s="1103">
        <v>0</v>
      </c>
      <c r="D22" s="1103">
        <v>500</v>
      </c>
      <c r="E22" s="1103">
        <v>0</v>
      </c>
      <c r="F22" s="1104">
        <f t="shared" si="1"/>
        <v>0</v>
      </c>
      <c r="G22" s="1105" t="s">
        <v>725</v>
      </c>
      <c r="H22" s="1106" t="s">
        <v>4812</v>
      </c>
      <c r="I22" s="178"/>
    </row>
    <row r="23" spans="1:12" s="145" customFormat="1" ht="78" customHeight="1" x14ac:dyDescent="0.2">
      <c r="A23" s="189">
        <f t="shared" si="2"/>
        <v>9</v>
      </c>
      <c r="B23" s="1108" t="s">
        <v>4813</v>
      </c>
      <c r="C23" s="1103">
        <v>0</v>
      </c>
      <c r="D23" s="1103">
        <v>1073</v>
      </c>
      <c r="E23" s="1103">
        <v>0</v>
      </c>
      <c r="F23" s="1104">
        <f t="shared" si="1"/>
        <v>0</v>
      </c>
      <c r="G23" s="1105" t="s">
        <v>725</v>
      </c>
      <c r="H23" s="1106" t="s">
        <v>4814</v>
      </c>
      <c r="I23" s="178"/>
    </row>
    <row r="24" spans="1:12" s="145" customFormat="1" ht="24" customHeight="1" x14ac:dyDescent="0.2">
      <c r="A24" s="189">
        <f t="shared" si="2"/>
        <v>10</v>
      </c>
      <c r="B24" s="1108" t="s">
        <v>4815</v>
      </c>
      <c r="C24" s="1103">
        <v>0</v>
      </c>
      <c r="D24" s="1103">
        <v>199</v>
      </c>
      <c r="E24" s="1103">
        <v>199</v>
      </c>
      <c r="F24" s="1104">
        <f t="shared" si="1"/>
        <v>100</v>
      </c>
      <c r="G24" s="1105" t="s">
        <v>730</v>
      </c>
      <c r="H24" s="1107" t="s">
        <v>64</v>
      </c>
      <c r="I24" s="178"/>
    </row>
    <row r="25" spans="1:12" s="145" customFormat="1" ht="15" customHeight="1" x14ac:dyDescent="0.2">
      <c r="A25" s="189">
        <f t="shared" si="2"/>
        <v>11</v>
      </c>
      <c r="B25" s="1108" t="s">
        <v>4816</v>
      </c>
      <c r="C25" s="1103">
        <v>0</v>
      </c>
      <c r="D25" s="1103">
        <v>50</v>
      </c>
      <c r="E25" s="1103">
        <v>50</v>
      </c>
      <c r="F25" s="1104">
        <f t="shared" si="1"/>
        <v>100</v>
      </c>
      <c r="G25" s="1105" t="s">
        <v>730</v>
      </c>
      <c r="H25" s="1107" t="s">
        <v>64</v>
      </c>
      <c r="I25" s="178"/>
    </row>
    <row r="26" spans="1:12" s="145" customFormat="1" ht="24" customHeight="1" x14ac:dyDescent="0.2">
      <c r="A26" s="189">
        <f t="shared" si="2"/>
        <v>12</v>
      </c>
      <c r="B26" s="1108" t="s">
        <v>4817</v>
      </c>
      <c r="C26" s="1103">
        <v>0</v>
      </c>
      <c r="D26" s="1103">
        <v>199</v>
      </c>
      <c r="E26" s="1103">
        <v>199</v>
      </c>
      <c r="F26" s="1104">
        <f t="shared" si="1"/>
        <v>100</v>
      </c>
      <c r="G26" s="1105" t="s">
        <v>730</v>
      </c>
      <c r="H26" s="1107" t="s">
        <v>64</v>
      </c>
      <c r="I26" s="178"/>
    </row>
    <row r="27" spans="1:12" s="145" customFormat="1" ht="24" customHeight="1" x14ac:dyDescent="0.2">
      <c r="A27" s="189">
        <f t="shared" si="2"/>
        <v>13</v>
      </c>
      <c r="B27" s="1108" t="s">
        <v>4818</v>
      </c>
      <c r="C27" s="1103">
        <v>0</v>
      </c>
      <c r="D27" s="1103">
        <v>60</v>
      </c>
      <c r="E27" s="1103">
        <v>60</v>
      </c>
      <c r="F27" s="1104">
        <f t="shared" si="1"/>
        <v>100</v>
      </c>
      <c r="G27" s="1105" t="s">
        <v>734</v>
      </c>
      <c r="H27" s="1107" t="s">
        <v>64</v>
      </c>
      <c r="I27" s="178"/>
    </row>
    <row r="28" spans="1:12" s="153" customFormat="1" ht="13.5" customHeight="1" thickBot="1" x14ac:dyDescent="0.25">
      <c r="A28" s="1299" t="s">
        <v>339</v>
      </c>
      <c r="B28" s="1300"/>
      <c r="C28" s="165">
        <f>SUM(C15:C27)</f>
        <v>14099</v>
      </c>
      <c r="D28" s="165">
        <f>SUM(D15:D27)</f>
        <v>32898.800000000003</v>
      </c>
      <c r="E28" s="165">
        <f>SUM(E15:E27)</f>
        <v>24870.978660000001</v>
      </c>
      <c r="F28" s="166">
        <f t="shared" si="1"/>
        <v>75.598437207436135</v>
      </c>
      <c r="G28" s="167"/>
      <c r="H28" s="190"/>
      <c r="I28" s="178"/>
    </row>
    <row r="29" spans="1:12" s="132" customFormat="1" ht="18" customHeight="1" thickBot="1" x14ac:dyDescent="0.2">
      <c r="A29" s="186" t="s">
        <v>715</v>
      </c>
      <c r="B29" s="168"/>
      <c r="C29" s="169"/>
      <c r="D29" s="169"/>
      <c r="E29" s="170"/>
      <c r="F29" s="161"/>
      <c r="G29" s="162"/>
      <c r="H29" s="1115"/>
      <c r="I29" s="178"/>
    </row>
    <row r="30" spans="1:12" s="145" customFormat="1" ht="24" customHeight="1" x14ac:dyDescent="0.2">
      <c r="A30" s="1116">
        <f>A27+1</f>
        <v>14</v>
      </c>
      <c r="B30" s="1111" t="s">
        <v>3322</v>
      </c>
      <c r="C30" s="1112">
        <v>38575</v>
      </c>
      <c r="D30" s="1112">
        <v>37162</v>
      </c>
      <c r="E30" s="1112">
        <v>37162</v>
      </c>
      <c r="F30" s="1104">
        <f t="shared" ref="F30:F34" si="3">E30/D30*100</f>
        <v>100</v>
      </c>
      <c r="G30" s="1117" t="s">
        <v>723</v>
      </c>
      <c r="H30" s="1107" t="s">
        <v>64</v>
      </c>
      <c r="I30" s="178"/>
    </row>
    <row r="31" spans="1:12" s="145" customFormat="1" ht="24" customHeight="1" x14ac:dyDescent="0.2">
      <c r="A31" s="189">
        <f t="shared" ref="A31:A33" si="4">A30+1</f>
        <v>15</v>
      </c>
      <c r="B31" s="1111" t="s">
        <v>3324</v>
      </c>
      <c r="C31" s="1112">
        <v>416</v>
      </c>
      <c r="D31" s="1112">
        <v>296</v>
      </c>
      <c r="E31" s="1112">
        <v>296</v>
      </c>
      <c r="F31" s="1104">
        <f t="shared" si="3"/>
        <v>100</v>
      </c>
      <c r="G31" s="1117" t="s">
        <v>723</v>
      </c>
      <c r="H31" s="1107" t="s">
        <v>64</v>
      </c>
      <c r="I31" s="178"/>
    </row>
    <row r="32" spans="1:12" s="145" customFormat="1" ht="99" customHeight="1" x14ac:dyDescent="0.2">
      <c r="A32" s="189">
        <f t="shared" si="4"/>
        <v>16</v>
      </c>
      <c r="B32" s="1111" t="s">
        <v>3321</v>
      </c>
      <c r="C32" s="1112">
        <v>444</v>
      </c>
      <c r="D32" s="1112">
        <v>4639.9699999999993</v>
      </c>
      <c r="E32" s="1112">
        <v>2767.5720000000001</v>
      </c>
      <c r="F32" s="1104">
        <f t="shared" si="3"/>
        <v>59.646333920262428</v>
      </c>
      <c r="G32" s="1117" t="s">
        <v>725</v>
      </c>
      <c r="H32" s="1107" t="s">
        <v>4819</v>
      </c>
      <c r="I32" s="178"/>
    </row>
    <row r="33" spans="1:11" s="145" customFormat="1" ht="57" customHeight="1" x14ac:dyDescent="0.2">
      <c r="A33" s="189">
        <f t="shared" si="4"/>
        <v>17</v>
      </c>
      <c r="B33" s="1109" t="s">
        <v>732</v>
      </c>
      <c r="C33" s="1110">
        <v>750</v>
      </c>
      <c r="D33" s="1110">
        <v>41</v>
      </c>
      <c r="E33" s="1110">
        <v>41</v>
      </c>
      <c r="F33" s="1104">
        <f t="shared" si="3"/>
        <v>100</v>
      </c>
      <c r="G33" s="1118" t="s">
        <v>730</v>
      </c>
      <c r="H33" s="1106" t="s">
        <v>4820</v>
      </c>
      <c r="I33" s="178"/>
    </row>
    <row r="34" spans="1:11" s="145" customFormat="1" ht="13.5" customHeight="1" thickBot="1" x14ac:dyDescent="0.25">
      <c r="A34" s="1299" t="s">
        <v>339</v>
      </c>
      <c r="B34" s="1300"/>
      <c r="C34" s="165">
        <f>SUM(C30:C33)</f>
        <v>40185</v>
      </c>
      <c r="D34" s="165">
        <f>SUM(D30:D33)</f>
        <v>42138.97</v>
      </c>
      <c r="E34" s="165">
        <f>SUM(E30:E33)</f>
        <v>40266.572</v>
      </c>
      <c r="F34" s="166">
        <f t="shared" si="3"/>
        <v>95.556611848842053</v>
      </c>
      <c r="G34" s="167"/>
      <c r="H34" s="190"/>
      <c r="I34" s="178"/>
    </row>
    <row r="35" spans="1:11" ht="18" customHeight="1" thickBot="1" x14ac:dyDescent="0.2">
      <c r="A35" s="191" t="s">
        <v>733</v>
      </c>
      <c r="B35" s="171"/>
      <c r="C35" s="172"/>
      <c r="D35" s="172"/>
      <c r="E35" s="173"/>
      <c r="F35" s="174"/>
      <c r="G35" s="192"/>
      <c r="H35" s="193"/>
      <c r="I35" s="178"/>
    </row>
    <row r="36" spans="1:11" s="145" customFormat="1" ht="24" customHeight="1" x14ac:dyDescent="0.2">
      <c r="A36" s="1116">
        <f>A33+1</f>
        <v>18</v>
      </c>
      <c r="B36" s="1109" t="s">
        <v>3547</v>
      </c>
      <c r="C36" s="1110">
        <v>161</v>
      </c>
      <c r="D36" s="1110">
        <v>1770</v>
      </c>
      <c r="E36" s="1110">
        <v>1470.03142</v>
      </c>
      <c r="F36" s="1104">
        <f t="shared" ref="F36:F40" si="5">E36/D36*100</f>
        <v>83.052622598870059</v>
      </c>
      <c r="G36" s="1117" t="s">
        <v>723</v>
      </c>
      <c r="H36" s="1107" t="s">
        <v>4821</v>
      </c>
      <c r="I36" s="178"/>
      <c r="J36" s="178"/>
    </row>
    <row r="37" spans="1:11" s="145" customFormat="1" ht="24" customHeight="1" x14ac:dyDescent="0.2">
      <c r="A37" s="189">
        <f t="shared" ref="A37:A39" si="6">A36+1</f>
        <v>19</v>
      </c>
      <c r="B37" s="1109" t="s">
        <v>3685</v>
      </c>
      <c r="C37" s="1110">
        <v>0</v>
      </c>
      <c r="D37" s="1110">
        <v>60</v>
      </c>
      <c r="E37" s="1110">
        <v>57.838000000000001</v>
      </c>
      <c r="F37" s="1104">
        <f t="shared" si="5"/>
        <v>96.396666666666661</v>
      </c>
      <c r="G37" s="1117" t="s">
        <v>730</v>
      </c>
      <c r="H37" s="1107" t="s">
        <v>64</v>
      </c>
      <c r="I37" s="178"/>
      <c r="J37" s="178"/>
    </row>
    <row r="38" spans="1:11" s="145" customFormat="1" ht="78" customHeight="1" x14ac:dyDescent="0.2">
      <c r="A38" s="189">
        <f t="shared" si="6"/>
        <v>20</v>
      </c>
      <c r="B38" s="1109" t="s">
        <v>3686</v>
      </c>
      <c r="C38" s="1110">
        <v>0</v>
      </c>
      <c r="D38" s="1110">
        <v>2525</v>
      </c>
      <c r="E38" s="1110">
        <v>84.457999999999998</v>
      </c>
      <c r="F38" s="1104">
        <f t="shared" si="5"/>
        <v>3.3448712871287132</v>
      </c>
      <c r="G38" s="1117" t="s">
        <v>725</v>
      </c>
      <c r="H38" s="1107" t="s">
        <v>4822</v>
      </c>
      <c r="I38" s="178"/>
      <c r="J38" s="178"/>
    </row>
    <row r="39" spans="1:11" s="145" customFormat="1" ht="89.25" customHeight="1" x14ac:dyDescent="0.2">
      <c r="A39" s="189">
        <f t="shared" si="6"/>
        <v>21</v>
      </c>
      <c r="B39" s="1109" t="s">
        <v>3548</v>
      </c>
      <c r="C39" s="1110">
        <v>14314</v>
      </c>
      <c r="D39" s="1110">
        <v>14302.32</v>
      </c>
      <c r="E39" s="1110">
        <v>6154.0189599999994</v>
      </c>
      <c r="F39" s="1104">
        <f t="shared" si="5"/>
        <v>43.028116836988687</v>
      </c>
      <c r="G39" s="1117" t="s">
        <v>725</v>
      </c>
      <c r="H39" s="1120" t="s">
        <v>4823</v>
      </c>
      <c r="I39" s="178"/>
      <c r="J39" s="178"/>
    </row>
    <row r="40" spans="1:11" s="145" customFormat="1" ht="13.5" customHeight="1" thickBot="1" x14ac:dyDescent="0.25">
      <c r="A40" s="1299" t="s">
        <v>339</v>
      </c>
      <c r="B40" s="1300"/>
      <c r="C40" s="165">
        <f>SUM(C36:C39)</f>
        <v>14475</v>
      </c>
      <c r="D40" s="175">
        <f>SUM(D36:D39)</f>
        <v>18657.32</v>
      </c>
      <c r="E40" s="175">
        <f>SUM(E36:E39)</f>
        <v>7766.346379999999</v>
      </c>
      <c r="F40" s="176">
        <f t="shared" si="5"/>
        <v>41.626269903716071</v>
      </c>
      <c r="G40" s="167"/>
      <c r="H40" s="177"/>
      <c r="I40" s="178"/>
      <c r="J40" s="178"/>
    </row>
    <row r="41" spans="1:11" ht="18" customHeight="1" thickBot="1" x14ac:dyDescent="0.2">
      <c r="A41" s="186" t="s">
        <v>717</v>
      </c>
      <c r="B41" s="158"/>
      <c r="C41" s="159"/>
      <c r="D41" s="159"/>
      <c r="E41" s="160"/>
      <c r="F41" s="161"/>
      <c r="G41" s="162"/>
      <c r="H41" s="194"/>
      <c r="I41" s="178"/>
    </row>
    <row r="42" spans="1:11" s="145" customFormat="1" ht="115.5" x14ac:dyDescent="0.2">
      <c r="A42" s="1116">
        <f>A39+1</f>
        <v>22</v>
      </c>
      <c r="B42" s="1109" t="s">
        <v>639</v>
      </c>
      <c r="C42" s="1110">
        <v>1000</v>
      </c>
      <c r="D42" s="1110">
        <v>1589.7199999999998</v>
      </c>
      <c r="E42" s="1110">
        <v>825.12419000000011</v>
      </c>
      <c r="F42" s="1104">
        <f t="shared" ref="F42:F45" si="7">E42/D42*100</f>
        <v>51.903743426515369</v>
      </c>
      <c r="G42" s="1117" t="s">
        <v>725</v>
      </c>
      <c r="H42" s="1121" t="s">
        <v>4824</v>
      </c>
      <c r="I42" s="178"/>
      <c r="J42" s="178"/>
    </row>
    <row r="43" spans="1:11" s="145" customFormat="1" ht="34.5" customHeight="1" x14ac:dyDescent="0.2">
      <c r="A43" s="189">
        <f t="shared" ref="A43:A44" si="8">A42+1</f>
        <v>23</v>
      </c>
      <c r="B43" s="1109" t="s">
        <v>737</v>
      </c>
      <c r="C43" s="1110">
        <v>0</v>
      </c>
      <c r="D43" s="1110">
        <v>1100</v>
      </c>
      <c r="E43" s="1110">
        <v>0</v>
      </c>
      <c r="F43" s="1104">
        <f t="shared" si="7"/>
        <v>0</v>
      </c>
      <c r="G43" s="1118" t="s">
        <v>730</v>
      </c>
      <c r="H43" s="1121" t="s">
        <v>4825</v>
      </c>
      <c r="I43" s="178"/>
      <c r="J43" s="178"/>
    </row>
    <row r="44" spans="1:11" s="145" customFormat="1" ht="89.25" customHeight="1" x14ac:dyDescent="0.2">
      <c r="A44" s="189">
        <f t="shared" si="8"/>
        <v>24</v>
      </c>
      <c r="B44" s="1109" t="s">
        <v>4826</v>
      </c>
      <c r="C44" s="1110">
        <v>3407</v>
      </c>
      <c r="D44" s="1110">
        <v>2166</v>
      </c>
      <c r="E44" s="1110">
        <v>1173.636</v>
      </c>
      <c r="F44" s="1104">
        <f t="shared" si="7"/>
        <v>54.184487534626037</v>
      </c>
      <c r="G44" s="1118" t="s">
        <v>725</v>
      </c>
      <c r="H44" s="1121" t="s">
        <v>4827</v>
      </c>
      <c r="I44" s="178"/>
      <c r="J44" s="178"/>
    </row>
    <row r="45" spans="1:11" s="145" customFormat="1" ht="13.5" customHeight="1" thickBot="1" x14ac:dyDescent="0.25">
      <c r="A45" s="1299" t="s">
        <v>339</v>
      </c>
      <c r="B45" s="1300"/>
      <c r="C45" s="165">
        <f>SUM(C42:C44)</f>
        <v>4407</v>
      </c>
      <c r="D45" s="165">
        <f>SUM(D42:D44)</f>
        <v>4855.7199999999993</v>
      </c>
      <c r="E45" s="165">
        <f>SUM(E42:E44)</f>
        <v>1998.76019</v>
      </c>
      <c r="F45" s="176">
        <f t="shared" si="7"/>
        <v>41.163003426886235</v>
      </c>
      <c r="G45" s="167"/>
      <c r="H45" s="177"/>
    </row>
    <row r="46" spans="1:11" s="182" customFormat="1" x14ac:dyDescent="0.2">
      <c r="A46" s="146"/>
      <c r="B46" s="178"/>
      <c r="C46" s="146"/>
      <c r="D46" s="146"/>
      <c r="E46" s="146"/>
      <c r="F46" s="179"/>
      <c r="G46" s="180"/>
      <c r="H46" s="181"/>
      <c r="I46" s="154"/>
      <c r="J46" s="154"/>
      <c r="K46" s="154"/>
    </row>
  </sheetData>
  <mergeCells count="11">
    <mergeCell ref="A9:B9"/>
    <mergeCell ref="A28:B28"/>
    <mergeCell ref="A34:B34"/>
    <mergeCell ref="A40:B40"/>
    <mergeCell ref="A45:B45"/>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15" fitToHeight="0" orientation="landscape" useFirstPageNumber="1" r:id="rId1"/>
  <headerFooter>
    <oddHeader>&amp;L&amp;"Tahoma,Kurzíva"&amp;9Závěrečný účet Moravskoslezského kraje za rok 2022&amp;R&amp;"Tahoma,Kurzíva"&amp;9Tabulka č. 10</oddHeader>
    <oddFooter>&amp;C&amp;"Tahoma,Obyčejné"&amp;10&amp;P</oddFooter>
  </headerFooter>
  <rowBreaks count="1" manualBreakCount="1">
    <brk id="34"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13DD-8903-4696-9A50-E4C69B2F6394}">
  <sheetPr>
    <pageSetUpPr fitToPage="1"/>
  </sheetPr>
  <dimension ref="A1:L63"/>
  <sheetViews>
    <sheetView zoomScaleNormal="100" zoomScaleSheetLayoutView="100" workbookViewId="0">
      <pane ySplit="13" topLeftCell="A14" activePane="bottomLeft" state="frozen"/>
      <selection activeCell="I32" sqref="I32"/>
      <selection pane="bottomLeft" activeCell="H7" sqref="H7"/>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9" width="9.140625" style="143"/>
    <col min="10" max="10" width="43.140625" style="143" bestFit="1" customWidth="1"/>
    <col min="11" max="13" width="10.140625" style="143" bestFit="1" customWidth="1"/>
    <col min="14" max="16384" width="9.140625" style="143"/>
  </cols>
  <sheetData>
    <row r="1" spans="1:12" s="131" customFormat="1" ht="18" customHeight="1" x14ac:dyDescent="0.2">
      <c r="A1" s="1294" t="s">
        <v>4828</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C48</f>
        <v>142039</v>
      </c>
      <c r="D5" s="1095">
        <f>D48</f>
        <v>609754.1100000001</v>
      </c>
      <c r="E5" s="1095">
        <f>E48</f>
        <v>477095.14552999998</v>
      </c>
      <c r="F5" s="1096">
        <f t="shared" ref="F5:F9" si="0">E5/D5*100</f>
        <v>78.243858910602498</v>
      </c>
      <c r="G5" s="180"/>
      <c r="H5" s="181"/>
    </row>
    <row r="6" spans="1:12" ht="12.95" customHeight="1" x14ac:dyDescent="0.2">
      <c r="A6" s="1290" t="s">
        <v>715</v>
      </c>
      <c r="B6" s="1291"/>
      <c r="C6" s="1097">
        <f>C51</f>
        <v>0</v>
      </c>
      <c r="D6" s="1097">
        <f>D51</f>
        <v>43939.990000000013</v>
      </c>
      <c r="E6" s="1097">
        <f>E51</f>
        <v>43939.987000000001</v>
      </c>
      <c r="F6" s="1096">
        <f t="shared" si="0"/>
        <v>99.999993172506379</v>
      </c>
      <c r="G6" s="180"/>
      <c r="H6" s="181"/>
    </row>
    <row r="7" spans="1:12" ht="12.95" customHeight="1" x14ac:dyDescent="0.2">
      <c r="A7" s="1290" t="s">
        <v>716</v>
      </c>
      <c r="B7" s="1291"/>
      <c r="C7" s="1097">
        <f>C56</f>
        <v>424</v>
      </c>
      <c r="D7" s="1097">
        <f>D56</f>
        <v>5864.3</v>
      </c>
      <c r="E7" s="1097">
        <f>E56</f>
        <v>2986.27153</v>
      </c>
      <c r="F7" s="1096">
        <f t="shared" si="0"/>
        <v>50.922898385144002</v>
      </c>
      <c r="G7" s="180"/>
      <c r="H7" s="181"/>
    </row>
    <row r="8" spans="1:12" ht="12.95" customHeight="1" x14ac:dyDescent="0.2">
      <c r="A8" s="1290" t="s">
        <v>717</v>
      </c>
      <c r="B8" s="1291"/>
      <c r="C8" s="1097">
        <f>C62</f>
        <v>1700</v>
      </c>
      <c r="D8" s="1097">
        <f>D62</f>
        <v>3000</v>
      </c>
      <c r="E8" s="1097">
        <f>E62</f>
        <v>0</v>
      </c>
      <c r="F8" s="1096">
        <f t="shared" si="0"/>
        <v>0</v>
      </c>
      <c r="G8" s="180"/>
      <c r="H8" s="181"/>
    </row>
    <row r="9" spans="1:12" s="132" customFormat="1" ht="13.5" customHeight="1" thickBot="1" x14ac:dyDescent="0.25">
      <c r="A9" s="1292" t="s">
        <v>339</v>
      </c>
      <c r="B9" s="1293"/>
      <c r="C9" s="151">
        <f>SUM(C5:C8)</f>
        <v>144163</v>
      </c>
      <c r="D9" s="151">
        <f>SUM(D5:D8)</f>
        <v>662558.40000000014</v>
      </c>
      <c r="E9" s="151">
        <f>SUM(E5:E8)</f>
        <v>524021.40406000003</v>
      </c>
      <c r="F9" s="152">
        <f t="shared" si="0"/>
        <v>79.090598513278209</v>
      </c>
      <c r="G9" s="180"/>
      <c r="H9" s="181"/>
    </row>
    <row r="10" spans="1:12" s="156" customFormat="1" ht="10.5" customHeight="1" x14ac:dyDescent="0.2">
      <c r="A10" s="132"/>
      <c r="B10" s="153"/>
      <c r="C10" s="154"/>
      <c r="D10" s="154"/>
      <c r="E10" s="154"/>
      <c r="F10" s="155"/>
      <c r="G10" s="144"/>
      <c r="H10" s="148"/>
      <c r="I10" s="132"/>
      <c r="J10" s="132"/>
      <c r="K10" s="132"/>
    </row>
    <row r="11" spans="1:12" s="156" customFormat="1" ht="10.5" customHeight="1" x14ac:dyDescent="0.2">
      <c r="A11" s="132"/>
      <c r="B11" s="153"/>
      <c r="C11" s="154"/>
      <c r="D11" s="154"/>
      <c r="E11" s="154"/>
      <c r="F11" s="155"/>
      <c r="G11" s="144"/>
      <c r="H11" s="148"/>
      <c r="I11" s="132"/>
      <c r="J11" s="132"/>
      <c r="K11" s="132"/>
    </row>
    <row r="12" spans="1:12" s="156" customFormat="1" ht="10.5" customHeight="1" thickBot="1" x14ac:dyDescent="0.2">
      <c r="A12" s="132"/>
      <c r="B12" s="153"/>
      <c r="C12" s="154"/>
      <c r="D12" s="154"/>
      <c r="E12" s="154"/>
      <c r="F12" s="155"/>
      <c r="G12" s="144"/>
      <c r="H12" s="149" t="s">
        <v>713</v>
      </c>
      <c r="I12" s="132"/>
      <c r="J12" s="132"/>
      <c r="K12" s="132"/>
    </row>
    <row r="13" spans="1:12" ht="28.5" customHeight="1" thickBot="1" x14ac:dyDescent="0.25">
      <c r="A13" s="157" t="s">
        <v>718</v>
      </c>
      <c r="B13" s="1099" t="s">
        <v>586</v>
      </c>
      <c r="C13" s="1100" t="s">
        <v>4746</v>
      </c>
      <c r="D13" s="1100" t="s">
        <v>4747</v>
      </c>
      <c r="E13" s="1100" t="s">
        <v>4748</v>
      </c>
      <c r="F13" s="1100" t="s">
        <v>292</v>
      </c>
      <c r="G13" s="1100" t="s">
        <v>719</v>
      </c>
      <c r="H13" s="1101" t="s">
        <v>720</v>
      </c>
    </row>
    <row r="14" spans="1:12" ht="15" customHeight="1" thickBot="1" x14ac:dyDescent="0.2">
      <c r="A14" s="186" t="s">
        <v>721</v>
      </c>
      <c r="B14" s="158"/>
      <c r="C14" s="159"/>
      <c r="D14" s="159"/>
      <c r="E14" s="160"/>
      <c r="F14" s="161"/>
      <c r="G14" s="162"/>
      <c r="H14" s="163"/>
    </row>
    <row r="15" spans="1:12" s="145" customFormat="1" ht="21" x14ac:dyDescent="0.2">
      <c r="A15" s="187">
        <v>1</v>
      </c>
      <c r="B15" s="1124" t="s">
        <v>741</v>
      </c>
      <c r="C15" s="1125">
        <v>4000</v>
      </c>
      <c r="D15" s="1125">
        <v>8263.9500000000007</v>
      </c>
      <c r="E15" s="1125">
        <v>8231.9098000000013</v>
      </c>
      <c r="F15" s="1126">
        <f t="shared" ref="F15:F48" si="1">E15/D15*100</f>
        <v>99.612289522564879</v>
      </c>
      <c r="G15" s="164" t="s">
        <v>723</v>
      </c>
      <c r="H15" s="188" t="s">
        <v>64</v>
      </c>
      <c r="I15" s="178"/>
      <c r="J15" s="178"/>
      <c r="K15" s="178"/>
      <c r="L15" s="178"/>
    </row>
    <row r="16" spans="1:12" s="145" customFormat="1" ht="73.5" x14ac:dyDescent="0.2">
      <c r="A16" s="1116">
        <f>A15+1</f>
        <v>2</v>
      </c>
      <c r="B16" s="1111" t="s">
        <v>2918</v>
      </c>
      <c r="C16" s="1112">
        <v>0</v>
      </c>
      <c r="D16" s="1112">
        <v>3000</v>
      </c>
      <c r="E16" s="1112">
        <v>0</v>
      </c>
      <c r="F16" s="1113">
        <f t="shared" si="1"/>
        <v>0</v>
      </c>
      <c r="G16" s="1114" t="s">
        <v>725</v>
      </c>
      <c r="H16" s="1107" t="s">
        <v>4829</v>
      </c>
      <c r="I16" s="178"/>
      <c r="J16" s="178"/>
      <c r="K16" s="178"/>
      <c r="L16" s="178"/>
    </row>
    <row r="17" spans="1:9" s="145" customFormat="1" ht="24" customHeight="1" x14ac:dyDescent="0.2">
      <c r="A17" s="1116">
        <f t="shared" ref="A17:A47" si="2">A16+1</f>
        <v>3</v>
      </c>
      <c r="B17" s="1109" t="s">
        <v>3549</v>
      </c>
      <c r="C17" s="1110">
        <v>0</v>
      </c>
      <c r="D17" s="1110">
        <v>1979.57</v>
      </c>
      <c r="E17" s="1110">
        <v>1979.568</v>
      </c>
      <c r="F17" s="1104">
        <f t="shared" si="1"/>
        <v>99.999898967957691</v>
      </c>
      <c r="G17" s="1114" t="s">
        <v>723</v>
      </c>
      <c r="H17" s="1106" t="s">
        <v>64</v>
      </c>
      <c r="I17" s="178"/>
    </row>
    <row r="18" spans="1:9" s="145" customFormat="1" ht="34.5" customHeight="1" x14ac:dyDescent="0.2">
      <c r="A18" s="1116">
        <f t="shared" si="2"/>
        <v>4</v>
      </c>
      <c r="B18" s="1102" t="s">
        <v>363</v>
      </c>
      <c r="C18" s="1103">
        <v>17500</v>
      </c>
      <c r="D18" s="1103">
        <v>17500</v>
      </c>
      <c r="E18" s="1103">
        <v>17500</v>
      </c>
      <c r="F18" s="1104">
        <f t="shared" si="1"/>
        <v>100</v>
      </c>
      <c r="G18" s="1105" t="s">
        <v>723</v>
      </c>
      <c r="H18" s="1106" t="s">
        <v>64</v>
      </c>
      <c r="I18" s="178"/>
    </row>
    <row r="19" spans="1:9" s="145" customFormat="1" ht="67.5" customHeight="1" x14ac:dyDescent="0.2">
      <c r="A19" s="1116">
        <f t="shared" si="2"/>
        <v>5</v>
      </c>
      <c r="B19" s="1102" t="s">
        <v>2919</v>
      </c>
      <c r="C19" s="1103">
        <v>1286</v>
      </c>
      <c r="D19" s="1103">
        <v>13983.650000000001</v>
      </c>
      <c r="E19" s="1103">
        <v>3619.1105599999996</v>
      </c>
      <c r="F19" s="1104">
        <f t="shared" si="1"/>
        <v>25.881015042567562</v>
      </c>
      <c r="G19" s="1105" t="s">
        <v>723</v>
      </c>
      <c r="H19" s="1106" t="s">
        <v>4830</v>
      </c>
      <c r="I19" s="178"/>
    </row>
    <row r="20" spans="1:9" s="145" customFormat="1" ht="89.25" customHeight="1" x14ac:dyDescent="0.2">
      <c r="A20" s="1116">
        <f t="shared" si="2"/>
        <v>6</v>
      </c>
      <c r="B20" s="1102" t="s">
        <v>742</v>
      </c>
      <c r="C20" s="1103">
        <v>9000</v>
      </c>
      <c r="D20" s="1103">
        <v>9900</v>
      </c>
      <c r="E20" s="1103">
        <v>2478.7310000000002</v>
      </c>
      <c r="F20" s="1104">
        <f t="shared" si="1"/>
        <v>25.037686868686869</v>
      </c>
      <c r="G20" s="1105" t="s">
        <v>723</v>
      </c>
      <c r="H20" s="1107" t="s">
        <v>4831</v>
      </c>
      <c r="I20" s="178"/>
    </row>
    <row r="21" spans="1:9" s="145" customFormat="1" ht="99" customHeight="1" x14ac:dyDescent="0.2">
      <c r="A21" s="1116">
        <f t="shared" si="2"/>
        <v>7</v>
      </c>
      <c r="B21" s="1108" t="s">
        <v>2920</v>
      </c>
      <c r="C21" s="1103">
        <v>355</v>
      </c>
      <c r="D21" s="1103">
        <v>355</v>
      </c>
      <c r="E21" s="1103">
        <v>161.56720000000001</v>
      </c>
      <c r="F21" s="1104">
        <f t="shared" si="1"/>
        <v>45.511887323943668</v>
      </c>
      <c r="G21" s="1105" t="s">
        <v>723</v>
      </c>
      <c r="H21" s="1106" t="s">
        <v>4832</v>
      </c>
      <c r="I21" s="178"/>
    </row>
    <row r="22" spans="1:9" s="145" customFormat="1" ht="24" customHeight="1" x14ac:dyDescent="0.2">
      <c r="A22" s="1116">
        <f t="shared" si="2"/>
        <v>8</v>
      </c>
      <c r="B22" s="1108" t="s">
        <v>357</v>
      </c>
      <c r="C22" s="1103">
        <v>10650</v>
      </c>
      <c r="D22" s="1103">
        <v>10650</v>
      </c>
      <c r="E22" s="1103">
        <v>10600</v>
      </c>
      <c r="F22" s="1104">
        <f t="shared" si="1"/>
        <v>99.53051643192488</v>
      </c>
      <c r="G22" s="1105" t="s">
        <v>723</v>
      </c>
      <c r="H22" s="1106" t="s">
        <v>64</v>
      </c>
      <c r="I22" s="178"/>
    </row>
    <row r="23" spans="1:9" s="145" customFormat="1" ht="24" customHeight="1" x14ac:dyDescent="0.2">
      <c r="A23" s="1116">
        <f t="shared" si="2"/>
        <v>9</v>
      </c>
      <c r="B23" s="1108" t="s">
        <v>743</v>
      </c>
      <c r="C23" s="1103">
        <v>11130</v>
      </c>
      <c r="D23" s="1103">
        <v>11130</v>
      </c>
      <c r="E23" s="1103">
        <v>10729.609990000001</v>
      </c>
      <c r="F23" s="1104">
        <f t="shared" si="1"/>
        <v>96.402605480682851</v>
      </c>
      <c r="G23" s="1105" t="s">
        <v>723</v>
      </c>
      <c r="H23" s="1106" t="s">
        <v>64</v>
      </c>
      <c r="I23" s="178"/>
    </row>
    <row r="24" spans="1:9" s="145" customFormat="1" ht="57" customHeight="1" x14ac:dyDescent="0.2">
      <c r="A24" s="1116">
        <f t="shared" si="2"/>
        <v>10</v>
      </c>
      <c r="B24" s="1108" t="s">
        <v>744</v>
      </c>
      <c r="C24" s="1103">
        <v>13500</v>
      </c>
      <c r="D24" s="1103">
        <v>18423.489999999998</v>
      </c>
      <c r="E24" s="1103">
        <v>9704.2900000000009</v>
      </c>
      <c r="F24" s="1104">
        <f t="shared" si="1"/>
        <v>52.673461977073842</v>
      </c>
      <c r="G24" s="1105" t="s">
        <v>723</v>
      </c>
      <c r="H24" s="1106" t="s">
        <v>4833</v>
      </c>
      <c r="I24" s="178"/>
    </row>
    <row r="25" spans="1:9" s="145" customFormat="1" ht="24" customHeight="1" x14ac:dyDescent="0.2">
      <c r="A25" s="1116">
        <f t="shared" si="2"/>
        <v>11</v>
      </c>
      <c r="B25" s="1109" t="s">
        <v>745</v>
      </c>
      <c r="C25" s="1110">
        <v>20850</v>
      </c>
      <c r="D25" s="1110">
        <v>5490.48</v>
      </c>
      <c r="E25" s="1110">
        <v>5490.48</v>
      </c>
      <c r="F25" s="1104">
        <f t="shared" si="1"/>
        <v>100</v>
      </c>
      <c r="G25" s="1114" t="s">
        <v>723</v>
      </c>
      <c r="H25" s="1106" t="s">
        <v>64</v>
      </c>
      <c r="I25" s="178"/>
    </row>
    <row r="26" spans="1:9" s="145" customFormat="1" ht="89.25" customHeight="1" x14ac:dyDescent="0.2">
      <c r="A26" s="1116">
        <f t="shared" si="2"/>
        <v>12</v>
      </c>
      <c r="B26" s="1102" t="s">
        <v>365</v>
      </c>
      <c r="C26" s="1103">
        <v>19975</v>
      </c>
      <c r="D26" s="1103">
        <v>62512.62</v>
      </c>
      <c r="E26" s="1103">
        <v>27890.488709999998</v>
      </c>
      <c r="F26" s="1104">
        <f t="shared" si="1"/>
        <v>44.615773119091791</v>
      </c>
      <c r="G26" s="1105" t="s">
        <v>723</v>
      </c>
      <c r="H26" s="1106" t="s">
        <v>4834</v>
      </c>
      <c r="I26" s="178"/>
    </row>
    <row r="27" spans="1:9" s="145" customFormat="1" ht="15.75" customHeight="1" x14ac:dyDescent="0.2">
      <c r="A27" s="1116">
        <f t="shared" si="2"/>
        <v>13</v>
      </c>
      <c r="B27" s="1102" t="s">
        <v>354</v>
      </c>
      <c r="C27" s="1103">
        <v>3000</v>
      </c>
      <c r="D27" s="1103">
        <v>3000</v>
      </c>
      <c r="E27" s="1103">
        <v>3000</v>
      </c>
      <c r="F27" s="1104">
        <f t="shared" si="1"/>
        <v>100</v>
      </c>
      <c r="G27" s="1105" t="s">
        <v>723</v>
      </c>
      <c r="H27" s="1106" t="s">
        <v>64</v>
      </c>
      <c r="I27" s="178"/>
    </row>
    <row r="28" spans="1:9" s="145" customFormat="1" ht="57" customHeight="1" x14ac:dyDescent="0.2">
      <c r="A28" s="1116">
        <f t="shared" si="2"/>
        <v>14</v>
      </c>
      <c r="B28" s="1102" t="s">
        <v>746</v>
      </c>
      <c r="C28" s="1103">
        <v>520</v>
      </c>
      <c r="D28" s="1103">
        <v>520</v>
      </c>
      <c r="E28" s="1103">
        <v>218.39699999999999</v>
      </c>
      <c r="F28" s="1104">
        <f t="shared" si="1"/>
        <v>41.999423076923073</v>
      </c>
      <c r="G28" s="1105" t="s">
        <v>723</v>
      </c>
      <c r="H28" s="1107" t="s">
        <v>4835</v>
      </c>
      <c r="I28" s="178"/>
    </row>
    <row r="29" spans="1:9" s="145" customFormat="1" ht="24" customHeight="1" x14ac:dyDescent="0.2">
      <c r="A29" s="1116">
        <f t="shared" si="2"/>
        <v>15</v>
      </c>
      <c r="B29" s="1108" t="s">
        <v>747</v>
      </c>
      <c r="C29" s="1103">
        <v>2573</v>
      </c>
      <c r="D29" s="1103">
        <v>2573</v>
      </c>
      <c r="E29" s="1103">
        <v>2573</v>
      </c>
      <c r="F29" s="1104">
        <f t="shared" si="1"/>
        <v>100</v>
      </c>
      <c r="G29" s="1105" t="s">
        <v>723</v>
      </c>
      <c r="H29" s="1106" t="s">
        <v>64</v>
      </c>
      <c r="I29" s="178"/>
    </row>
    <row r="30" spans="1:9" s="145" customFormat="1" ht="67.5" customHeight="1" x14ac:dyDescent="0.2">
      <c r="A30" s="1116">
        <f t="shared" si="2"/>
        <v>16</v>
      </c>
      <c r="B30" s="1108" t="s">
        <v>748</v>
      </c>
      <c r="C30" s="1103">
        <v>2000</v>
      </c>
      <c r="D30" s="1103">
        <v>2000</v>
      </c>
      <c r="E30" s="1103">
        <v>1784.9314999999999</v>
      </c>
      <c r="F30" s="1104">
        <f t="shared" si="1"/>
        <v>89.246574999999993</v>
      </c>
      <c r="G30" s="1105" t="s">
        <v>723</v>
      </c>
      <c r="H30" s="1106" t="s">
        <v>5394</v>
      </c>
      <c r="I30" s="178"/>
    </row>
    <row r="31" spans="1:9" s="145" customFormat="1" ht="15.75" customHeight="1" x14ac:dyDescent="0.2">
      <c r="A31" s="1116">
        <f t="shared" si="2"/>
        <v>17</v>
      </c>
      <c r="B31" s="1108" t="s">
        <v>749</v>
      </c>
      <c r="C31" s="1103">
        <v>0</v>
      </c>
      <c r="D31" s="1103">
        <v>700</v>
      </c>
      <c r="E31" s="1103">
        <v>700</v>
      </c>
      <c r="F31" s="1104">
        <f t="shared" si="1"/>
        <v>100</v>
      </c>
      <c r="G31" s="1105" t="s">
        <v>723</v>
      </c>
      <c r="H31" s="1106" t="s">
        <v>64</v>
      </c>
      <c r="I31" s="178"/>
    </row>
    <row r="32" spans="1:9" s="145" customFormat="1" ht="24" customHeight="1" x14ac:dyDescent="0.2">
      <c r="A32" s="1116">
        <f t="shared" si="2"/>
        <v>18</v>
      </c>
      <c r="B32" s="1108" t="s">
        <v>750</v>
      </c>
      <c r="C32" s="1103">
        <v>20000</v>
      </c>
      <c r="D32" s="1103">
        <v>10000</v>
      </c>
      <c r="E32" s="1103">
        <v>10000</v>
      </c>
      <c r="F32" s="1104">
        <f t="shared" si="1"/>
        <v>100</v>
      </c>
      <c r="G32" s="1105" t="s">
        <v>725</v>
      </c>
      <c r="H32" s="1106" t="s">
        <v>64</v>
      </c>
      <c r="I32" s="178"/>
    </row>
    <row r="33" spans="1:9" s="145" customFormat="1" ht="67.5" customHeight="1" x14ac:dyDescent="0.2">
      <c r="A33" s="1116">
        <f t="shared" si="2"/>
        <v>19</v>
      </c>
      <c r="B33" s="1109" t="s">
        <v>3809</v>
      </c>
      <c r="C33" s="1110">
        <v>0</v>
      </c>
      <c r="D33" s="1110">
        <v>45000</v>
      </c>
      <c r="E33" s="1110">
        <v>0</v>
      </c>
      <c r="F33" s="1104">
        <f t="shared" si="1"/>
        <v>0</v>
      </c>
      <c r="G33" s="1114" t="s">
        <v>725</v>
      </c>
      <c r="H33" s="1106" t="s">
        <v>4836</v>
      </c>
      <c r="I33" s="178"/>
    </row>
    <row r="34" spans="1:9" s="145" customFormat="1" ht="89.25" customHeight="1" x14ac:dyDescent="0.2">
      <c r="A34" s="1116">
        <f t="shared" si="2"/>
        <v>20</v>
      </c>
      <c r="B34" s="1102" t="s">
        <v>3815</v>
      </c>
      <c r="C34" s="1103">
        <v>0</v>
      </c>
      <c r="D34" s="1103">
        <v>375106.05</v>
      </c>
      <c r="E34" s="1103">
        <v>359266.76176999998</v>
      </c>
      <c r="F34" s="1104">
        <f t="shared" si="1"/>
        <v>95.777383961149127</v>
      </c>
      <c r="G34" s="1105" t="s">
        <v>723</v>
      </c>
      <c r="H34" s="1106" t="s">
        <v>4837</v>
      </c>
      <c r="I34" s="178"/>
    </row>
    <row r="35" spans="1:9" s="145" customFormat="1" ht="99" customHeight="1" x14ac:dyDescent="0.2">
      <c r="A35" s="1116">
        <f t="shared" si="2"/>
        <v>21</v>
      </c>
      <c r="B35" s="1102" t="s">
        <v>410</v>
      </c>
      <c r="C35" s="1103">
        <v>5000</v>
      </c>
      <c r="D35" s="1103">
        <v>5000</v>
      </c>
      <c r="E35" s="1103">
        <v>0</v>
      </c>
      <c r="F35" s="1104">
        <f t="shared" si="1"/>
        <v>0</v>
      </c>
      <c r="G35" s="1105" t="s">
        <v>723</v>
      </c>
      <c r="H35" s="1106" t="s">
        <v>5395</v>
      </c>
      <c r="I35" s="178"/>
    </row>
    <row r="36" spans="1:9" s="145" customFormat="1" ht="68.25" customHeight="1" x14ac:dyDescent="0.2">
      <c r="A36" s="1116">
        <f t="shared" si="2"/>
        <v>22</v>
      </c>
      <c r="B36" s="1102" t="s">
        <v>751</v>
      </c>
      <c r="C36" s="1103">
        <v>500</v>
      </c>
      <c r="D36" s="1103">
        <v>0</v>
      </c>
      <c r="E36" s="1103">
        <v>0</v>
      </c>
      <c r="F36" s="1104" t="s">
        <v>3125</v>
      </c>
      <c r="G36" s="1105" t="s">
        <v>723</v>
      </c>
      <c r="H36" s="1107" t="s">
        <v>4838</v>
      </c>
      <c r="I36" s="178"/>
    </row>
    <row r="37" spans="1:9" s="145" customFormat="1" ht="34.5" customHeight="1" x14ac:dyDescent="0.2">
      <c r="A37" s="1116">
        <f t="shared" si="2"/>
        <v>23</v>
      </c>
      <c r="B37" s="1108" t="s">
        <v>411</v>
      </c>
      <c r="C37" s="1103">
        <v>200</v>
      </c>
      <c r="D37" s="1103">
        <v>200</v>
      </c>
      <c r="E37" s="1103">
        <v>0</v>
      </c>
      <c r="F37" s="1104">
        <f t="shared" si="1"/>
        <v>0</v>
      </c>
      <c r="G37" s="1105" t="s">
        <v>730</v>
      </c>
      <c r="H37" s="1106" t="s">
        <v>4839</v>
      </c>
      <c r="I37" s="178"/>
    </row>
    <row r="38" spans="1:9" s="145" customFormat="1" ht="24" customHeight="1" x14ac:dyDescent="0.2">
      <c r="A38" s="1116">
        <f t="shared" si="2"/>
        <v>24</v>
      </c>
      <c r="B38" s="1108" t="s">
        <v>4840</v>
      </c>
      <c r="C38" s="1103">
        <v>0</v>
      </c>
      <c r="D38" s="1103">
        <v>60</v>
      </c>
      <c r="E38" s="1103">
        <v>60</v>
      </c>
      <c r="F38" s="1104">
        <f t="shared" si="1"/>
        <v>100</v>
      </c>
      <c r="G38" s="1105" t="s">
        <v>730</v>
      </c>
      <c r="H38" s="1106" t="s">
        <v>64</v>
      </c>
      <c r="I38" s="178"/>
    </row>
    <row r="39" spans="1:9" s="145" customFormat="1" ht="34.5" customHeight="1" x14ac:dyDescent="0.2">
      <c r="A39" s="1116">
        <f t="shared" si="2"/>
        <v>25</v>
      </c>
      <c r="B39" s="1108" t="s">
        <v>4841</v>
      </c>
      <c r="C39" s="1103">
        <v>0</v>
      </c>
      <c r="D39" s="1103">
        <v>200</v>
      </c>
      <c r="E39" s="1103">
        <v>200</v>
      </c>
      <c r="F39" s="1104">
        <f t="shared" si="1"/>
        <v>100</v>
      </c>
      <c r="G39" s="1105" t="s">
        <v>730</v>
      </c>
      <c r="H39" s="1106" t="s">
        <v>64</v>
      </c>
      <c r="I39" s="178"/>
    </row>
    <row r="40" spans="1:9" s="145" customFormat="1" ht="24" customHeight="1" x14ac:dyDescent="0.2">
      <c r="A40" s="1116">
        <f t="shared" si="2"/>
        <v>26</v>
      </c>
      <c r="B40" s="1108" t="s">
        <v>4842</v>
      </c>
      <c r="C40" s="1103">
        <v>0</v>
      </c>
      <c r="D40" s="1103">
        <v>50</v>
      </c>
      <c r="E40" s="1103">
        <v>50</v>
      </c>
      <c r="F40" s="1104">
        <f t="shared" si="1"/>
        <v>100</v>
      </c>
      <c r="G40" s="1105" t="s">
        <v>730</v>
      </c>
      <c r="H40" s="1106" t="s">
        <v>64</v>
      </c>
      <c r="I40" s="178"/>
    </row>
    <row r="41" spans="1:9" s="145" customFormat="1" ht="24" customHeight="1" x14ac:dyDescent="0.2">
      <c r="A41" s="1116">
        <f t="shared" si="2"/>
        <v>27</v>
      </c>
      <c r="B41" s="1108" t="s">
        <v>4843</v>
      </c>
      <c r="C41" s="1103">
        <v>0</v>
      </c>
      <c r="D41" s="1103">
        <v>70</v>
      </c>
      <c r="E41" s="1103">
        <v>70</v>
      </c>
      <c r="F41" s="1104">
        <f t="shared" si="1"/>
        <v>100</v>
      </c>
      <c r="G41" s="1105" t="s">
        <v>730</v>
      </c>
      <c r="H41" s="1106" t="s">
        <v>64</v>
      </c>
      <c r="I41" s="178"/>
    </row>
    <row r="42" spans="1:9" s="145" customFormat="1" ht="24" customHeight="1" x14ac:dyDescent="0.2">
      <c r="A42" s="1116">
        <f t="shared" si="2"/>
        <v>28</v>
      </c>
      <c r="B42" s="1108" t="s">
        <v>4844</v>
      </c>
      <c r="C42" s="1110">
        <v>0</v>
      </c>
      <c r="D42" s="1110">
        <v>180</v>
      </c>
      <c r="E42" s="1110">
        <v>180</v>
      </c>
      <c r="F42" s="1104">
        <f t="shared" si="1"/>
        <v>100</v>
      </c>
      <c r="G42" s="1114" t="s">
        <v>730</v>
      </c>
      <c r="H42" s="1106" t="s">
        <v>64</v>
      </c>
      <c r="I42" s="178"/>
    </row>
    <row r="43" spans="1:9" s="145" customFormat="1" ht="34.5" customHeight="1" x14ac:dyDescent="0.2">
      <c r="A43" s="1116">
        <f t="shared" si="2"/>
        <v>29</v>
      </c>
      <c r="B43" s="1108" t="s">
        <v>4845</v>
      </c>
      <c r="C43" s="1103">
        <v>0</v>
      </c>
      <c r="D43" s="1103">
        <v>29.3</v>
      </c>
      <c r="E43" s="1103">
        <v>29.3</v>
      </c>
      <c r="F43" s="1104">
        <f t="shared" si="1"/>
        <v>100</v>
      </c>
      <c r="G43" s="1105" t="s">
        <v>730</v>
      </c>
      <c r="H43" s="1106" t="s">
        <v>64</v>
      </c>
      <c r="I43" s="178"/>
    </row>
    <row r="44" spans="1:9" s="145" customFormat="1" ht="34.5" customHeight="1" x14ac:dyDescent="0.2">
      <c r="A44" s="1116">
        <f t="shared" si="2"/>
        <v>30</v>
      </c>
      <c r="B44" s="1108" t="s">
        <v>4846</v>
      </c>
      <c r="C44" s="1103">
        <v>0</v>
      </c>
      <c r="D44" s="1103">
        <v>177</v>
      </c>
      <c r="E44" s="1103">
        <v>177</v>
      </c>
      <c r="F44" s="1104">
        <f t="shared" si="1"/>
        <v>100</v>
      </c>
      <c r="G44" s="1105" t="s">
        <v>730</v>
      </c>
      <c r="H44" s="1106" t="s">
        <v>64</v>
      </c>
      <c r="I44" s="178"/>
    </row>
    <row r="45" spans="1:9" s="145" customFormat="1" ht="24" customHeight="1" x14ac:dyDescent="0.2">
      <c r="A45" s="1116">
        <f t="shared" si="2"/>
        <v>31</v>
      </c>
      <c r="B45" s="1108" t="s">
        <v>4847</v>
      </c>
      <c r="C45" s="1103">
        <v>0</v>
      </c>
      <c r="D45" s="1103">
        <v>200</v>
      </c>
      <c r="E45" s="1103">
        <v>200</v>
      </c>
      <c r="F45" s="1104">
        <f t="shared" si="1"/>
        <v>100</v>
      </c>
      <c r="G45" s="1105" t="s">
        <v>730</v>
      </c>
      <c r="H45" s="1107" t="s">
        <v>64</v>
      </c>
      <c r="I45" s="178"/>
    </row>
    <row r="46" spans="1:9" s="145" customFormat="1" ht="24" customHeight="1" x14ac:dyDescent="0.2">
      <c r="A46" s="1116">
        <f t="shared" si="2"/>
        <v>32</v>
      </c>
      <c r="B46" s="1108" t="s">
        <v>4848</v>
      </c>
      <c r="C46" s="1103">
        <v>0</v>
      </c>
      <c r="D46" s="1103">
        <v>200</v>
      </c>
      <c r="E46" s="1103">
        <v>200</v>
      </c>
      <c r="F46" s="1104">
        <f t="shared" si="1"/>
        <v>100</v>
      </c>
      <c r="G46" s="1105" t="s">
        <v>730</v>
      </c>
      <c r="H46" s="1106" t="s">
        <v>64</v>
      </c>
      <c r="I46" s="178"/>
    </row>
    <row r="47" spans="1:9" s="145" customFormat="1" ht="67.5" customHeight="1" x14ac:dyDescent="0.2">
      <c r="A47" s="1116">
        <f t="shared" si="2"/>
        <v>33</v>
      </c>
      <c r="B47" s="1108" t="s">
        <v>4849</v>
      </c>
      <c r="C47" s="1103">
        <v>0</v>
      </c>
      <c r="D47" s="1103">
        <v>1300</v>
      </c>
      <c r="E47" s="1103">
        <v>0</v>
      </c>
      <c r="F47" s="1104">
        <f t="shared" si="1"/>
        <v>0</v>
      </c>
      <c r="G47" s="1105" t="s">
        <v>725</v>
      </c>
      <c r="H47" s="1106" t="s">
        <v>4850</v>
      </c>
      <c r="I47" s="178"/>
    </row>
    <row r="48" spans="1:9" s="153" customFormat="1" ht="13.5" customHeight="1" thickBot="1" x14ac:dyDescent="0.25">
      <c r="A48" s="1299" t="s">
        <v>339</v>
      </c>
      <c r="B48" s="1300"/>
      <c r="C48" s="165">
        <f>SUM(C15:C47)</f>
        <v>142039</v>
      </c>
      <c r="D48" s="165">
        <f>SUM(D15:D47)</f>
        <v>609754.1100000001</v>
      </c>
      <c r="E48" s="165">
        <f>SUM(E15:E47)</f>
        <v>477095.14552999998</v>
      </c>
      <c r="F48" s="166">
        <f t="shared" si="1"/>
        <v>78.243858910602498</v>
      </c>
      <c r="G48" s="167"/>
      <c r="H48" s="190"/>
      <c r="I48" s="178"/>
    </row>
    <row r="49" spans="1:11" s="132" customFormat="1" ht="18" customHeight="1" thickBot="1" x14ac:dyDescent="0.2">
      <c r="A49" s="186" t="s">
        <v>715</v>
      </c>
      <c r="B49" s="168"/>
      <c r="C49" s="169"/>
      <c r="D49" s="169"/>
      <c r="E49" s="170"/>
      <c r="F49" s="161"/>
      <c r="G49" s="162"/>
      <c r="H49" s="1115"/>
      <c r="I49" s="178"/>
    </row>
    <row r="50" spans="1:11" s="145" customFormat="1" ht="24" customHeight="1" x14ac:dyDescent="0.2">
      <c r="A50" s="1116">
        <f>A47+1</f>
        <v>34</v>
      </c>
      <c r="B50" s="1111" t="s">
        <v>4195</v>
      </c>
      <c r="C50" s="1112">
        <v>0</v>
      </c>
      <c r="D50" s="1112">
        <v>43939.990000000013</v>
      </c>
      <c r="E50" s="1112">
        <v>43939.987000000001</v>
      </c>
      <c r="F50" s="1104">
        <f t="shared" ref="F50:F51" si="3">E50/D50*100</f>
        <v>99.999993172506379</v>
      </c>
      <c r="G50" s="1117" t="s">
        <v>723</v>
      </c>
      <c r="H50" s="1107" t="s">
        <v>64</v>
      </c>
      <c r="I50" s="178"/>
    </row>
    <row r="51" spans="1:11" s="145" customFormat="1" ht="13.5" customHeight="1" thickBot="1" x14ac:dyDescent="0.25">
      <c r="A51" s="1299" t="s">
        <v>339</v>
      </c>
      <c r="B51" s="1300"/>
      <c r="C51" s="165">
        <f>SUM(C50:C50)</f>
        <v>0</v>
      </c>
      <c r="D51" s="165">
        <f>SUM(D50:D50)</f>
        <v>43939.990000000013</v>
      </c>
      <c r="E51" s="165">
        <f>SUM(E50:E50)</f>
        <v>43939.987000000001</v>
      </c>
      <c r="F51" s="166">
        <f t="shared" si="3"/>
        <v>99.999993172506379</v>
      </c>
      <c r="G51" s="167"/>
      <c r="H51" s="190"/>
      <c r="I51" s="178"/>
    </row>
    <row r="52" spans="1:11" ht="18" customHeight="1" thickBot="1" x14ac:dyDescent="0.2">
      <c r="A52" s="191" t="s">
        <v>733</v>
      </c>
      <c r="B52" s="171"/>
      <c r="C52" s="172"/>
      <c r="D52" s="172"/>
      <c r="E52" s="173"/>
      <c r="F52" s="174"/>
      <c r="G52" s="192"/>
      <c r="H52" s="193"/>
      <c r="I52" s="178"/>
    </row>
    <row r="53" spans="1:11" s="145" customFormat="1" ht="15" customHeight="1" x14ac:dyDescent="0.2">
      <c r="A53" s="1116">
        <f>A50+1</f>
        <v>35</v>
      </c>
      <c r="B53" s="1109" t="s">
        <v>3263</v>
      </c>
      <c r="C53" s="1110">
        <v>0</v>
      </c>
      <c r="D53" s="1110">
        <v>2907.63</v>
      </c>
      <c r="E53" s="1110">
        <v>2907.6215299999999</v>
      </c>
      <c r="F53" s="1104">
        <f t="shared" ref="F53:F56" si="4">E53/D53*100</f>
        <v>99.9997086974615</v>
      </c>
      <c r="G53" s="1117"/>
      <c r="H53" s="1107" t="s">
        <v>64</v>
      </c>
      <c r="I53" s="178"/>
      <c r="J53" s="178"/>
    </row>
    <row r="54" spans="1:11" s="145" customFormat="1" ht="84" x14ac:dyDescent="0.2">
      <c r="A54" s="1116">
        <f t="shared" ref="A54:A55" si="5">A53+1</f>
        <v>36</v>
      </c>
      <c r="B54" s="1109" t="s">
        <v>3687</v>
      </c>
      <c r="C54" s="1110">
        <v>0</v>
      </c>
      <c r="D54" s="1110">
        <v>2500</v>
      </c>
      <c r="E54" s="1110">
        <v>78.650000000000006</v>
      </c>
      <c r="F54" s="1104">
        <f t="shared" si="4"/>
        <v>3.1460000000000004</v>
      </c>
      <c r="G54" s="1117" t="s">
        <v>725</v>
      </c>
      <c r="H54" s="1107" t="s">
        <v>4851</v>
      </c>
      <c r="I54" s="178"/>
      <c r="J54" s="178"/>
    </row>
    <row r="55" spans="1:11" s="145" customFormat="1" ht="130.5" customHeight="1" x14ac:dyDescent="0.2">
      <c r="A55" s="1116">
        <f t="shared" si="5"/>
        <v>37</v>
      </c>
      <c r="B55" s="1109" t="s">
        <v>603</v>
      </c>
      <c r="C55" s="1110">
        <v>424</v>
      </c>
      <c r="D55" s="1110">
        <v>456.67</v>
      </c>
      <c r="E55" s="1110">
        <v>0</v>
      </c>
      <c r="F55" s="1104">
        <f t="shared" si="4"/>
        <v>0</v>
      </c>
      <c r="G55" s="1117" t="s">
        <v>725</v>
      </c>
      <c r="H55" s="1107" t="s">
        <v>4852</v>
      </c>
      <c r="I55" s="178"/>
      <c r="J55" s="178"/>
    </row>
    <row r="56" spans="1:11" s="145" customFormat="1" ht="13.5" customHeight="1" thickBot="1" x14ac:dyDescent="0.25">
      <c r="A56" s="1299" t="s">
        <v>339</v>
      </c>
      <c r="B56" s="1300"/>
      <c r="C56" s="165">
        <f>SUM(C53:C55)</f>
        <v>424</v>
      </c>
      <c r="D56" s="175">
        <f>SUM(D53:D55)</f>
        <v>5864.3</v>
      </c>
      <c r="E56" s="175">
        <f>SUM(E53:E55)</f>
        <v>2986.27153</v>
      </c>
      <c r="F56" s="176">
        <f t="shared" si="4"/>
        <v>50.922898385144002</v>
      </c>
      <c r="G56" s="167"/>
      <c r="H56" s="177"/>
      <c r="I56" s="178"/>
      <c r="J56" s="178"/>
    </row>
    <row r="57" spans="1:11" ht="18" customHeight="1" thickBot="1" x14ac:dyDescent="0.2">
      <c r="A57" s="186" t="s">
        <v>717</v>
      </c>
      <c r="B57" s="158"/>
      <c r="C57" s="159"/>
      <c r="D57" s="159"/>
      <c r="E57" s="160"/>
      <c r="F57" s="161"/>
      <c r="G57" s="162"/>
      <c r="H57" s="194"/>
      <c r="I57" s="178"/>
    </row>
    <row r="58" spans="1:11" s="145" customFormat="1" ht="24" customHeight="1" x14ac:dyDescent="0.2">
      <c r="A58" s="1116">
        <f>A55+1</f>
        <v>38</v>
      </c>
      <c r="B58" s="1109" t="s">
        <v>752</v>
      </c>
      <c r="C58" s="1110">
        <v>200</v>
      </c>
      <c r="D58" s="1110">
        <v>0</v>
      </c>
      <c r="E58" s="1110">
        <v>0</v>
      </c>
      <c r="F58" s="1104" t="s">
        <v>3125</v>
      </c>
      <c r="G58" s="1118" t="s">
        <v>730</v>
      </c>
      <c r="H58" s="1121" t="s">
        <v>4853</v>
      </c>
      <c r="I58" s="178"/>
      <c r="J58" s="178"/>
    </row>
    <row r="59" spans="1:11" s="145" customFormat="1" ht="24" customHeight="1" x14ac:dyDescent="0.2">
      <c r="A59" s="1116">
        <f t="shared" ref="A59:A61" si="6">A58+1</f>
        <v>39</v>
      </c>
      <c r="B59" s="1109" t="s">
        <v>753</v>
      </c>
      <c r="C59" s="1110">
        <v>200</v>
      </c>
      <c r="D59" s="1110">
        <v>0</v>
      </c>
      <c r="E59" s="1110">
        <v>0</v>
      </c>
      <c r="F59" s="1104" t="s">
        <v>3125</v>
      </c>
      <c r="G59" s="1118" t="s">
        <v>730</v>
      </c>
      <c r="H59" s="1127" t="s">
        <v>4853</v>
      </c>
      <c r="I59" s="178"/>
      <c r="J59" s="178"/>
    </row>
    <row r="60" spans="1:11" s="145" customFormat="1" ht="24" customHeight="1" x14ac:dyDescent="0.2">
      <c r="A60" s="1116">
        <f t="shared" si="6"/>
        <v>40</v>
      </c>
      <c r="B60" s="1109" t="s">
        <v>4854</v>
      </c>
      <c r="C60" s="1110">
        <v>1300</v>
      </c>
      <c r="D60" s="1110">
        <v>0</v>
      </c>
      <c r="E60" s="1110">
        <v>0</v>
      </c>
      <c r="F60" s="1104" t="s">
        <v>3125</v>
      </c>
      <c r="G60" s="1118" t="s">
        <v>730</v>
      </c>
      <c r="H60" s="1121" t="s">
        <v>4853</v>
      </c>
      <c r="I60" s="178"/>
      <c r="J60" s="178"/>
    </row>
    <row r="61" spans="1:11" s="145" customFormat="1" ht="84" x14ac:dyDescent="0.2">
      <c r="A61" s="1116">
        <f t="shared" si="6"/>
        <v>41</v>
      </c>
      <c r="B61" s="1109" t="s">
        <v>2918</v>
      </c>
      <c r="C61" s="1110">
        <v>0</v>
      </c>
      <c r="D61" s="1110">
        <v>3000</v>
      </c>
      <c r="E61" s="1110">
        <v>0</v>
      </c>
      <c r="F61" s="1104">
        <f t="shared" ref="F61:F62" si="7">E61/D61*100</f>
        <v>0</v>
      </c>
      <c r="G61" s="1118" t="s">
        <v>725</v>
      </c>
      <c r="H61" s="1121" t="s">
        <v>4855</v>
      </c>
      <c r="I61" s="178"/>
      <c r="J61" s="178"/>
    </row>
    <row r="62" spans="1:11" s="145" customFormat="1" ht="13.5" customHeight="1" thickBot="1" x14ac:dyDescent="0.25">
      <c r="A62" s="1299" t="s">
        <v>339</v>
      </c>
      <c r="B62" s="1300"/>
      <c r="C62" s="165">
        <f>SUM(C58:C61)</f>
        <v>1700</v>
      </c>
      <c r="D62" s="165">
        <f>SUM(D58:D61)</f>
        <v>3000</v>
      </c>
      <c r="E62" s="165">
        <f>SUM(E58:E61)</f>
        <v>0</v>
      </c>
      <c r="F62" s="176">
        <f t="shared" si="7"/>
        <v>0</v>
      </c>
      <c r="G62" s="167"/>
      <c r="H62" s="177"/>
    </row>
    <row r="63" spans="1:11" s="182" customFormat="1" x14ac:dyDescent="0.2">
      <c r="A63" s="146"/>
      <c r="B63" s="178"/>
      <c r="C63" s="146"/>
      <c r="D63" s="146"/>
      <c r="E63" s="146"/>
      <c r="F63" s="179"/>
      <c r="G63" s="180"/>
      <c r="H63" s="181"/>
      <c r="I63" s="154"/>
      <c r="J63" s="154"/>
      <c r="K63" s="154"/>
    </row>
  </sheetData>
  <mergeCells count="11">
    <mergeCell ref="A9:B9"/>
    <mergeCell ref="A48:B48"/>
    <mergeCell ref="A51:B51"/>
    <mergeCell ref="A56:B56"/>
    <mergeCell ref="A62:B62"/>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18" fitToHeight="0" orientation="landscape" useFirstPageNumber="1" r:id="rId1"/>
  <headerFooter>
    <oddHeader>&amp;L&amp;"Tahoma,Kurzíva"&amp;9Závěrečný účet Moravskoslezského kraje za rok 2022&amp;R&amp;"Tahoma,Kurzíva"&amp;9Tabulka č. 11</oddHeader>
    <oddFooter>&amp;C&amp;"Tahoma,Obyčejné"&amp;10&amp;P</oddFooter>
  </headerFooter>
  <rowBreaks count="1" manualBreakCount="1">
    <brk id="3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I27"/>
  <sheetViews>
    <sheetView showGridLines="0" tabSelected="1" zoomScaleNormal="100" zoomScaleSheetLayoutView="100" workbookViewId="0">
      <selection activeCell="I32" sqref="I32"/>
    </sheetView>
  </sheetViews>
  <sheetFormatPr defaultColWidth="9.140625" defaultRowHeight="15.75" x14ac:dyDescent="0.25"/>
  <cols>
    <col min="1" max="1" width="0.140625" style="2" customWidth="1"/>
    <col min="2" max="2" width="12.42578125" style="2" customWidth="1"/>
    <col min="3" max="3" width="15.7109375" style="2" customWidth="1"/>
    <col min="4" max="4" width="10.28515625" style="2" bestFit="1" customWidth="1"/>
    <col min="5" max="5" width="9.7109375" style="2" customWidth="1"/>
    <col min="6" max="11" width="10.42578125" style="2" customWidth="1"/>
    <col min="12" max="16384" width="9.140625" style="2"/>
  </cols>
  <sheetData>
    <row r="11" spans="2:8" x14ac:dyDescent="0.25">
      <c r="B11" s="3"/>
      <c r="C11" s="3"/>
      <c r="D11" s="3"/>
      <c r="E11" s="3"/>
      <c r="F11" s="3"/>
      <c r="G11" s="3"/>
      <c r="H11" s="3"/>
    </row>
    <row r="17" spans="2:9" x14ac:dyDescent="0.25">
      <c r="B17" s="3"/>
      <c r="C17" s="3"/>
      <c r="D17" s="3"/>
      <c r="E17" s="3"/>
      <c r="F17" s="3"/>
      <c r="G17" s="3"/>
      <c r="H17" s="3"/>
    </row>
    <row r="23" spans="2:9" ht="57" customHeight="1" thickBot="1" x14ac:dyDescent="0.3">
      <c r="D23" s="4"/>
      <c r="E23" s="4"/>
      <c r="F23" s="4"/>
      <c r="G23" s="4"/>
      <c r="H23" s="4"/>
      <c r="I23" s="4" t="s">
        <v>12</v>
      </c>
    </row>
    <row r="24" spans="2:9" x14ac:dyDescent="0.25">
      <c r="C24" s="5"/>
      <c r="D24" s="6" t="s">
        <v>54</v>
      </c>
      <c r="E24" s="6" t="s">
        <v>55</v>
      </c>
      <c r="F24" s="6" t="s">
        <v>56</v>
      </c>
      <c r="G24" s="6" t="s">
        <v>2901</v>
      </c>
      <c r="H24" s="6" t="s">
        <v>3540</v>
      </c>
      <c r="I24" s="7" t="s">
        <v>4743</v>
      </c>
    </row>
    <row r="25" spans="2:9" x14ac:dyDescent="0.25">
      <c r="C25" s="8" t="s">
        <v>13</v>
      </c>
      <c r="D25" s="10">
        <v>14651.603999999999</v>
      </c>
      <c r="E25" s="10">
        <v>16584.9666</v>
      </c>
      <c r="F25" s="10">
        <v>19656.418000000001</v>
      </c>
      <c r="G25" s="458">
        <v>22521.791000000001</v>
      </c>
      <c r="H25" s="1090">
        <v>24944.617999999999</v>
      </c>
      <c r="I25" s="1091">
        <v>25373.743999999999</v>
      </c>
    </row>
    <row r="26" spans="2:9" x14ac:dyDescent="0.25">
      <c r="C26" s="8" t="s">
        <v>14</v>
      </c>
      <c r="D26" s="10">
        <v>6723.5209999999997</v>
      </c>
      <c r="E26" s="10">
        <v>7499.8827000000001</v>
      </c>
      <c r="F26" s="10">
        <v>8223.0540000000001</v>
      </c>
      <c r="G26" s="458">
        <v>7678.5339999999997</v>
      </c>
      <c r="H26" s="1090">
        <v>8799.4830000000002</v>
      </c>
      <c r="I26" s="1091">
        <v>10299.962</v>
      </c>
    </row>
    <row r="27" spans="2:9" ht="16.5" thickBot="1" x14ac:dyDescent="0.3">
      <c r="C27" s="12" t="s">
        <v>11</v>
      </c>
      <c r="D27" s="13">
        <f t="shared" ref="D27:G27" si="0">SUM(D25:D26)</f>
        <v>21375.125</v>
      </c>
      <c r="E27" s="13">
        <f t="shared" si="0"/>
        <v>24084.849300000002</v>
      </c>
      <c r="F27" s="13">
        <f t="shared" si="0"/>
        <v>27879.472000000002</v>
      </c>
      <c r="G27" s="13">
        <f t="shared" si="0"/>
        <v>30200.325000000001</v>
      </c>
      <c r="H27" s="13">
        <f t="shared" ref="H27:I27" si="1">SUM(H25:H26)</f>
        <v>33744.100999999995</v>
      </c>
      <c r="I27" s="14">
        <f t="shared" si="1"/>
        <v>35673.705999999998</v>
      </c>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12" orientation="landscape" useFirstPageNumber="1" r:id="rId2"/>
  <headerFooter scaleWithDoc="0" alignWithMargins="0">
    <oddHeader>&amp;L&amp;"Tahoma,Kurzíva"&amp;9Závěrečný účet Moravskoslezského kraje za rok 2022&amp;R&amp;"Tahoma,Kurzíva"&amp;9Graf č. 1</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9CF9-3808-4AA3-9812-4F52EBFC964B}">
  <sheetPr>
    <pageSetUpPr fitToPage="1"/>
  </sheetPr>
  <dimension ref="A1:J96"/>
  <sheetViews>
    <sheetView zoomScaleNormal="100" zoomScaleSheetLayoutView="100" workbookViewId="0">
      <pane ySplit="13" topLeftCell="A14"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6384" width="9.140625" style="143"/>
  </cols>
  <sheetData>
    <row r="1" spans="1:8" s="131" customFormat="1" ht="18" customHeight="1" x14ac:dyDescent="0.2">
      <c r="A1" s="1294" t="s">
        <v>4856</v>
      </c>
      <c r="B1" s="1294"/>
      <c r="C1" s="1294"/>
      <c r="D1" s="1294"/>
      <c r="E1" s="1294"/>
      <c r="F1" s="1294"/>
      <c r="G1" s="1294"/>
      <c r="H1" s="1294"/>
    </row>
    <row r="2" spans="1:8" ht="12" customHeight="1" x14ac:dyDescent="0.2"/>
    <row r="3" spans="1:8" ht="12" customHeight="1" thickBot="1" x14ac:dyDescent="0.2">
      <c r="A3" s="132"/>
      <c r="F3" s="149" t="s">
        <v>713</v>
      </c>
    </row>
    <row r="4" spans="1:8" ht="24" customHeight="1" x14ac:dyDescent="0.2">
      <c r="A4" s="1295"/>
      <c r="B4" s="1296"/>
      <c r="C4" s="150" t="s">
        <v>4746</v>
      </c>
      <c r="D4" s="150" t="s">
        <v>4747</v>
      </c>
      <c r="E4" s="150" t="s">
        <v>4748</v>
      </c>
      <c r="F4" s="183" t="s">
        <v>292</v>
      </c>
      <c r="G4" s="184"/>
      <c r="H4" s="185"/>
    </row>
    <row r="5" spans="1:8" ht="12.95" customHeight="1" x14ac:dyDescent="0.2">
      <c r="A5" s="1290" t="s">
        <v>714</v>
      </c>
      <c r="B5" s="1291"/>
      <c r="C5" s="1095">
        <f>C36</f>
        <v>170270</v>
      </c>
      <c r="D5" s="1095">
        <f>D36</f>
        <v>177793.02</v>
      </c>
      <c r="E5" s="1095">
        <f>E36</f>
        <v>139650.60512000002</v>
      </c>
      <c r="F5" s="1096">
        <f t="shared" ref="F5:F9" si="0">E5/D5*100</f>
        <v>78.546730979652651</v>
      </c>
      <c r="G5" s="180"/>
      <c r="H5" s="181"/>
    </row>
    <row r="6" spans="1:8" ht="12.95" customHeight="1" x14ac:dyDescent="0.2">
      <c r="A6" s="1290" t="s">
        <v>715</v>
      </c>
      <c r="B6" s="1291"/>
      <c r="C6" s="1097">
        <f>C53</f>
        <v>299550</v>
      </c>
      <c r="D6" s="1097">
        <f>D53</f>
        <v>304894.78999999998</v>
      </c>
      <c r="E6" s="1097">
        <f>E53</f>
        <v>304844.81699999992</v>
      </c>
      <c r="F6" s="1096">
        <f t="shared" si="0"/>
        <v>99.983609756007951</v>
      </c>
      <c r="G6" s="180"/>
      <c r="H6" s="181"/>
    </row>
    <row r="7" spans="1:8" ht="12.95" customHeight="1" x14ac:dyDescent="0.2">
      <c r="A7" s="1290" t="s">
        <v>716</v>
      </c>
      <c r="B7" s="1291"/>
      <c r="C7" s="1097">
        <f>C77</f>
        <v>136646</v>
      </c>
      <c r="D7" s="1097">
        <f>D77</f>
        <v>74551.87</v>
      </c>
      <c r="E7" s="1097">
        <f>E77</f>
        <v>39945.410479999999</v>
      </c>
      <c r="F7" s="1096">
        <f t="shared" si="0"/>
        <v>53.580695534531863</v>
      </c>
      <c r="G7" s="180"/>
      <c r="H7" s="181"/>
    </row>
    <row r="8" spans="1:8" ht="12.95" customHeight="1" x14ac:dyDescent="0.2">
      <c r="A8" s="1290" t="s">
        <v>717</v>
      </c>
      <c r="B8" s="1291"/>
      <c r="C8" s="1097">
        <f>C95</f>
        <v>93952</v>
      </c>
      <c r="D8" s="1097">
        <f>D95</f>
        <v>41259.75</v>
      </c>
      <c r="E8" s="1097">
        <f>E95</f>
        <v>32243.550990000007</v>
      </c>
      <c r="F8" s="1096">
        <f t="shared" si="0"/>
        <v>78.147712940577691</v>
      </c>
      <c r="G8" s="180"/>
      <c r="H8" s="181"/>
    </row>
    <row r="9" spans="1:8" s="132" customFormat="1" ht="13.5" customHeight="1" thickBot="1" x14ac:dyDescent="0.25">
      <c r="A9" s="1292" t="s">
        <v>339</v>
      </c>
      <c r="B9" s="1293"/>
      <c r="C9" s="151">
        <f>SUM(C5:C8)</f>
        <v>700418</v>
      </c>
      <c r="D9" s="151">
        <f>SUM(D5:D8)</f>
        <v>598499.42999999993</v>
      </c>
      <c r="E9" s="151">
        <f>SUM(E5:E8)</f>
        <v>516684.38358999998</v>
      </c>
      <c r="F9" s="152">
        <f t="shared" si="0"/>
        <v>86.329970872319805</v>
      </c>
      <c r="G9" s="180"/>
      <c r="H9" s="181"/>
    </row>
    <row r="10" spans="1:8" s="156" customFormat="1" ht="10.5" customHeight="1" x14ac:dyDescent="0.2">
      <c r="A10" s="132"/>
      <c r="B10" s="153"/>
      <c r="C10" s="154"/>
      <c r="D10" s="154"/>
      <c r="E10" s="154"/>
      <c r="F10" s="155"/>
      <c r="G10" s="144"/>
      <c r="H10" s="148"/>
    </row>
    <row r="11" spans="1:8" s="156" customFormat="1" ht="10.5" customHeight="1" x14ac:dyDescent="0.2">
      <c r="A11" s="132"/>
      <c r="B11" s="153"/>
      <c r="C11" s="154"/>
      <c r="D11" s="154"/>
      <c r="E11" s="154"/>
      <c r="F11" s="155"/>
      <c r="G11" s="144"/>
      <c r="H11" s="148"/>
    </row>
    <row r="12" spans="1:8" s="156" customFormat="1" ht="10.5" customHeight="1" thickBot="1" x14ac:dyDescent="0.2">
      <c r="A12" s="132"/>
      <c r="B12" s="153"/>
      <c r="C12" s="154"/>
      <c r="D12" s="154"/>
      <c r="E12" s="154"/>
      <c r="F12" s="155"/>
      <c r="G12" s="144"/>
      <c r="H12" s="149" t="s">
        <v>713</v>
      </c>
    </row>
    <row r="13" spans="1:8" ht="28.5" customHeight="1" thickBot="1" x14ac:dyDescent="0.25">
      <c r="A13" s="157" t="s">
        <v>718</v>
      </c>
      <c r="B13" s="1099" t="s">
        <v>586</v>
      </c>
      <c r="C13" s="1100" t="s">
        <v>4746</v>
      </c>
      <c r="D13" s="1100" t="s">
        <v>4747</v>
      </c>
      <c r="E13" s="1100" t="s">
        <v>4748</v>
      </c>
      <c r="F13" s="1100" t="s">
        <v>292</v>
      </c>
      <c r="G13" s="1100" t="s">
        <v>719</v>
      </c>
      <c r="H13" s="1101" t="s">
        <v>720</v>
      </c>
    </row>
    <row r="14" spans="1:8" ht="15" customHeight="1" thickBot="1" x14ac:dyDescent="0.2">
      <c r="A14" s="186" t="s">
        <v>721</v>
      </c>
      <c r="B14" s="158"/>
      <c r="C14" s="159"/>
      <c r="D14" s="159"/>
      <c r="E14" s="160"/>
      <c r="F14" s="161"/>
      <c r="G14" s="162"/>
      <c r="H14" s="163"/>
    </row>
    <row r="15" spans="1:8" s="145" customFormat="1" ht="57" customHeight="1" x14ac:dyDescent="0.2">
      <c r="A15" s="187">
        <v>1</v>
      </c>
      <c r="B15" s="1109" t="s">
        <v>755</v>
      </c>
      <c r="C15" s="1110">
        <v>1650</v>
      </c>
      <c r="D15" s="1110">
        <v>1158.5</v>
      </c>
      <c r="E15" s="1110">
        <v>1074.1561200000001</v>
      </c>
      <c r="F15" s="1104">
        <f t="shared" ref="F15:F36" si="1">E15/D15*100</f>
        <v>92.719561501942167</v>
      </c>
      <c r="G15" s="164" t="s">
        <v>723</v>
      </c>
      <c r="H15" s="1127" t="s">
        <v>4857</v>
      </c>
    </row>
    <row r="16" spans="1:8" s="145" customFormat="1" ht="31.5" x14ac:dyDescent="0.2">
      <c r="A16" s="189">
        <f>A15+1</f>
        <v>2</v>
      </c>
      <c r="B16" s="1109" t="s">
        <v>756</v>
      </c>
      <c r="C16" s="1110">
        <v>12000</v>
      </c>
      <c r="D16" s="1110">
        <v>13458.6</v>
      </c>
      <c r="E16" s="1110">
        <v>13426.958500000001</v>
      </c>
      <c r="F16" s="1104">
        <f t="shared" si="1"/>
        <v>99.764897537633928</v>
      </c>
      <c r="G16" s="1114" t="s">
        <v>723</v>
      </c>
      <c r="H16" s="1106" t="s">
        <v>64</v>
      </c>
    </row>
    <row r="17" spans="1:8" s="145" customFormat="1" ht="24" customHeight="1" x14ac:dyDescent="0.2">
      <c r="A17" s="189">
        <f t="shared" ref="A17:A35" si="2">A16+1</f>
        <v>3</v>
      </c>
      <c r="B17" s="1102" t="s">
        <v>757</v>
      </c>
      <c r="C17" s="1103">
        <v>11000</v>
      </c>
      <c r="D17" s="1103">
        <v>11947.27</v>
      </c>
      <c r="E17" s="1103">
        <v>11913.516990000002</v>
      </c>
      <c r="F17" s="1104">
        <f t="shared" si="1"/>
        <v>99.717483492044636</v>
      </c>
      <c r="G17" s="1105" t="s">
        <v>723</v>
      </c>
      <c r="H17" s="1106" t="s">
        <v>64</v>
      </c>
    </row>
    <row r="18" spans="1:8" s="145" customFormat="1" ht="177" customHeight="1" x14ac:dyDescent="0.2">
      <c r="A18" s="189">
        <f t="shared" si="2"/>
        <v>4</v>
      </c>
      <c r="B18" s="1102" t="s">
        <v>758</v>
      </c>
      <c r="C18" s="1103">
        <v>30000</v>
      </c>
      <c r="D18" s="1103">
        <v>10314</v>
      </c>
      <c r="E18" s="1103">
        <v>4805.1157999999996</v>
      </c>
      <c r="F18" s="1104">
        <f t="shared" si="1"/>
        <v>46.5882858250921</v>
      </c>
      <c r="G18" s="1105" t="s">
        <v>723</v>
      </c>
      <c r="H18" s="1106" t="s">
        <v>4858</v>
      </c>
    </row>
    <row r="19" spans="1:8" s="145" customFormat="1" ht="199.5" x14ac:dyDescent="0.2">
      <c r="A19" s="189">
        <f t="shared" si="2"/>
        <v>5</v>
      </c>
      <c r="B19" s="1102" t="s">
        <v>2926</v>
      </c>
      <c r="C19" s="1103">
        <v>7500</v>
      </c>
      <c r="D19" s="1103">
        <v>3025</v>
      </c>
      <c r="E19" s="1103">
        <v>2275</v>
      </c>
      <c r="F19" s="1104">
        <f t="shared" si="1"/>
        <v>75.206611570247944</v>
      </c>
      <c r="G19" s="1105" t="s">
        <v>723</v>
      </c>
      <c r="H19" s="1106" t="s">
        <v>4859</v>
      </c>
    </row>
    <row r="20" spans="1:8" s="145" customFormat="1" ht="15" customHeight="1" x14ac:dyDescent="0.2">
      <c r="A20" s="189">
        <f t="shared" si="2"/>
        <v>6</v>
      </c>
      <c r="B20" s="1108" t="s">
        <v>415</v>
      </c>
      <c r="C20" s="1103">
        <v>25000</v>
      </c>
      <c r="D20" s="1103">
        <v>24550</v>
      </c>
      <c r="E20" s="1103">
        <v>24550</v>
      </c>
      <c r="F20" s="1104">
        <f t="shared" si="1"/>
        <v>100</v>
      </c>
      <c r="G20" s="1105" t="s">
        <v>723</v>
      </c>
      <c r="H20" s="1106" t="s">
        <v>64</v>
      </c>
    </row>
    <row r="21" spans="1:8" s="145" customFormat="1" ht="15" customHeight="1" x14ac:dyDescent="0.2">
      <c r="A21" s="189">
        <f t="shared" si="2"/>
        <v>7</v>
      </c>
      <c r="B21" s="1108" t="s">
        <v>440</v>
      </c>
      <c r="C21" s="1103">
        <v>7600</v>
      </c>
      <c r="D21" s="1103">
        <v>20962.45</v>
      </c>
      <c r="E21" s="1103">
        <v>20852.45</v>
      </c>
      <c r="F21" s="1104">
        <f t="shared" si="1"/>
        <v>99.475252177107166</v>
      </c>
      <c r="G21" s="1105" t="s">
        <v>723</v>
      </c>
      <c r="H21" s="1106" t="s">
        <v>64</v>
      </c>
    </row>
    <row r="22" spans="1:8" s="145" customFormat="1" ht="109.5" customHeight="1" x14ac:dyDescent="0.2">
      <c r="A22" s="189">
        <f t="shared" si="2"/>
        <v>8</v>
      </c>
      <c r="B22" s="1108" t="s">
        <v>759</v>
      </c>
      <c r="C22" s="1103">
        <v>2500</v>
      </c>
      <c r="D22" s="1103">
        <v>541.29999999999995</v>
      </c>
      <c r="E22" s="1103">
        <v>516.75300000000004</v>
      </c>
      <c r="F22" s="1104">
        <f t="shared" si="1"/>
        <v>95.465176427119914</v>
      </c>
      <c r="G22" s="1105" t="s">
        <v>723</v>
      </c>
      <c r="H22" s="1106" t="s">
        <v>4860</v>
      </c>
    </row>
    <row r="23" spans="1:8" s="145" customFormat="1" ht="15" customHeight="1" x14ac:dyDescent="0.2">
      <c r="A23" s="189">
        <f t="shared" si="2"/>
        <v>9</v>
      </c>
      <c r="B23" s="1109" t="s">
        <v>760</v>
      </c>
      <c r="C23" s="1110">
        <v>22000</v>
      </c>
      <c r="D23" s="1110">
        <v>22000</v>
      </c>
      <c r="E23" s="1110">
        <v>22000</v>
      </c>
      <c r="F23" s="1104">
        <f t="shared" si="1"/>
        <v>100</v>
      </c>
      <c r="G23" s="1114" t="s">
        <v>723</v>
      </c>
      <c r="H23" s="1106" t="s">
        <v>64</v>
      </c>
    </row>
    <row r="24" spans="1:8" s="145" customFormat="1" ht="24" customHeight="1" x14ac:dyDescent="0.2">
      <c r="A24" s="189">
        <f t="shared" si="2"/>
        <v>10</v>
      </c>
      <c r="B24" s="1102" t="s">
        <v>436</v>
      </c>
      <c r="C24" s="1103">
        <v>10000</v>
      </c>
      <c r="D24" s="1103">
        <v>7206.7</v>
      </c>
      <c r="E24" s="1103">
        <v>7206.5810000000001</v>
      </c>
      <c r="F24" s="1104">
        <f t="shared" si="1"/>
        <v>99.998348758793909</v>
      </c>
      <c r="G24" s="1105" t="s">
        <v>723</v>
      </c>
      <c r="H24" s="1106" t="s">
        <v>64</v>
      </c>
    </row>
    <row r="25" spans="1:8" s="145" customFormat="1" ht="57" customHeight="1" x14ac:dyDescent="0.2">
      <c r="A25" s="189">
        <f t="shared" si="2"/>
        <v>11</v>
      </c>
      <c r="B25" s="1102" t="s">
        <v>424</v>
      </c>
      <c r="C25" s="1103">
        <v>160</v>
      </c>
      <c r="D25" s="1103">
        <v>173.5</v>
      </c>
      <c r="E25" s="1103">
        <v>123.5</v>
      </c>
      <c r="F25" s="1104">
        <f t="shared" si="1"/>
        <v>71.181556195965427</v>
      </c>
      <c r="G25" s="1105" t="s">
        <v>723</v>
      </c>
      <c r="H25" s="1106" t="s">
        <v>4861</v>
      </c>
    </row>
    <row r="26" spans="1:8" s="145" customFormat="1" ht="42" x14ac:dyDescent="0.2">
      <c r="A26" s="189">
        <f t="shared" si="2"/>
        <v>12</v>
      </c>
      <c r="B26" s="1102" t="s">
        <v>761</v>
      </c>
      <c r="C26" s="1103">
        <v>100</v>
      </c>
      <c r="D26" s="1103">
        <v>0</v>
      </c>
      <c r="E26" s="1103">
        <v>0</v>
      </c>
      <c r="F26" s="1104" t="s">
        <v>3125</v>
      </c>
      <c r="G26" s="1105" t="s">
        <v>723</v>
      </c>
      <c r="H26" s="1127" t="s">
        <v>4862</v>
      </c>
    </row>
    <row r="27" spans="1:8" s="145" customFormat="1" ht="78" customHeight="1" x14ac:dyDescent="0.2">
      <c r="A27" s="189">
        <f t="shared" si="2"/>
        <v>13</v>
      </c>
      <c r="B27" s="1108" t="s">
        <v>4863</v>
      </c>
      <c r="C27" s="1103">
        <v>500</v>
      </c>
      <c r="D27" s="1103">
        <v>152.43</v>
      </c>
      <c r="E27" s="1103">
        <v>47.777000000000001</v>
      </c>
      <c r="F27" s="1104">
        <f t="shared" si="1"/>
        <v>31.343567539198318</v>
      </c>
      <c r="G27" s="1105" t="s">
        <v>725</v>
      </c>
      <c r="H27" s="1106" t="s">
        <v>4864</v>
      </c>
    </row>
    <row r="28" spans="1:8" s="145" customFormat="1" ht="99" customHeight="1" x14ac:dyDescent="0.2">
      <c r="A28" s="189">
        <f t="shared" si="2"/>
        <v>14</v>
      </c>
      <c r="B28" s="1108" t="s">
        <v>425</v>
      </c>
      <c r="C28" s="1103">
        <v>34200</v>
      </c>
      <c r="D28" s="1103">
        <v>49448.67</v>
      </c>
      <c r="E28" s="1103">
        <v>18974.219539999998</v>
      </c>
      <c r="F28" s="1104">
        <f t="shared" si="1"/>
        <v>38.371546777698974</v>
      </c>
      <c r="G28" s="1105" t="s">
        <v>725</v>
      </c>
      <c r="H28" s="1119" t="s">
        <v>4865</v>
      </c>
    </row>
    <row r="29" spans="1:8" s="145" customFormat="1" ht="15" customHeight="1" x14ac:dyDescent="0.2">
      <c r="A29" s="189">
        <f t="shared" si="2"/>
        <v>15</v>
      </c>
      <c r="B29" s="1108" t="s">
        <v>438</v>
      </c>
      <c r="C29" s="1103">
        <v>5000</v>
      </c>
      <c r="D29" s="1103">
        <v>8544.6</v>
      </c>
      <c r="E29" s="1103">
        <v>8544.6</v>
      </c>
      <c r="F29" s="1104">
        <f t="shared" si="1"/>
        <v>100</v>
      </c>
      <c r="G29" s="1105" t="s">
        <v>723</v>
      </c>
      <c r="H29" s="1106" t="s">
        <v>64</v>
      </c>
    </row>
    <row r="30" spans="1:8" s="145" customFormat="1" ht="45" customHeight="1" x14ac:dyDescent="0.2">
      <c r="A30" s="189">
        <f t="shared" si="2"/>
        <v>16</v>
      </c>
      <c r="B30" s="1108" t="s">
        <v>762</v>
      </c>
      <c r="C30" s="1103">
        <v>1060</v>
      </c>
      <c r="D30" s="1103">
        <v>1060</v>
      </c>
      <c r="E30" s="1103">
        <v>89.977170000000001</v>
      </c>
      <c r="F30" s="1104">
        <f>E30/D30*100</f>
        <v>8.4884122641509432</v>
      </c>
      <c r="G30" s="1105" t="s">
        <v>723</v>
      </c>
      <c r="H30" s="1106" t="s">
        <v>4866</v>
      </c>
    </row>
    <row r="31" spans="1:8" s="145" customFormat="1" ht="24" customHeight="1" x14ac:dyDescent="0.2">
      <c r="A31" s="189">
        <f t="shared" si="2"/>
        <v>17</v>
      </c>
      <c r="B31" s="1108" t="s">
        <v>4867</v>
      </c>
      <c r="C31" s="1103">
        <v>0</v>
      </c>
      <c r="D31" s="1103">
        <v>50</v>
      </c>
      <c r="E31" s="1103">
        <v>50</v>
      </c>
      <c r="F31" s="1104">
        <f t="shared" si="1"/>
        <v>100</v>
      </c>
      <c r="G31" s="1105" t="s">
        <v>730</v>
      </c>
      <c r="H31" s="1106" t="s">
        <v>64</v>
      </c>
    </row>
    <row r="32" spans="1:8" s="145" customFormat="1" ht="24" customHeight="1" x14ac:dyDescent="0.2">
      <c r="A32" s="189">
        <f t="shared" si="2"/>
        <v>18</v>
      </c>
      <c r="B32" s="1108" t="s">
        <v>4868</v>
      </c>
      <c r="C32" s="1103">
        <v>0</v>
      </c>
      <c r="D32" s="1103">
        <v>50</v>
      </c>
      <c r="E32" s="1103">
        <v>50</v>
      </c>
      <c r="F32" s="1104">
        <f t="shared" si="1"/>
        <v>100</v>
      </c>
      <c r="G32" s="1105" t="s">
        <v>730</v>
      </c>
      <c r="H32" s="1106" t="s">
        <v>64</v>
      </c>
    </row>
    <row r="33" spans="1:10" s="145" customFormat="1" ht="42" x14ac:dyDescent="0.2">
      <c r="A33" s="189">
        <f t="shared" si="2"/>
        <v>19</v>
      </c>
      <c r="B33" s="1108" t="s">
        <v>4869</v>
      </c>
      <c r="C33" s="1103">
        <v>0</v>
      </c>
      <c r="D33" s="1103">
        <v>200</v>
      </c>
      <c r="E33" s="1103">
        <v>200</v>
      </c>
      <c r="F33" s="1104">
        <f t="shared" si="1"/>
        <v>100</v>
      </c>
      <c r="G33" s="1105" t="s">
        <v>730</v>
      </c>
      <c r="H33" s="1106" t="s">
        <v>64</v>
      </c>
    </row>
    <row r="34" spans="1:10" s="145" customFormat="1" ht="24" customHeight="1" x14ac:dyDescent="0.2">
      <c r="A34" s="189">
        <f t="shared" si="2"/>
        <v>20</v>
      </c>
      <c r="B34" s="1108" t="s">
        <v>4870</v>
      </c>
      <c r="C34" s="1103">
        <v>0</v>
      </c>
      <c r="D34" s="1103">
        <v>950</v>
      </c>
      <c r="E34" s="1103">
        <v>950</v>
      </c>
      <c r="F34" s="1104">
        <f t="shared" si="1"/>
        <v>100</v>
      </c>
      <c r="G34" s="1105" t="s">
        <v>730</v>
      </c>
      <c r="H34" s="1106" t="s">
        <v>64</v>
      </c>
    </row>
    <row r="35" spans="1:10" s="145" customFormat="1" ht="38.25" customHeight="1" x14ac:dyDescent="0.2">
      <c r="A35" s="189">
        <f t="shared" si="2"/>
        <v>21</v>
      </c>
      <c r="B35" s="1108" t="s">
        <v>4871</v>
      </c>
      <c r="C35" s="1103">
        <v>0</v>
      </c>
      <c r="D35" s="1103">
        <v>2000</v>
      </c>
      <c r="E35" s="1103">
        <v>2000</v>
      </c>
      <c r="F35" s="1104">
        <f t="shared" si="1"/>
        <v>100</v>
      </c>
      <c r="G35" s="1105" t="s">
        <v>730</v>
      </c>
      <c r="H35" s="1106" t="s">
        <v>64</v>
      </c>
    </row>
    <row r="36" spans="1:10" s="153" customFormat="1" ht="13.5" customHeight="1" thickBot="1" x14ac:dyDescent="0.25">
      <c r="A36" s="1299" t="s">
        <v>339</v>
      </c>
      <c r="B36" s="1300"/>
      <c r="C36" s="165">
        <f>SUM(C15:C35)</f>
        <v>170270</v>
      </c>
      <c r="D36" s="165">
        <f>SUM(D15:D35)</f>
        <v>177793.02</v>
      </c>
      <c r="E36" s="165">
        <f>SUM(E15:E35)</f>
        <v>139650.60512000002</v>
      </c>
      <c r="F36" s="166">
        <f t="shared" si="1"/>
        <v>78.546730979652651</v>
      </c>
      <c r="G36" s="167"/>
      <c r="H36" s="190"/>
    </row>
    <row r="37" spans="1:10" s="132" customFormat="1" ht="18" customHeight="1" thickBot="1" x14ac:dyDescent="0.2">
      <c r="A37" s="186" t="s">
        <v>715</v>
      </c>
      <c r="B37" s="168"/>
      <c r="C37" s="169"/>
      <c r="D37" s="169"/>
      <c r="E37" s="170"/>
      <c r="F37" s="161"/>
      <c r="G37" s="162"/>
      <c r="H37" s="1115"/>
    </row>
    <row r="38" spans="1:10" s="145" customFormat="1" ht="24" customHeight="1" x14ac:dyDescent="0.2">
      <c r="A38" s="1116">
        <f>A35+1</f>
        <v>22</v>
      </c>
      <c r="B38" s="1111" t="s">
        <v>763</v>
      </c>
      <c r="C38" s="1112">
        <v>229809</v>
      </c>
      <c r="D38" s="1112">
        <v>239414.93999999997</v>
      </c>
      <c r="E38" s="1112">
        <v>239414.93699999995</v>
      </c>
      <c r="F38" s="1104">
        <f t="shared" ref="F38:F53" si="3">E38/D38*100</f>
        <v>99.999998746945352</v>
      </c>
      <c r="G38" s="1117" t="s">
        <v>723</v>
      </c>
      <c r="H38" s="1107" t="s">
        <v>64</v>
      </c>
    </row>
    <row r="39" spans="1:10" s="145" customFormat="1" ht="24" customHeight="1" x14ac:dyDescent="0.2">
      <c r="A39" s="189">
        <f t="shared" ref="A39:A52" si="4">A38+1</f>
        <v>23</v>
      </c>
      <c r="B39" s="1111" t="s">
        <v>764</v>
      </c>
      <c r="C39" s="1112">
        <v>17435</v>
      </c>
      <c r="D39" s="1112">
        <v>17447.77</v>
      </c>
      <c r="E39" s="1112">
        <v>17447.762999999999</v>
      </c>
      <c r="F39" s="1104">
        <f t="shared" si="3"/>
        <v>99.999959880259752</v>
      </c>
      <c r="G39" s="1117" t="s">
        <v>723</v>
      </c>
      <c r="H39" s="1107" t="s">
        <v>64</v>
      </c>
    </row>
    <row r="40" spans="1:10" s="145" customFormat="1" ht="24" customHeight="1" x14ac:dyDescent="0.2">
      <c r="A40" s="189">
        <f t="shared" si="4"/>
        <v>24</v>
      </c>
      <c r="B40" s="1109" t="s">
        <v>765</v>
      </c>
      <c r="C40" s="1110">
        <v>450</v>
      </c>
      <c r="D40" s="1110">
        <v>450</v>
      </c>
      <c r="E40" s="1110">
        <v>450</v>
      </c>
      <c r="F40" s="1104">
        <f t="shared" si="3"/>
        <v>100</v>
      </c>
      <c r="G40" s="1118" t="s">
        <v>723</v>
      </c>
      <c r="H40" s="1106" t="s">
        <v>64</v>
      </c>
    </row>
    <row r="41" spans="1:10" s="145" customFormat="1" ht="45" customHeight="1" x14ac:dyDescent="0.2">
      <c r="A41" s="189">
        <f t="shared" si="4"/>
        <v>25</v>
      </c>
      <c r="B41" s="1109" t="s">
        <v>4872</v>
      </c>
      <c r="C41" s="1110">
        <v>7100</v>
      </c>
      <c r="D41" s="1110">
        <v>7100</v>
      </c>
      <c r="E41" s="1110">
        <v>7100</v>
      </c>
      <c r="F41" s="1104">
        <f t="shared" si="3"/>
        <v>100</v>
      </c>
      <c r="G41" s="1117" t="s">
        <v>723</v>
      </c>
      <c r="H41" s="1106" t="s">
        <v>64</v>
      </c>
    </row>
    <row r="42" spans="1:10" s="145" customFormat="1" ht="24" customHeight="1" x14ac:dyDescent="0.2">
      <c r="A42" s="189">
        <f t="shared" si="4"/>
        <v>26</v>
      </c>
      <c r="B42" s="1109" t="s">
        <v>4205</v>
      </c>
      <c r="C42" s="1110">
        <v>400</v>
      </c>
      <c r="D42" s="1110">
        <v>400</v>
      </c>
      <c r="E42" s="1110">
        <v>400</v>
      </c>
      <c r="F42" s="1104">
        <f t="shared" si="3"/>
        <v>100</v>
      </c>
      <c r="G42" s="1118" t="s">
        <v>723</v>
      </c>
      <c r="H42" s="1119" t="s">
        <v>64</v>
      </c>
    </row>
    <row r="43" spans="1:10" s="145" customFormat="1" ht="34.5" customHeight="1" x14ac:dyDescent="0.2">
      <c r="A43" s="189">
        <f t="shared" si="4"/>
        <v>27</v>
      </c>
      <c r="B43" s="1109" t="s">
        <v>766</v>
      </c>
      <c r="C43" s="1110">
        <v>400</v>
      </c>
      <c r="D43" s="1110">
        <v>0</v>
      </c>
      <c r="E43" s="1110">
        <v>0</v>
      </c>
      <c r="F43" s="1104" t="s">
        <v>3125</v>
      </c>
      <c r="G43" s="1117" t="s">
        <v>730</v>
      </c>
      <c r="H43" s="1106" t="s">
        <v>4873</v>
      </c>
      <c r="I43" s="1301"/>
      <c r="J43" s="1302"/>
    </row>
    <row r="44" spans="1:10" s="145" customFormat="1" ht="15" customHeight="1" x14ac:dyDescent="0.2">
      <c r="A44" s="189">
        <f t="shared" si="4"/>
        <v>28</v>
      </c>
      <c r="B44" s="1111" t="s">
        <v>767</v>
      </c>
      <c r="C44" s="1112">
        <v>1200</v>
      </c>
      <c r="D44" s="1112">
        <v>1200</v>
      </c>
      <c r="E44" s="1112">
        <v>1200</v>
      </c>
      <c r="F44" s="1104">
        <f t="shared" si="3"/>
        <v>100</v>
      </c>
      <c r="G44" s="1117" t="s">
        <v>723</v>
      </c>
      <c r="H44" s="1107" t="s">
        <v>64</v>
      </c>
    </row>
    <row r="45" spans="1:10" s="145" customFormat="1" ht="24" customHeight="1" x14ac:dyDescent="0.2">
      <c r="A45" s="189">
        <f t="shared" si="4"/>
        <v>29</v>
      </c>
      <c r="B45" s="1111" t="s">
        <v>768</v>
      </c>
      <c r="C45" s="1112">
        <v>42756</v>
      </c>
      <c r="D45" s="1112">
        <v>29903.19</v>
      </c>
      <c r="E45" s="1112">
        <v>29853.23</v>
      </c>
      <c r="F45" s="1104">
        <f>E45/D45*100</f>
        <v>99.832927523785926</v>
      </c>
      <c r="G45" s="1117" t="s">
        <v>723</v>
      </c>
      <c r="H45" s="1107" t="s">
        <v>64</v>
      </c>
    </row>
    <row r="46" spans="1:10" s="145" customFormat="1" ht="15" customHeight="1" x14ac:dyDescent="0.2">
      <c r="A46" s="189">
        <f t="shared" si="4"/>
        <v>30</v>
      </c>
      <c r="B46" s="1111" t="s">
        <v>4874</v>
      </c>
      <c r="C46" s="1112">
        <v>0</v>
      </c>
      <c r="D46" s="1112">
        <v>70</v>
      </c>
      <c r="E46" s="1112">
        <v>70</v>
      </c>
      <c r="F46" s="1104">
        <f t="shared" si="3"/>
        <v>100</v>
      </c>
      <c r="G46" s="1117" t="s">
        <v>730</v>
      </c>
      <c r="H46" s="1107" t="s">
        <v>64</v>
      </c>
    </row>
    <row r="47" spans="1:10" s="145" customFormat="1" ht="24" customHeight="1" x14ac:dyDescent="0.2">
      <c r="A47" s="189">
        <f t="shared" si="4"/>
        <v>31</v>
      </c>
      <c r="B47" s="1111" t="s">
        <v>4875</v>
      </c>
      <c r="C47" s="1112">
        <v>0</v>
      </c>
      <c r="D47" s="1112">
        <v>120</v>
      </c>
      <c r="E47" s="1112">
        <v>120</v>
      </c>
      <c r="F47" s="1104">
        <f t="shared" si="3"/>
        <v>100</v>
      </c>
      <c r="G47" s="1117" t="s">
        <v>730</v>
      </c>
      <c r="H47" s="1107" t="s">
        <v>64</v>
      </c>
    </row>
    <row r="48" spans="1:10" s="145" customFormat="1" ht="15" customHeight="1" x14ac:dyDescent="0.2">
      <c r="A48" s="189">
        <f t="shared" si="4"/>
        <v>32</v>
      </c>
      <c r="B48" s="1111" t="s">
        <v>4876</v>
      </c>
      <c r="C48" s="1112">
        <v>0</v>
      </c>
      <c r="D48" s="1112">
        <v>96.89</v>
      </c>
      <c r="E48" s="1112">
        <v>96.887</v>
      </c>
      <c r="F48" s="1104">
        <f t="shared" si="3"/>
        <v>99.996903705232739</v>
      </c>
      <c r="G48" s="1117" t="s">
        <v>730</v>
      </c>
      <c r="H48" s="1107" t="s">
        <v>64</v>
      </c>
    </row>
    <row r="49" spans="1:8" s="145" customFormat="1" ht="15" customHeight="1" x14ac:dyDescent="0.2">
      <c r="A49" s="189">
        <f t="shared" si="4"/>
        <v>33</v>
      </c>
      <c r="B49" s="1111" t="s">
        <v>2921</v>
      </c>
      <c r="C49" s="1112">
        <v>0</v>
      </c>
      <c r="D49" s="1112">
        <v>249</v>
      </c>
      <c r="E49" s="1112">
        <v>249</v>
      </c>
      <c r="F49" s="1104">
        <f t="shared" si="3"/>
        <v>100</v>
      </c>
      <c r="G49" s="1117" t="s">
        <v>730</v>
      </c>
      <c r="H49" s="1107" t="s">
        <v>64</v>
      </c>
    </row>
    <row r="50" spans="1:8" s="145" customFormat="1" ht="15" customHeight="1" x14ac:dyDescent="0.2">
      <c r="A50" s="189">
        <f t="shared" si="4"/>
        <v>34</v>
      </c>
      <c r="B50" s="1111" t="s">
        <v>769</v>
      </c>
      <c r="C50" s="1112">
        <v>0</v>
      </c>
      <c r="D50" s="1112">
        <v>273</v>
      </c>
      <c r="E50" s="1112">
        <v>273</v>
      </c>
      <c r="F50" s="1104">
        <f t="shared" si="3"/>
        <v>100</v>
      </c>
      <c r="G50" s="1117" t="s">
        <v>730</v>
      </c>
      <c r="H50" s="1107" t="s">
        <v>64</v>
      </c>
    </row>
    <row r="51" spans="1:8" s="145" customFormat="1" ht="15" customHeight="1" x14ac:dyDescent="0.2">
      <c r="A51" s="189">
        <f t="shared" si="4"/>
        <v>35</v>
      </c>
      <c r="B51" s="1111" t="s">
        <v>770</v>
      </c>
      <c r="C51" s="1112">
        <v>0</v>
      </c>
      <c r="D51" s="1112">
        <v>1234</v>
      </c>
      <c r="E51" s="1112">
        <v>1234</v>
      </c>
      <c r="F51" s="1104">
        <f t="shared" si="3"/>
        <v>100</v>
      </c>
      <c r="G51" s="1117" t="s">
        <v>730</v>
      </c>
      <c r="H51" s="1107" t="s">
        <v>64</v>
      </c>
    </row>
    <row r="52" spans="1:8" s="145" customFormat="1" ht="31.5" x14ac:dyDescent="0.2">
      <c r="A52" s="189">
        <f t="shared" si="4"/>
        <v>36</v>
      </c>
      <c r="B52" s="1111" t="s">
        <v>771</v>
      </c>
      <c r="C52" s="1112">
        <v>0</v>
      </c>
      <c r="D52" s="1112">
        <v>6936</v>
      </c>
      <c r="E52" s="1112">
        <v>6936</v>
      </c>
      <c r="F52" s="1104">
        <f t="shared" si="3"/>
        <v>100</v>
      </c>
      <c r="G52" s="1117" t="s">
        <v>730</v>
      </c>
      <c r="H52" s="1107" t="s">
        <v>64</v>
      </c>
    </row>
    <row r="53" spans="1:8" s="145" customFormat="1" ht="13.5" customHeight="1" thickBot="1" x14ac:dyDescent="0.25">
      <c r="A53" s="1299" t="s">
        <v>339</v>
      </c>
      <c r="B53" s="1300"/>
      <c r="C53" s="165">
        <f>SUM(C38:C52)</f>
        <v>299550</v>
      </c>
      <c r="D53" s="165">
        <f>SUM(D38:D52)</f>
        <v>304894.78999999998</v>
      </c>
      <c r="E53" s="165">
        <f>SUM(E38:E52)</f>
        <v>304844.81699999992</v>
      </c>
      <c r="F53" s="166">
        <f t="shared" si="3"/>
        <v>99.983609756007951</v>
      </c>
      <c r="G53" s="167"/>
      <c r="H53" s="190"/>
    </row>
    <row r="54" spans="1:8" ht="18" customHeight="1" thickBot="1" x14ac:dyDescent="0.2">
      <c r="A54" s="191" t="s">
        <v>733</v>
      </c>
      <c r="B54" s="171"/>
      <c r="C54" s="172"/>
      <c r="D54" s="172"/>
      <c r="E54" s="173"/>
      <c r="F54" s="174"/>
      <c r="G54" s="192"/>
      <c r="H54" s="193"/>
    </row>
    <row r="55" spans="1:8" s="145" customFormat="1" ht="78" customHeight="1" x14ac:dyDescent="0.2">
      <c r="A55" s="1116">
        <f>A52+1</f>
        <v>37</v>
      </c>
      <c r="B55" s="1109" t="s">
        <v>2922</v>
      </c>
      <c r="C55" s="1110">
        <v>0</v>
      </c>
      <c r="D55" s="1110">
        <v>6000</v>
      </c>
      <c r="E55" s="1110">
        <v>4949.9433200000003</v>
      </c>
      <c r="F55" s="1104">
        <f t="shared" ref="F55:F77" si="5">E55/D55*100</f>
        <v>82.499055333333331</v>
      </c>
      <c r="G55" s="1117" t="s">
        <v>725</v>
      </c>
      <c r="H55" s="1107" t="s">
        <v>4877</v>
      </c>
    </row>
    <row r="56" spans="1:8" s="145" customFormat="1" ht="57" customHeight="1" x14ac:dyDescent="0.2">
      <c r="A56" s="189">
        <f t="shared" ref="A56:A76" si="6">A55+1</f>
        <v>38</v>
      </c>
      <c r="B56" s="1109" t="s">
        <v>3550</v>
      </c>
      <c r="C56" s="1110">
        <v>0</v>
      </c>
      <c r="D56" s="1110">
        <v>1907.19</v>
      </c>
      <c r="E56" s="1110">
        <v>474.63096999999999</v>
      </c>
      <c r="F56" s="1104">
        <f t="shared" si="5"/>
        <v>24.886401984070805</v>
      </c>
      <c r="G56" s="1117" t="s">
        <v>725</v>
      </c>
      <c r="H56" s="1107" t="s">
        <v>4878</v>
      </c>
    </row>
    <row r="57" spans="1:8" s="145" customFormat="1" ht="78" customHeight="1" x14ac:dyDescent="0.2">
      <c r="A57" s="189">
        <f t="shared" si="6"/>
        <v>39</v>
      </c>
      <c r="B57" s="1109" t="s">
        <v>3264</v>
      </c>
      <c r="C57" s="1110">
        <v>7500</v>
      </c>
      <c r="D57" s="1110">
        <v>11241.96</v>
      </c>
      <c r="E57" s="1110">
        <v>7788.9600899999996</v>
      </c>
      <c r="F57" s="1104">
        <f t="shared" si="5"/>
        <v>69.284716277232789</v>
      </c>
      <c r="G57" s="1117" t="s">
        <v>725</v>
      </c>
      <c r="H57" s="1107" t="s">
        <v>4879</v>
      </c>
    </row>
    <row r="58" spans="1:8" s="145" customFormat="1" ht="73.5" x14ac:dyDescent="0.2">
      <c r="A58" s="189">
        <f t="shared" si="6"/>
        <v>40</v>
      </c>
      <c r="B58" s="1109" t="s">
        <v>3265</v>
      </c>
      <c r="C58" s="1110">
        <v>10000</v>
      </c>
      <c r="D58" s="1110">
        <v>150</v>
      </c>
      <c r="E58" s="1110">
        <v>0</v>
      </c>
      <c r="F58" s="1104">
        <f t="shared" si="5"/>
        <v>0</v>
      </c>
      <c r="G58" s="1117" t="s">
        <v>725</v>
      </c>
      <c r="H58" s="1120" t="s">
        <v>4880</v>
      </c>
    </row>
    <row r="59" spans="1:8" s="145" customFormat="1" ht="24" customHeight="1" x14ac:dyDescent="0.2">
      <c r="A59" s="189">
        <f t="shared" si="6"/>
        <v>41</v>
      </c>
      <c r="B59" s="1109" t="s">
        <v>3266</v>
      </c>
      <c r="C59" s="1110">
        <v>5000</v>
      </c>
      <c r="D59" s="1110">
        <v>5000</v>
      </c>
      <c r="E59" s="1110">
        <v>5000</v>
      </c>
      <c r="F59" s="1104">
        <f t="shared" si="5"/>
        <v>100</v>
      </c>
      <c r="G59" s="1118" t="s">
        <v>730</v>
      </c>
      <c r="H59" s="1121" t="s">
        <v>64</v>
      </c>
    </row>
    <row r="60" spans="1:8" s="145" customFormat="1" ht="73.5" x14ac:dyDescent="0.2">
      <c r="A60" s="189">
        <f t="shared" si="6"/>
        <v>42</v>
      </c>
      <c r="B60" s="1109" t="s">
        <v>4881</v>
      </c>
      <c r="C60" s="1110">
        <v>1000</v>
      </c>
      <c r="D60" s="1110">
        <v>1000</v>
      </c>
      <c r="E60" s="1110">
        <v>0</v>
      </c>
      <c r="F60" s="1104">
        <f t="shared" si="5"/>
        <v>0</v>
      </c>
      <c r="G60" s="1117" t="s">
        <v>725</v>
      </c>
      <c r="H60" s="1107" t="s">
        <v>4882</v>
      </c>
    </row>
    <row r="61" spans="1:8" s="145" customFormat="1" ht="94.5" x14ac:dyDescent="0.2">
      <c r="A61" s="189">
        <f t="shared" si="6"/>
        <v>43</v>
      </c>
      <c r="B61" s="1109" t="s">
        <v>3551</v>
      </c>
      <c r="C61" s="1110">
        <v>10000</v>
      </c>
      <c r="D61" s="1110">
        <v>10700</v>
      </c>
      <c r="E61" s="1110">
        <v>611.04999999999995</v>
      </c>
      <c r="F61" s="1104">
        <f t="shared" si="5"/>
        <v>5.710747663551401</v>
      </c>
      <c r="G61" s="1118" t="s">
        <v>725</v>
      </c>
      <c r="H61" s="1121" t="s">
        <v>4883</v>
      </c>
    </row>
    <row r="62" spans="1:8" s="145" customFormat="1" ht="24" customHeight="1" x14ac:dyDescent="0.2">
      <c r="A62" s="189">
        <f t="shared" si="6"/>
        <v>44</v>
      </c>
      <c r="B62" s="1109" t="s">
        <v>3552</v>
      </c>
      <c r="C62" s="1110">
        <v>0</v>
      </c>
      <c r="D62" s="1110">
        <v>200</v>
      </c>
      <c r="E62" s="1110">
        <v>199.65</v>
      </c>
      <c r="F62" s="1104">
        <f t="shared" si="5"/>
        <v>99.825000000000003</v>
      </c>
      <c r="G62" s="1118"/>
      <c r="H62" s="1121" t="s">
        <v>64</v>
      </c>
    </row>
    <row r="63" spans="1:8" s="145" customFormat="1" ht="89.25" customHeight="1" x14ac:dyDescent="0.2">
      <c r="A63" s="189">
        <f t="shared" si="6"/>
        <v>45</v>
      </c>
      <c r="B63" s="1109" t="s">
        <v>4884</v>
      </c>
      <c r="C63" s="1110">
        <v>0</v>
      </c>
      <c r="D63" s="1110">
        <v>1500</v>
      </c>
      <c r="E63" s="1110">
        <v>0</v>
      </c>
      <c r="F63" s="1104">
        <f t="shared" si="5"/>
        <v>0</v>
      </c>
      <c r="G63" s="1117" t="s">
        <v>725</v>
      </c>
      <c r="H63" s="1106" t="s">
        <v>4885</v>
      </c>
    </row>
    <row r="64" spans="1:8" s="145" customFormat="1" ht="153" customHeight="1" x14ac:dyDescent="0.2">
      <c r="A64" s="189">
        <f t="shared" si="6"/>
        <v>46</v>
      </c>
      <c r="B64" s="1109" t="s">
        <v>3691</v>
      </c>
      <c r="C64" s="1110">
        <v>10000</v>
      </c>
      <c r="D64" s="1110">
        <v>786.81999999999994</v>
      </c>
      <c r="E64" s="1110">
        <v>230.8075</v>
      </c>
      <c r="F64" s="1104">
        <f t="shared" si="5"/>
        <v>29.334218753971687</v>
      </c>
      <c r="G64" s="1117" t="s">
        <v>723</v>
      </c>
      <c r="H64" s="1106" t="s">
        <v>4886</v>
      </c>
    </row>
    <row r="65" spans="1:8" s="145" customFormat="1" ht="109.5" customHeight="1" x14ac:dyDescent="0.2">
      <c r="A65" s="189">
        <f t="shared" si="6"/>
        <v>47</v>
      </c>
      <c r="B65" s="1109" t="s">
        <v>606</v>
      </c>
      <c r="C65" s="1110">
        <v>1309</v>
      </c>
      <c r="D65" s="1110">
        <v>1384.7</v>
      </c>
      <c r="E65" s="1110">
        <v>527.75843999999995</v>
      </c>
      <c r="F65" s="1104">
        <f t="shared" si="5"/>
        <v>38.113558171445071</v>
      </c>
      <c r="G65" s="1117" t="s">
        <v>723</v>
      </c>
      <c r="H65" s="1128" t="s">
        <v>4887</v>
      </c>
    </row>
    <row r="66" spans="1:8" s="145" customFormat="1" ht="24" customHeight="1" x14ac:dyDescent="0.2">
      <c r="A66" s="189">
        <f t="shared" si="6"/>
        <v>48</v>
      </c>
      <c r="B66" s="1109" t="s">
        <v>3692</v>
      </c>
      <c r="C66" s="1110">
        <v>0</v>
      </c>
      <c r="D66" s="1110">
        <v>1581.99</v>
      </c>
      <c r="E66" s="1110">
        <v>1581.9870000000001</v>
      </c>
      <c r="F66" s="1104">
        <f t="shared" si="5"/>
        <v>99.99981036542583</v>
      </c>
      <c r="G66" s="1117" t="s">
        <v>723</v>
      </c>
      <c r="H66" s="1121" t="s">
        <v>64</v>
      </c>
    </row>
    <row r="67" spans="1:8" s="145" customFormat="1" ht="115.5" x14ac:dyDescent="0.2">
      <c r="A67" s="189">
        <f t="shared" si="6"/>
        <v>49</v>
      </c>
      <c r="B67" s="1109" t="s">
        <v>3693</v>
      </c>
      <c r="C67" s="1110">
        <v>40400</v>
      </c>
      <c r="D67" s="1110">
        <v>715</v>
      </c>
      <c r="E67" s="1110">
        <v>239.57999999999998</v>
      </c>
      <c r="F67" s="1104">
        <f t="shared" si="5"/>
        <v>33.507692307692302</v>
      </c>
      <c r="G67" s="1117" t="s">
        <v>725</v>
      </c>
      <c r="H67" s="1120" t="s">
        <v>4888</v>
      </c>
    </row>
    <row r="68" spans="1:8" s="145" customFormat="1" ht="34.5" customHeight="1" x14ac:dyDescent="0.2">
      <c r="A68" s="189">
        <f t="shared" si="6"/>
        <v>50</v>
      </c>
      <c r="B68" s="1109" t="s">
        <v>3694</v>
      </c>
      <c r="C68" s="1110">
        <v>0</v>
      </c>
      <c r="D68" s="1110">
        <v>1500</v>
      </c>
      <c r="E68" s="1110">
        <v>1218.6020000000001</v>
      </c>
      <c r="F68" s="1104">
        <f t="shared" si="5"/>
        <v>81.240133333333347</v>
      </c>
      <c r="G68" s="1118" t="s">
        <v>730</v>
      </c>
      <c r="H68" s="1120" t="s">
        <v>4889</v>
      </c>
    </row>
    <row r="69" spans="1:8" s="145" customFormat="1" ht="152.25" customHeight="1" x14ac:dyDescent="0.2">
      <c r="A69" s="189">
        <f t="shared" si="6"/>
        <v>51</v>
      </c>
      <c r="B69" s="1109" t="s">
        <v>607</v>
      </c>
      <c r="C69" s="1110">
        <v>0</v>
      </c>
      <c r="D69" s="1110">
        <v>21380.91</v>
      </c>
      <c r="E69" s="1110">
        <v>15832.872240000001</v>
      </c>
      <c r="F69" s="1104">
        <f t="shared" si="5"/>
        <v>74.05144233804829</v>
      </c>
      <c r="G69" s="1117" t="s">
        <v>725</v>
      </c>
      <c r="H69" s="1107" t="s">
        <v>4890</v>
      </c>
    </row>
    <row r="70" spans="1:8" s="145" customFormat="1" ht="57" customHeight="1" x14ac:dyDescent="0.2">
      <c r="A70" s="189">
        <f t="shared" si="6"/>
        <v>52</v>
      </c>
      <c r="B70" s="1109" t="s">
        <v>608</v>
      </c>
      <c r="C70" s="1110">
        <v>1437</v>
      </c>
      <c r="D70" s="1110">
        <v>0</v>
      </c>
      <c r="E70" s="1110">
        <v>0</v>
      </c>
      <c r="F70" s="1104" t="s">
        <v>3125</v>
      </c>
      <c r="G70" s="1117" t="s">
        <v>725</v>
      </c>
      <c r="H70" s="1120" t="s">
        <v>4891</v>
      </c>
    </row>
    <row r="71" spans="1:8" s="145" customFormat="1" ht="57" customHeight="1" x14ac:dyDescent="0.2">
      <c r="A71" s="189">
        <f t="shared" si="6"/>
        <v>53</v>
      </c>
      <c r="B71" s="1109" t="s">
        <v>2923</v>
      </c>
      <c r="C71" s="1110">
        <v>50000</v>
      </c>
      <c r="D71" s="1110">
        <v>0</v>
      </c>
      <c r="E71" s="1110">
        <v>0</v>
      </c>
      <c r="F71" s="1104" t="s">
        <v>3125</v>
      </c>
      <c r="G71" s="1118" t="s">
        <v>725</v>
      </c>
      <c r="H71" s="1120" t="s">
        <v>4892</v>
      </c>
    </row>
    <row r="72" spans="1:8" s="145" customFormat="1" ht="73.5" x14ac:dyDescent="0.2">
      <c r="A72" s="189">
        <f t="shared" si="6"/>
        <v>54</v>
      </c>
      <c r="B72" s="1109" t="s">
        <v>3690</v>
      </c>
      <c r="C72" s="1110">
        <v>0</v>
      </c>
      <c r="D72" s="1110">
        <v>8443.2999999999993</v>
      </c>
      <c r="E72" s="1110">
        <v>229.56891999999999</v>
      </c>
      <c r="F72" s="1104">
        <f>E72/D72*100</f>
        <v>2.7189478047682782</v>
      </c>
      <c r="G72" s="1117" t="s">
        <v>725</v>
      </c>
      <c r="H72" s="1127" t="s">
        <v>4893</v>
      </c>
    </row>
    <row r="73" spans="1:8" s="145" customFormat="1" ht="24" customHeight="1" x14ac:dyDescent="0.2">
      <c r="A73" s="189">
        <f t="shared" si="6"/>
        <v>55</v>
      </c>
      <c r="B73" s="1109" t="s">
        <v>2924</v>
      </c>
      <c r="C73" s="1110">
        <v>0</v>
      </c>
      <c r="D73" s="1110">
        <v>80</v>
      </c>
      <c r="E73" s="1110">
        <v>80</v>
      </c>
      <c r="F73" s="1104">
        <f t="shared" ref="F73:F76" si="7">E73/D73*100</f>
        <v>100</v>
      </c>
      <c r="G73" s="1117" t="s">
        <v>730</v>
      </c>
      <c r="H73" s="1120" t="s">
        <v>64</v>
      </c>
    </row>
    <row r="74" spans="1:8" s="145" customFormat="1" ht="15" customHeight="1" x14ac:dyDescent="0.2">
      <c r="A74" s="189">
        <f t="shared" si="6"/>
        <v>56</v>
      </c>
      <c r="B74" s="1109" t="s">
        <v>769</v>
      </c>
      <c r="C74" s="1110">
        <v>0</v>
      </c>
      <c r="D74" s="1110">
        <v>20</v>
      </c>
      <c r="E74" s="1110">
        <v>20</v>
      </c>
      <c r="F74" s="1104">
        <f t="shared" si="7"/>
        <v>100</v>
      </c>
      <c r="G74" s="1117" t="s">
        <v>730</v>
      </c>
      <c r="H74" s="1120" t="s">
        <v>64</v>
      </c>
    </row>
    <row r="75" spans="1:8" s="145" customFormat="1" ht="15" customHeight="1" x14ac:dyDescent="0.2">
      <c r="A75" s="189">
        <f t="shared" si="6"/>
        <v>57</v>
      </c>
      <c r="B75" s="1109" t="s">
        <v>4894</v>
      </c>
      <c r="C75" s="1110">
        <v>0</v>
      </c>
      <c r="D75" s="1110">
        <v>180</v>
      </c>
      <c r="E75" s="1110">
        <v>180</v>
      </c>
      <c r="F75" s="1104">
        <f t="shared" si="7"/>
        <v>100</v>
      </c>
      <c r="G75" s="1117" t="s">
        <v>730</v>
      </c>
      <c r="H75" s="1120" t="s">
        <v>64</v>
      </c>
    </row>
    <row r="76" spans="1:8" s="145" customFormat="1" ht="24" customHeight="1" x14ac:dyDescent="0.2">
      <c r="A76" s="189">
        <f t="shared" si="6"/>
        <v>58</v>
      </c>
      <c r="B76" s="1109" t="s">
        <v>4895</v>
      </c>
      <c r="C76" s="1110">
        <v>0</v>
      </c>
      <c r="D76" s="1110">
        <v>780</v>
      </c>
      <c r="E76" s="1110">
        <v>780</v>
      </c>
      <c r="F76" s="1104">
        <f t="shared" si="7"/>
        <v>100</v>
      </c>
      <c r="G76" s="1117" t="s">
        <v>730</v>
      </c>
      <c r="H76" s="1120" t="s">
        <v>64</v>
      </c>
    </row>
    <row r="77" spans="1:8" s="145" customFormat="1" ht="13.5" customHeight="1" thickBot="1" x14ac:dyDescent="0.25">
      <c r="A77" s="1299" t="s">
        <v>339</v>
      </c>
      <c r="B77" s="1300"/>
      <c r="C77" s="165">
        <f>SUM(C55:C76)</f>
        <v>136646</v>
      </c>
      <c r="D77" s="175">
        <f>SUM(D55:D76)</f>
        <v>74551.87</v>
      </c>
      <c r="E77" s="175">
        <f>SUM(E55:E76)</f>
        <v>39945.410479999999</v>
      </c>
      <c r="F77" s="176">
        <f t="shared" si="5"/>
        <v>53.580695534531863</v>
      </c>
      <c r="G77" s="167"/>
      <c r="H77" s="177"/>
    </row>
    <row r="78" spans="1:8" ht="18" customHeight="1" thickBot="1" x14ac:dyDescent="0.2">
      <c r="A78" s="186" t="s">
        <v>717</v>
      </c>
      <c r="B78" s="158"/>
      <c r="C78" s="159"/>
      <c r="D78" s="159"/>
      <c r="E78" s="160"/>
      <c r="F78" s="161"/>
      <c r="G78" s="162"/>
      <c r="H78" s="194"/>
    </row>
    <row r="79" spans="1:8" s="145" customFormat="1" ht="24" customHeight="1" x14ac:dyDescent="0.2">
      <c r="A79" s="1116">
        <f>A76+1</f>
        <v>59</v>
      </c>
      <c r="B79" s="1109" t="s">
        <v>772</v>
      </c>
      <c r="C79" s="1110">
        <v>16400</v>
      </c>
      <c r="D79" s="1110">
        <v>21906.46</v>
      </c>
      <c r="E79" s="1110">
        <v>21491.558100000006</v>
      </c>
      <c r="F79" s="1104">
        <f t="shared" ref="F79:F95" si="8">E79/D79*100</f>
        <v>98.106029454325366</v>
      </c>
      <c r="G79" s="1118" t="s">
        <v>730</v>
      </c>
      <c r="H79" s="1121" t="s">
        <v>64</v>
      </c>
    </row>
    <row r="80" spans="1:8" s="145" customFormat="1" ht="57" customHeight="1" x14ac:dyDescent="0.2">
      <c r="A80" s="189">
        <f t="shared" ref="A80:A94" si="9">A79+1</f>
        <v>60</v>
      </c>
      <c r="B80" s="1109" t="s">
        <v>3226</v>
      </c>
      <c r="C80" s="1110">
        <v>18378</v>
      </c>
      <c r="D80" s="1110">
        <v>292.3</v>
      </c>
      <c r="E80" s="1110">
        <v>247.67732000000001</v>
      </c>
      <c r="F80" s="1104">
        <f t="shared" si="8"/>
        <v>84.733944577488884</v>
      </c>
      <c r="G80" s="1118" t="s">
        <v>730</v>
      </c>
      <c r="H80" s="1121" t="s">
        <v>4896</v>
      </c>
    </row>
    <row r="81" spans="1:8" s="145" customFormat="1" ht="15" customHeight="1" x14ac:dyDescent="0.2">
      <c r="A81" s="189">
        <f t="shared" si="9"/>
        <v>61</v>
      </c>
      <c r="B81" s="1109" t="s">
        <v>4897</v>
      </c>
      <c r="C81" s="1110">
        <v>0</v>
      </c>
      <c r="D81" s="1110">
        <v>10.01</v>
      </c>
      <c r="E81" s="1110">
        <v>10</v>
      </c>
      <c r="F81" s="1104">
        <f t="shared" si="8"/>
        <v>99.900099900099903</v>
      </c>
      <c r="G81" s="1118" t="s">
        <v>730</v>
      </c>
      <c r="H81" s="1121" t="s">
        <v>64</v>
      </c>
    </row>
    <row r="82" spans="1:8" s="145" customFormat="1" ht="57" customHeight="1" x14ac:dyDescent="0.2">
      <c r="A82" s="189">
        <f t="shared" si="9"/>
        <v>62</v>
      </c>
      <c r="B82" s="1109" t="s">
        <v>3323</v>
      </c>
      <c r="C82" s="1110">
        <v>53174</v>
      </c>
      <c r="D82" s="1110">
        <v>9344.77</v>
      </c>
      <c r="E82" s="1110">
        <v>5550.5879700000005</v>
      </c>
      <c r="F82" s="1104">
        <f t="shared" si="8"/>
        <v>59.397801872063191</v>
      </c>
      <c r="G82" s="1118" t="s">
        <v>725</v>
      </c>
      <c r="H82" s="1121" t="s">
        <v>4898</v>
      </c>
    </row>
    <row r="83" spans="1:8" s="145" customFormat="1" ht="120" customHeight="1" x14ac:dyDescent="0.2">
      <c r="A83" s="189">
        <f t="shared" si="9"/>
        <v>63</v>
      </c>
      <c r="B83" s="1109" t="s">
        <v>4005</v>
      </c>
      <c r="C83" s="1110">
        <v>5000</v>
      </c>
      <c r="D83" s="1110">
        <v>2000</v>
      </c>
      <c r="E83" s="1110">
        <v>705.43</v>
      </c>
      <c r="F83" s="1104">
        <f t="shared" si="8"/>
        <v>35.271500000000003</v>
      </c>
      <c r="G83" s="1118" t="s">
        <v>725</v>
      </c>
      <c r="H83" s="1121" t="s">
        <v>4899</v>
      </c>
    </row>
    <row r="84" spans="1:8" s="145" customFormat="1" ht="78" customHeight="1" x14ac:dyDescent="0.2">
      <c r="A84" s="189">
        <f t="shared" si="9"/>
        <v>64</v>
      </c>
      <c r="B84" s="1109" t="s">
        <v>3227</v>
      </c>
      <c r="C84" s="1110">
        <v>1000</v>
      </c>
      <c r="D84" s="1110">
        <v>2182.92</v>
      </c>
      <c r="E84" s="1110">
        <v>1179.71</v>
      </c>
      <c r="F84" s="1104">
        <f t="shared" si="8"/>
        <v>54.042750077877344</v>
      </c>
      <c r="G84" s="1118" t="s">
        <v>725</v>
      </c>
      <c r="H84" s="1121" t="s">
        <v>4900</v>
      </c>
    </row>
    <row r="85" spans="1:8" s="145" customFormat="1" ht="110.25" customHeight="1" x14ac:dyDescent="0.2">
      <c r="A85" s="189">
        <f t="shared" si="9"/>
        <v>65</v>
      </c>
      <c r="B85" s="1109" t="s">
        <v>4901</v>
      </c>
      <c r="C85" s="1110">
        <v>0</v>
      </c>
      <c r="D85" s="1110">
        <v>172.5</v>
      </c>
      <c r="E85" s="1110">
        <v>109.203</v>
      </c>
      <c r="F85" s="1104">
        <f t="shared" si="8"/>
        <v>63.306086956521746</v>
      </c>
      <c r="G85" s="1118" t="s">
        <v>725</v>
      </c>
      <c r="H85" s="1121" t="s">
        <v>4902</v>
      </c>
    </row>
    <row r="86" spans="1:8" s="145" customFormat="1" ht="73.5" x14ac:dyDescent="0.2">
      <c r="A86" s="189">
        <f t="shared" si="9"/>
        <v>66</v>
      </c>
      <c r="B86" s="1109" t="s">
        <v>4003</v>
      </c>
      <c r="C86" s="1110">
        <v>0</v>
      </c>
      <c r="D86" s="1110">
        <v>100</v>
      </c>
      <c r="E86" s="1110">
        <v>0</v>
      </c>
      <c r="F86" s="1104">
        <f t="shared" si="8"/>
        <v>0</v>
      </c>
      <c r="G86" s="1118" t="s">
        <v>725</v>
      </c>
      <c r="H86" s="1121" t="s">
        <v>4903</v>
      </c>
    </row>
    <row r="87" spans="1:8" s="145" customFormat="1" ht="15" customHeight="1" x14ac:dyDescent="0.2">
      <c r="A87" s="189">
        <f t="shared" si="9"/>
        <v>67</v>
      </c>
      <c r="B87" s="1109" t="s">
        <v>3998</v>
      </c>
      <c r="C87" s="1110">
        <v>0</v>
      </c>
      <c r="D87" s="1110">
        <v>107.69</v>
      </c>
      <c r="E87" s="1110">
        <v>107.69</v>
      </c>
      <c r="F87" s="1104">
        <f t="shared" si="8"/>
        <v>100</v>
      </c>
      <c r="G87" s="1118" t="s">
        <v>725</v>
      </c>
      <c r="H87" s="1121" t="s">
        <v>64</v>
      </c>
    </row>
    <row r="88" spans="1:8" s="145" customFormat="1" ht="57" customHeight="1" x14ac:dyDescent="0.2">
      <c r="A88" s="189">
        <f t="shared" si="9"/>
        <v>68</v>
      </c>
      <c r="B88" s="1109" t="s">
        <v>4000</v>
      </c>
      <c r="C88" s="1110">
        <v>0</v>
      </c>
      <c r="D88" s="1110">
        <v>200</v>
      </c>
      <c r="E88" s="1110">
        <v>0</v>
      </c>
      <c r="F88" s="1104">
        <f t="shared" si="8"/>
        <v>0</v>
      </c>
      <c r="G88" s="1118" t="s">
        <v>725</v>
      </c>
      <c r="H88" s="1121" t="s">
        <v>4904</v>
      </c>
    </row>
    <row r="89" spans="1:8" s="145" customFormat="1" ht="57" customHeight="1" x14ac:dyDescent="0.2">
      <c r="A89" s="189">
        <f t="shared" si="9"/>
        <v>69</v>
      </c>
      <c r="B89" s="1109" t="s">
        <v>3999</v>
      </c>
      <c r="C89" s="1110">
        <v>0</v>
      </c>
      <c r="D89" s="1110">
        <v>200</v>
      </c>
      <c r="E89" s="1110">
        <v>0</v>
      </c>
      <c r="F89" s="1104">
        <f t="shared" si="8"/>
        <v>0</v>
      </c>
      <c r="G89" s="1118" t="s">
        <v>725</v>
      </c>
      <c r="H89" s="1121" t="s">
        <v>4905</v>
      </c>
    </row>
    <row r="90" spans="1:8" s="145" customFormat="1" ht="57" customHeight="1" x14ac:dyDescent="0.2">
      <c r="A90" s="189">
        <f t="shared" si="9"/>
        <v>70</v>
      </c>
      <c r="B90" s="1109" t="s">
        <v>4004</v>
      </c>
      <c r="C90" s="1110">
        <v>0</v>
      </c>
      <c r="D90" s="1110">
        <v>100</v>
      </c>
      <c r="E90" s="1110">
        <v>0</v>
      </c>
      <c r="F90" s="1104">
        <f t="shared" si="8"/>
        <v>0</v>
      </c>
      <c r="G90" s="1118" t="s">
        <v>725</v>
      </c>
      <c r="H90" s="1121" t="s">
        <v>4906</v>
      </c>
    </row>
    <row r="91" spans="1:8" s="145" customFormat="1" ht="89.25" customHeight="1" x14ac:dyDescent="0.2">
      <c r="A91" s="189">
        <f t="shared" si="9"/>
        <v>71</v>
      </c>
      <c r="B91" s="1109" t="s">
        <v>4002</v>
      </c>
      <c r="C91" s="1110">
        <v>0</v>
      </c>
      <c r="D91" s="1110">
        <v>3068.32</v>
      </c>
      <c r="E91" s="1110">
        <v>1436.3240000000001</v>
      </c>
      <c r="F91" s="1104">
        <f t="shared" si="8"/>
        <v>46.811414715544664</v>
      </c>
      <c r="G91" s="1118" t="s">
        <v>725</v>
      </c>
      <c r="H91" s="1121" t="s">
        <v>4907</v>
      </c>
    </row>
    <row r="92" spans="1:8" s="145" customFormat="1" ht="67.5" customHeight="1" x14ac:dyDescent="0.2">
      <c r="A92" s="189">
        <f t="shared" si="9"/>
        <v>72</v>
      </c>
      <c r="B92" s="1109" t="s">
        <v>4908</v>
      </c>
      <c r="C92" s="1110">
        <v>0</v>
      </c>
      <c r="D92" s="1110">
        <v>169.4</v>
      </c>
      <c r="E92" s="1110">
        <v>0</v>
      </c>
      <c r="F92" s="1104">
        <f t="shared" si="8"/>
        <v>0</v>
      </c>
      <c r="G92" s="1118" t="s">
        <v>725</v>
      </c>
      <c r="H92" s="1121" t="s">
        <v>4909</v>
      </c>
    </row>
    <row r="93" spans="1:8" s="145" customFormat="1" ht="21" x14ac:dyDescent="0.2">
      <c r="A93" s="189">
        <f t="shared" si="9"/>
        <v>73</v>
      </c>
      <c r="B93" s="1109" t="s">
        <v>773</v>
      </c>
      <c r="C93" s="1110">
        <v>0</v>
      </c>
      <c r="D93" s="1110">
        <v>813.9799999999999</v>
      </c>
      <c r="E93" s="1110">
        <v>813.9706000000001</v>
      </c>
      <c r="F93" s="1104">
        <f t="shared" si="8"/>
        <v>99.998845180471278</v>
      </c>
      <c r="G93" s="1118" t="s">
        <v>730</v>
      </c>
      <c r="H93" s="1121" t="s">
        <v>64</v>
      </c>
    </row>
    <row r="94" spans="1:8" s="145" customFormat="1" ht="15" customHeight="1" x14ac:dyDescent="0.2">
      <c r="A94" s="189">
        <f t="shared" si="9"/>
        <v>74</v>
      </c>
      <c r="B94" s="1109" t="s">
        <v>4137</v>
      </c>
      <c r="C94" s="1110">
        <v>0</v>
      </c>
      <c r="D94" s="1110">
        <v>591.4</v>
      </c>
      <c r="E94" s="1110">
        <v>591.4</v>
      </c>
      <c r="F94" s="1104">
        <f t="shared" si="8"/>
        <v>100</v>
      </c>
      <c r="G94" s="1118" t="s">
        <v>725</v>
      </c>
      <c r="H94" s="1121" t="s">
        <v>64</v>
      </c>
    </row>
    <row r="95" spans="1:8" s="145" customFormat="1" ht="13.5" customHeight="1" thickBot="1" x14ac:dyDescent="0.25">
      <c r="A95" s="1299" t="s">
        <v>339</v>
      </c>
      <c r="B95" s="1300"/>
      <c r="C95" s="165">
        <f>SUM(C79:C94)</f>
        <v>93952</v>
      </c>
      <c r="D95" s="165">
        <f>SUM(D79:D94)</f>
        <v>41259.75</v>
      </c>
      <c r="E95" s="165">
        <f>SUM(E79:E94)</f>
        <v>32243.550990000007</v>
      </c>
      <c r="F95" s="176">
        <f t="shared" si="8"/>
        <v>78.147712940577691</v>
      </c>
      <c r="G95" s="167"/>
      <c r="H95" s="177"/>
    </row>
    <row r="96" spans="1:8" s="182" customFormat="1" x14ac:dyDescent="0.2">
      <c r="A96" s="146"/>
      <c r="B96" s="178"/>
      <c r="C96" s="146"/>
      <c r="D96" s="146"/>
      <c r="E96" s="146"/>
      <c r="F96" s="179"/>
      <c r="G96" s="180"/>
      <c r="H96" s="181"/>
    </row>
  </sheetData>
  <mergeCells count="12">
    <mergeCell ref="I43:J43"/>
    <mergeCell ref="A53:B53"/>
    <mergeCell ref="A77:B77"/>
    <mergeCell ref="A95:B95"/>
    <mergeCell ref="A1:H1"/>
    <mergeCell ref="A4:B4"/>
    <mergeCell ref="A5:B5"/>
    <mergeCell ref="A6:B6"/>
    <mergeCell ref="A7:B7"/>
    <mergeCell ref="A8:B8"/>
    <mergeCell ref="A9:B9"/>
    <mergeCell ref="A36:B36"/>
  </mergeCells>
  <printOptions horizontalCentered="1"/>
  <pageMargins left="0.31496062992125984" right="0.31496062992125984" top="0.51181102362204722" bottom="0.43307086614173229" header="0.31496062992125984" footer="0.23622047244094491"/>
  <pageSetup paperSize="9" scale="96" firstPageNumber="223" fitToHeight="0" orientation="landscape" useFirstPageNumber="1" r:id="rId1"/>
  <headerFooter>
    <oddHeader>&amp;L&amp;"Tahoma,Kurzíva"&amp;9Závěrečný účet Moravskoslezského kraje za rok 2022&amp;R&amp;"Tahoma,Kurzíva"&amp;9Tabulka č. 12</oddHeader>
    <oddFooter>&amp;C&amp;"Tahoma,Obyčejné"&amp;10&amp;P</oddFooter>
  </headerFooter>
  <rowBreaks count="1" manualBreakCount="1">
    <brk id="86"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2375-C067-4CDB-9558-62F171FA5C54}">
  <sheetPr>
    <pageSetUpPr fitToPage="1"/>
  </sheetPr>
  <dimension ref="A1:L25"/>
  <sheetViews>
    <sheetView zoomScaleNormal="100" zoomScaleSheetLayoutView="100" workbookViewId="0">
      <pane ySplit="10" topLeftCell="A11"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9" width="23.5703125" style="143" customWidth="1"/>
    <col min="10" max="10" width="20.7109375" style="143" customWidth="1"/>
    <col min="11" max="13" width="10.140625" style="143" bestFit="1" customWidth="1"/>
    <col min="14" max="16384" width="9.140625" style="143"/>
  </cols>
  <sheetData>
    <row r="1" spans="1:12" s="131" customFormat="1" ht="18" customHeight="1" x14ac:dyDescent="0.2">
      <c r="A1" s="1294" t="s">
        <v>4910</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C24</f>
        <v>40049</v>
      </c>
      <c r="D5" s="1095">
        <f>D24</f>
        <v>47282.06</v>
      </c>
      <c r="E5" s="1095">
        <f>E24</f>
        <v>38247.887080000008</v>
      </c>
      <c r="F5" s="1096">
        <f t="shared" ref="F5:F6" si="0">E5/D5*100</f>
        <v>80.893021750744381</v>
      </c>
      <c r="G5" s="180"/>
      <c r="H5" s="181"/>
    </row>
    <row r="6" spans="1:12" s="132" customFormat="1" ht="13.5" customHeight="1" thickBot="1" x14ac:dyDescent="0.25">
      <c r="A6" s="1292" t="s">
        <v>339</v>
      </c>
      <c r="B6" s="1293"/>
      <c r="C6" s="151">
        <f>SUM(C5:C5)</f>
        <v>40049</v>
      </c>
      <c r="D6" s="151">
        <f>SUM(D5:D5)</f>
        <v>47282.06</v>
      </c>
      <c r="E6" s="151">
        <f>SUM(E5:E5)</f>
        <v>38247.887080000008</v>
      </c>
      <c r="F6" s="152">
        <f t="shared" si="0"/>
        <v>80.893021750744381</v>
      </c>
      <c r="G6" s="180"/>
      <c r="H6" s="181"/>
    </row>
    <row r="7" spans="1:12" s="156" customFormat="1" ht="10.5" customHeight="1" x14ac:dyDescent="0.2">
      <c r="A7" s="132"/>
      <c r="B7" s="153"/>
      <c r="C7" s="154"/>
      <c r="D7" s="154"/>
      <c r="E7" s="154"/>
      <c r="F7" s="155"/>
      <c r="G7" s="144"/>
      <c r="H7" s="148"/>
      <c r="I7" s="132"/>
      <c r="J7" s="132"/>
      <c r="K7" s="132"/>
    </row>
    <row r="8" spans="1:12" s="156" customFormat="1" ht="10.5" customHeight="1" x14ac:dyDescent="0.2">
      <c r="A8" s="132"/>
      <c r="B8" s="153"/>
      <c r="C8" s="154"/>
      <c r="D8" s="154"/>
      <c r="E8" s="154"/>
      <c r="F8" s="155"/>
      <c r="G8" s="144"/>
      <c r="H8" s="148"/>
      <c r="I8" s="132"/>
      <c r="J8" s="132"/>
      <c r="K8" s="132"/>
    </row>
    <row r="9" spans="1:12" s="156" customFormat="1" ht="10.5" customHeight="1" thickBot="1" x14ac:dyDescent="0.2">
      <c r="A9" s="132"/>
      <c r="B9" s="153"/>
      <c r="C9" s="154"/>
      <c r="D9" s="154"/>
      <c r="E9" s="154"/>
      <c r="F9" s="155"/>
      <c r="G9" s="144"/>
      <c r="H9" s="149" t="s">
        <v>713</v>
      </c>
      <c r="I9" s="132"/>
      <c r="J9" s="132"/>
      <c r="K9" s="132"/>
    </row>
    <row r="10" spans="1:12" ht="28.5" customHeight="1" thickBot="1" x14ac:dyDescent="0.25">
      <c r="A10" s="157" t="s">
        <v>718</v>
      </c>
      <c r="B10" s="1099" t="s">
        <v>586</v>
      </c>
      <c r="C10" s="1100" t="s">
        <v>4746</v>
      </c>
      <c r="D10" s="1100" t="s">
        <v>4747</v>
      </c>
      <c r="E10" s="1100" t="s">
        <v>4748</v>
      </c>
      <c r="F10" s="1100" t="s">
        <v>292</v>
      </c>
      <c r="G10" s="1100" t="s">
        <v>719</v>
      </c>
      <c r="H10" s="1101" t="s">
        <v>720</v>
      </c>
    </row>
    <row r="11" spans="1:12" ht="15" customHeight="1" thickBot="1" x14ac:dyDescent="0.2">
      <c r="A11" s="186" t="s">
        <v>721</v>
      </c>
      <c r="B11" s="158"/>
      <c r="C11" s="159"/>
      <c r="D11" s="159"/>
      <c r="E11" s="160"/>
      <c r="F11" s="161"/>
      <c r="G11" s="162"/>
      <c r="H11" s="163"/>
    </row>
    <row r="12" spans="1:12" s="145" customFormat="1" ht="34.5" customHeight="1" x14ac:dyDescent="0.2">
      <c r="A12" s="187">
        <v>1</v>
      </c>
      <c r="B12" s="1109" t="s">
        <v>774</v>
      </c>
      <c r="C12" s="1110">
        <v>800</v>
      </c>
      <c r="D12" s="1110">
        <v>639.24</v>
      </c>
      <c r="E12" s="1110">
        <v>510.67609999999996</v>
      </c>
      <c r="F12" s="1104">
        <f t="shared" ref="F12:F24" si="1">E12/D12*100</f>
        <v>79.888007634065445</v>
      </c>
      <c r="G12" s="164" t="s">
        <v>723</v>
      </c>
      <c r="H12" s="188" t="s">
        <v>4911</v>
      </c>
      <c r="I12" s="178"/>
      <c r="J12" s="178"/>
      <c r="K12" s="178"/>
      <c r="L12" s="178"/>
    </row>
    <row r="13" spans="1:12" s="145" customFormat="1" ht="78" customHeight="1" x14ac:dyDescent="0.2">
      <c r="A13" s="189">
        <f>A12+1</f>
        <v>2</v>
      </c>
      <c r="B13" s="1109" t="s">
        <v>775</v>
      </c>
      <c r="C13" s="1110">
        <v>9000</v>
      </c>
      <c r="D13" s="1110">
        <v>12234.029999999999</v>
      </c>
      <c r="E13" s="1110">
        <v>10433.303310000003</v>
      </c>
      <c r="F13" s="1104">
        <f t="shared" si="1"/>
        <v>85.281001517897238</v>
      </c>
      <c r="G13" s="1114" t="s">
        <v>723</v>
      </c>
      <c r="H13" s="1106" t="s">
        <v>4912</v>
      </c>
      <c r="I13" s="178"/>
    </row>
    <row r="14" spans="1:12" s="145" customFormat="1" ht="78" customHeight="1" x14ac:dyDescent="0.2">
      <c r="A14" s="189">
        <f t="shared" ref="A14:A23" si="2">A13+1</f>
        <v>3</v>
      </c>
      <c r="B14" s="1102" t="s">
        <v>776</v>
      </c>
      <c r="C14" s="1103">
        <v>7098</v>
      </c>
      <c r="D14" s="1103">
        <v>7146.86</v>
      </c>
      <c r="E14" s="1103">
        <v>4568.0037100000009</v>
      </c>
      <c r="F14" s="1104">
        <f t="shared" si="1"/>
        <v>63.916233282868298</v>
      </c>
      <c r="G14" s="1105" t="s">
        <v>723</v>
      </c>
      <c r="H14" s="1106" t="s">
        <v>4913</v>
      </c>
      <c r="I14" s="178"/>
    </row>
    <row r="15" spans="1:12" s="145" customFormat="1" ht="57" customHeight="1" x14ac:dyDescent="0.2">
      <c r="A15" s="189">
        <f t="shared" si="2"/>
        <v>4</v>
      </c>
      <c r="B15" s="1102" t="s">
        <v>3167</v>
      </c>
      <c r="C15" s="1103">
        <v>17251</v>
      </c>
      <c r="D15" s="1103">
        <v>18933.769999999997</v>
      </c>
      <c r="E15" s="1103">
        <v>15135.878299999998</v>
      </c>
      <c r="F15" s="1104">
        <f t="shared" si="1"/>
        <v>79.941175476410677</v>
      </c>
      <c r="G15" s="1105" t="s">
        <v>723</v>
      </c>
      <c r="H15" s="1107" t="s">
        <v>4914</v>
      </c>
      <c r="I15" s="1129"/>
      <c r="J15" s="1129"/>
    </row>
    <row r="16" spans="1:12" s="145" customFormat="1" ht="34.5" customHeight="1" x14ac:dyDescent="0.2">
      <c r="A16" s="189">
        <f t="shared" si="2"/>
        <v>5</v>
      </c>
      <c r="B16" s="1102" t="s">
        <v>4915</v>
      </c>
      <c r="C16" s="1103">
        <v>0</v>
      </c>
      <c r="D16" s="1103">
        <v>1459.26</v>
      </c>
      <c r="E16" s="1103">
        <v>1216.05</v>
      </c>
      <c r="F16" s="1104">
        <f t="shared" si="1"/>
        <v>83.333333333333329</v>
      </c>
      <c r="G16" s="1105" t="s">
        <v>723</v>
      </c>
      <c r="H16" s="1107" t="s">
        <v>4916</v>
      </c>
      <c r="I16" s="178"/>
    </row>
    <row r="17" spans="1:11" s="145" customFormat="1" ht="15" customHeight="1" x14ac:dyDescent="0.2">
      <c r="A17" s="189">
        <f t="shared" si="2"/>
        <v>6</v>
      </c>
      <c r="B17" s="1108" t="s">
        <v>458</v>
      </c>
      <c r="C17" s="1103">
        <v>4400</v>
      </c>
      <c r="D17" s="1103">
        <v>4700</v>
      </c>
      <c r="E17" s="1103">
        <v>4700</v>
      </c>
      <c r="F17" s="1104">
        <f t="shared" si="1"/>
        <v>100</v>
      </c>
      <c r="G17" s="1105" t="s">
        <v>723</v>
      </c>
      <c r="H17" s="1106" t="s">
        <v>64</v>
      </c>
      <c r="I17" s="178"/>
    </row>
    <row r="18" spans="1:11" s="145" customFormat="1" ht="57" customHeight="1" x14ac:dyDescent="0.2">
      <c r="A18" s="189">
        <f t="shared" si="2"/>
        <v>7</v>
      </c>
      <c r="B18" s="1108" t="s">
        <v>777</v>
      </c>
      <c r="C18" s="1103">
        <v>1500</v>
      </c>
      <c r="D18" s="1103">
        <v>1600</v>
      </c>
      <c r="E18" s="1103">
        <v>1115.07566</v>
      </c>
      <c r="F18" s="1104">
        <f t="shared" si="1"/>
        <v>69.692228749999998</v>
      </c>
      <c r="G18" s="1105" t="s">
        <v>723</v>
      </c>
      <c r="H18" s="1106" t="s">
        <v>4917</v>
      </c>
      <c r="I18" s="178"/>
    </row>
    <row r="19" spans="1:11" s="145" customFormat="1" ht="34.5" customHeight="1" x14ac:dyDescent="0.2">
      <c r="A19" s="189">
        <f t="shared" si="2"/>
        <v>8</v>
      </c>
      <c r="B19" s="1108" t="s">
        <v>4918</v>
      </c>
      <c r="C19" s="1103">
        <v>0</v>
      </c>
      <c r="D19" s="1103">
        <v>98.9</v>
      </c>
      <c r="E19" s="1103">
        <v>98.9</v>
      </c>
      <c r="F19" s="1104">
        <f>E19/D19*100</f>
        <v>100</v>
      </c>
      <c r="G19" s="1105" t="s">
        <v>730</v>
      </c>
      <c r="H19" s="1106" t="s">
        <v>64</v>
      </c>
      <c r="I19" s="178"/>
    </row>
    <row r="20" spans="1:11" s="145" customFormat="1" ht="34.5" customHeight="1" x14ac:dyDescent="0.2">
      <c r="A20" s="189">
        <f t="shared" si="2"/>
        <v>9</v>
      </c>
      <c r="B20" s="1108" t="s">
        <v>4919</v>
      </c>
      <c r="C20" s="1103">
        <v>0</v>
      </c>
      <c r="D20" s="1103">
        <v>70</v>
      </c>
      <c r="E20" s="1103">
        <v>70</v>
      </c>
      <c r="F20" s="1104">
        <f t="shared" si="1"/>
        <v>100</v>
      </c>
      <c r="G20" s="1105" t="s">
        <v>730</v>
      </c>
      <c r="H20" s="1106" t="s">
        <v>64</v>
      </c>
      <c r="I20" s="178"/>
    </row>
    <row r="21" spans="1:11" s="145" customFormat="1" ht="24" customHeight="1" x14ac:dyDescent="0.2">
      <c r="A21" s="189">
        <f t="shared" si="2"/>
        <v>10</v>
      </c>
      <c r="B21" s="1108" t="s">
        <v>4920</v>
      </c>
      <c r="C21" s="1103">
        <v>0</v>
      </c>
      <c r="D21" s="1103">
        <v>150</v>
      </c>
      <c r="E21" s="1103">
        <v>150</v>
      </c>
      <c r="F21" s="1104">
        <f t="shared" si="1"/>
        <v>100</v>
      </c>
      <c r="G21" s="1105" t="s">
        <v>730</v>
      </c>
      <c r="H21" s="1106" t="s">
        <v>64</v>
      </c>
      <c r="I21" s="178"/>
    </row>
    <row r="22" spans="1:11" s="145" customFormat="1" ht="24" customHeight="1" x14ac:dyDescent="0.2">
      <c r="A22" s="189">
        <f t="shared" si="2"/>
        <v>11</v>
      </c>
      <c r="B22" s="1108" t="s">
        <v>4921</v>
      </c>
      <c r="C22" s="1103">
        <v>0</v>
      </c>
      <c r="D22" s="1103">
        <v>50</v>
      </c>
      <c r="E22" s="1103">
        <v>50</v>
      </c>
      <c r="F22" s="1104">
        <f t="shared" si="1"/>
        <v>100</v>
      </c>
      <c r="G22" s="1105" t="s">
        <v>730</v>
      </c>
      <c r="H22" s="1106" t="s">
        <v>64</v>
      </c>
      <c r="I22" s="178"/>
    </row>
    <row r="23" spans="1:11" s="145" customFormat="1" ht="45" customHeight="1" x14ac:dyDescent="0.2">
      <c r="A23" s="189">
        <f t="shared" si="2"/>
        <v>12</v>
      </c>
      <c r="B23" s="1108" t="s">
        <v>4922</v>
      </c>
      <c r="C23" s="1103">
        <v>0</v>
      </c>
      <c r="D23" s="1103">
        <v>200</v>
      </c>
      <c r="E23" s="1103">
        <v>200</v>
      </c>
      <c r="F23" s="1104">
        <f t="shared" si="1"/>
        <v>100</v>
      </c>
      <c r="G23" s="1105" t="s">
        <v>730</v>
      </c>
      <c r="H23" s="1106" t="s">
        <v>64</v>
      </c>
      <c r="I23" s="178"/>
    </row>
    <row r="24" spans="1:11" s="153" customFormat="1" ht="13.5" customHeight="1" thickBot="1" x14ac:dyDescent="0.25">
      <c r="A24" s="1299" t="s">
        <v>339</v>
      </c>
      <c r="B24" s="1300"/>
      <c r="C24" s="165">
        <f>SUM(C12:C23)</f>
        <v>40049</v>
      </c>
      <c r="D24" s="165">
        <f>SUM(D12:D23)</f>
        <v>47282.06</v>
      </c>
      <c r="E24" s="165">
        <f>SUM(E12:E23)</f>
        <v>38247.887080000008</v>
      </c>
      <c r="F24" s="166">
        <f t="shared" si="1"/>
        <v>80.893021750744381</v>
      </c>
      <c r="G24" s="167"/>
      <c r="H24" s="190"/>
      <c r="I24" s="178"/>
    </row>
    <row r="25" spans="1:11" s="182" customFormat="1" x14ac:dyDescent="0.2">
      <c r="A25" s="146"/>
      <c r="B25" s="178"/>
      <c r="C25" s="146"/>
      <c r="D25" s="146"/>
      <c r="E25" s="146"/>
      <c r="F25" s="179"/>
      <c r="G25" s="180"/>
      <c r="H25" s="181"/>
      <c r="I25" s="154"/>
      <c r="J25" s="154"/>
      <c r="K25" s="154"/>
    </row>
  </sheetData>
  <mergeCells count="5">
    <mergeCell ref="A1:H1"/>
    <mergeCell ref="A4:B4"/>
    <mergeCell ref="A5:B5"/>
    <mergeCell ref="A6:B6"/>
    <mergeCell ref="A24:B24"/>
  </mergeCells>
  <printOptions horizontalCentered="1"/>
  <pageMargins left="0.31496062992125984" right="0.31496062992125984" top="0.51181102362204722" bottom="0.43307086614173229" header="0.31496062992125984" footer="0.23622047244094491"/>
  <pageSetup paperSize="9" scale="96" firstPageNumber="232" fitToHeight="0" orientation="landscape" useFirstPageNumber="1" r:id="rId1"/>
  <headerFooter>
    <oddHeader>&amp;L&amp;"Tahoma,Kurzíva"&amp;9Závěrečný účet Moravskoslezského kraje za rok 2022&amp;R&amp;"Tahoma,Kurzíva"&amp;9Tabulka č. 13</oddHeader>
    <oddFooter>&amp;C&amp;"Tahoma,Obyčejné"&amp;10&amp;P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3826-A2A6-44C1-8E10-A7F0E3D1BB3A}">
  <sheetPr>
    <pageSetUpPr fitToPage="1"/>
  </sheetPr>
  <dimension ref="A1:L45"/>
  <sheetViews>
    <sheetView zoomScaleNormal="100" zoomScaleSheetLayoutView="100" workbookViewId="0">
      <pane ySplit="11" topLeftCell="A12"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4923</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C38</f>
        <v>363457</v>
      </c>
      <c r="D5" s="1095">
        <f>D38</f>
        <v>391614.99999999994</v>
      </c>
      <c r="E5" s="1095">
        <f>E38</f>
        <v>345563.67780999996</v>
      </c>
      <c r="F5" s="1096">
        <f t="shared" ref="F5:F7" si="0">E5/D5*100</f>
        <v>88.240664379556449</v>
      </c>
      <c r="G5" s="180"/>
      <c r="H5" s="181"/>
    </row>
    <row r="6" spans="1:12" ht="12.95" customHeight="1" x14ac:dyDescent="0.2">
      <c r="A6" s="1290" t="s">
        <v>717</v>
      </c>
      <c r="B6" s="1291"/>
      <c r="C6" s="1097">
        <f>C44</f>
        <v>57899</v>
      </c>
      <c r="D6" s="1097">
        <f>D44</f>
        <v>9922.35</v>
      </c>
      <c r="E6" s="1097">
        <f>E44</f>
        <v>6629.8029300000007</v>
      </c>
      <c r="F6" s="1096">
        <f t="shared" si="0"/>
        <v>66.816862235256764</v>
      </c>
      <c r="G6" s="180"/>
      <c r="H6" s="181"/>
    </row>
    <row r="7" spans="1:12" s="132" customFormat="1" ht="13.5" customHeight="1" thickBot="1" x14ac:dyDescent="0.25">
      <c r="A7" s="1292" t="s">
        <v>339</v>
      </c>
      <c r="B7" s="1293"/>
      <c r="C7" s="151">
        <f>SUM(C5:C6)</f>
        <v>421356</v>
      </c>
      <c r="D7" s="151">
        <f>SUM(D5:D6)</f>
        <v>401537.34999999992</v>
      </c>
      <c r="E7" s="151">
        <f>SUM(E5:E6)</f>
        <v>352193.48073999997</v>
      </c>
      <c r="F7" s="152">
        <f t="shared" si="0"/>
        <v>87.711262909913629</v>
      </c>
      <c r="G7" s="180"/>
      <c r="H7" s="181"/>
    </row>
    <row r="8" spans="1:12" s="156" customFormat="1" ht="10.5" customHeight="1" x14ac:dyDescent="0.2">
      <c r="A8" s="132"/>
      <c r="B8" s="153"/>
      <c r="C8" s="154"/>
      <c r="D8" s="154"/>
      <c r="E8" s="154"/>
      <c r="F8" s="155"/>
      <c r="G8" s="144"/>
      <c r="H8" s="148"/>
      <c r="I8" s="132"/>
      <c r="J8" s="132"/>
      <c r="K8" s="132"/>
    </row>
    <row r="9" spans="1:12" s="156" customFormat="1" ht="10.5" customHeight="1" x14ac:dyDescent="0.2">
      <c r="A9" s="132"/>
      <c r="B9" s="153"/>
      <c r="C9" s="154"/>
      <c r="D9" s="154"/>
      <c r="E9" s="154"/>
      <c r="F9" s="155"/>
      <c r="G9" s="144"/>
      <c r="H9" s="148"/>
      <c r="I9" s="132"/>
      <c r="J9" s="132"/>
      <c r="K9" s="132"/>
    </row>
    <row r="10" spans="1:12" s="156" customFormat="1" ht="10.5" customHeight="1" thickBot="1" x14ac:dyDescent="0.2">
      <c r="A10" s="132"/>
      <c r="B10" s="153"/>
      <c r="C10" s="154"/>
      <c r="D10" s="154"/>
      <c r="E10" s="154"/>
      <c r="F10" s="155"/>
      <c r="G10" s="144"/>
      <c r="H10" s="149" t="s">
        <v>713</v>
      </c>
      <c r="I10" s="132"/>
      <c r="J10" s="132"/>
      <c r="K10" s="132"/>
    </row>
    <row r="11" spans="1:12" ht="28.5" customHeight="1" thickBot="1" x14ac:dyDescent="0.25">
      <c r="A11" s="157" t="s">
        <v>718</v>
      </c>
      <c r="B11" s="1099" t="s">
        <v>586</v>
      </c>
      <c r="C11" s="1100" t="s">
        <v>4746</v>
      </c>
      <c r="D11" s="1100" t="s">
        <v>4747</v>
      </c>
      <c r="E11" s="1100" t="s">
        <v>4748</v>
      </c>
      <c r="F11" s="1100" t="s">
        <v>292</v>
      </c>
      <c r="G11" s="1100" t="s">
        <v>719</v>
      </c>
      <c r="H11" s="1101" t="s">
        <v>720</v>
      </c>
    </row>
    <row r="12" spans="1:12" ht="15" customHeight="1" thickBot="1" x14ac:dyDescent="0.2">
      <c r="A12" s="186" t="s">
        <v>721</v>
      </c>
      <c r="B12" s="158"/>
      <c r="C12" s="159"/>
      <c r="D12" s="159"/>
      <c r="E12" s="160"/>
      <c r="F12" s="161"/>
      <c r="G12" s="162"/>
      <c r="H12" s="163"/>
    </row>
    <row r="13" spans="1:12" s="145" customFormat="1" ht="24" customHeight="1" x14ac:dyDescent="0.2">
      <c r="A13" s="187">
        <v>1</v>
      </c>
      <c r="B13" s="1109" t="s">
        <v>778</v>
      </c>
      <c r="C13" s="1110">
        <v>24790</v>
      </c>
      <c r="D13" s="1110">
        <v>27468.050000000003</v>
      </c>
      <c r="E13" s="1110">
        <v>27159.969469999993</v>
      </c>
      <c r="F13" s="1104">
        <f t="shared" ref="F13:F38" si="1">E13/D13*100</f>
        <v>98.878404073095794</v>
      </c>
      <c r="G13" s="164" t="s">
        <v>723</v>
      </c>
      <c r="H13" s="188" t="s">
        <v>64</v>
      </c>
      <c r="I13" s="178"/>
      <c r="J13" s="178"/>
      <c r="K13" s="178"/>
      <c r="L13" s="178"/>
    </row>
    <row r="14" spans="1:12" s="145" customFormat="1" ht="99" customHeight="1" x14ac:dyDescent="0.2">
      <c r="A14" s="189">
        <f>A13+1</f>
        <v>2</v>
      </c>
      <c r="B14" s="1109" t="s">
        <v>779</v>
      </c>
      <c r="C14" s="1110">
        <v>18732</v>
      </c>
      <c r="D14" s="1110">
        <v>19333.29</v>
      </c>
      <c r="E14" s="1110">
        <v>18293.705080000003</v>
      </c>
      <c r="F14" s="1104">
        <f t="shared" si="1"/>
        <v>94.622824568399906</v>
      </c>
      <c r="G14" s="1114" t="s">
        <v>723</v>
      </c>
      <c r="H14" s="1106" t="s">
        <v>4924</v>
      </c>
      <c r="I14" s="1297"/>
      <c r="J14" s="1302"/>
      <c r="K14" s="1302"/>
    </row>
    <row r="15" spans="1:12" s="145" customFormat="1" ht="109.5" customHeight="1" x14ac:dyDescent="0.2">
      <c r="A15" s="189">
        <f t="shared" ref="A15:A37" si="2">A14+1</f>
        <v>3</v>
      </c>
      <c r="B15" s="1102" t="s">
        <v>780</v>
      </c>
      <c r="C15" s="1103">
        <v>12910</v>
      </c>
      <c r="D15" s="1103">
        <v>12960</v>
      </c>
      <c r="E15" s="1103">
        <v>8895</v>
      </c>
      <c r="F15" s="1104">
        <f t="shared" si="1"/>
        <v>68.634259259259252</v>
      </c>
      <c r="G15" s="1105" t="s">
        <v>723</v>
      </c>
      <c r="H15" s="1106" t="s">
        <v>4925</v>
      </c>
      <c r="I15" s="1303"/>
      <c r="J15" s="1304"/>
      <c r="K15" s="1304"/>
    </row>
    <row r="16" spans="1:12" s="145" customFormat="1" ht="99" customHeight="1" x14ac:dyDescent="0.2">
      <c r="A16" s="189">
        <f t="shared" si="2"/>
        <v>4</v>
      </c>
      <c r="B16" s="1102" t="s">
        <v>781</v>
      </c>
      <c r="C16" s="1103">
        <v>10336</v>
      </c>
      <c r="D16" s="1103">
        <v>10101.190000000002</v>
      </c>
      <c r="E16" s="1103">
        <v>9609.3133000000016</v>
      </c>
      <c r="F16" s="1104">
        <f t="shared" si="1"/>
        <v>95.130507395663273</v>
      </c>
      <c r="G16" s="1105" t="s">
        <v>723</v>
      </c>
      <c r="H16" s="1106" t="s">
        <v>4926</v>
      </c>
      <c r="I16" s="1303"/>
      <c r="J16" s="1304"/>
      <c r="K16" s="1304"/>
    </row>
    <row r="17" spans="1:11" s="145" customFormat="1" ht="99" customHeight="1" x14ac:dyDescent="0.2">
      <c r="A17" s="189">
        <f t="shared" si="2"/>
        <v>5</v>
      </c>
      <c r="B17" s="1102" t="s">
        <v>782</v>
      </c>
      <c r="C17" s="1103">
        <v>0</v>
      </c>
      <c r="D17" s="1103">
        <v>11996.060000000001</v>
      </c>
      <c r="E17" s="1103">
        <v>7907.9553099999994</v>
      </c>
      <c r="F17" s="1104">
        <f t="shared" si="1"/>
        <v>65.921271734219388</v>
      </c>
      <c r="G17" s="1105" t="s">
        <v>725</v>
      </c>
      <c r="H17" s="1107" t="s">
        <v>4927</v>
      </c>
      <c r="I17" s="1303"/>
      <c r="J17" s="1304"/>
      <c r="K17" s="1304"/>
    </row>
    <row r="18" spans="1:11" s="145" customFormat="1" ht="34.5" customHeight="1" x14ac:dyDescent="0.2">
      <c r="A18" s="189">
        <f t="shared" si="2"/>
        <v>6</v>
      </c>
      <c r="B18" s="1108" t="s">
        <v>783</v>
      </c>
      <c r="C18" s="1103">
        <v>4933.9999999999991</v>
      </c>
      <c r="D18" s="1103">
        <v>4866.7499999999991</v>
      </c>
      <c r="E18" s="1103">
        <v>4271.3516800000007</v>
      </c>
      <c r="F18" s="1104">
        <f t="shared" si="1"/>
        <v>87.765997431550858</v>
      </c>
      <c r="G18" s="1105" t="s">
        <v>723</v>
      </c>
      <c r="H18" s="1106" t="s">
        <v>4928</v>
      </c>
      <c r="I18" s="178"/>
      <c r="J18" s="178"/>
    </row>
    <row r="19" spans="1:11" s="145" customFormat="1" ht="160.5" customHeight="1" x14ac:dyDescent="0.2">
      <c r="A19" s="189">
        <f t="shared" si="2"/>
        <v>7</v>
      </c>
      <c r="B19" s="1108" t="s">
        <v>784</v>
      </c>
      <c r="C19" s="1103">
        <v>1200</v>
      </c>
      <c r="D19" s="1103">
        <v>23398.559999999998</v>
      </c>
      <c r="E19" s="1103">
        <v>22100.620699999999</v>
      </c>
      <c r="F19" s="1104">
        <f t="shared" si="1"/>
        <v>94.452909495285184</v>
      </c>
      <c r="G19" s="1105" t="s">
        <v>723</v>
      </c>
      <c r="H19" s="460" t="s">
        <v>4929</v>
      </c>
      <c r="I19" s="178"/>
      <c r="J19" s="178"/>
    </row>
    <row r="20" spans="1:11" s="145" customFormat="1" ht="84" x14ac:dyDescent="0.2">
      <c r="A20" s="189">
        <f t="shared" si="2"/>
        <v>8</v>
      </c>
      <c r="B20" s="1108" t="s">
        <v>4087</v>
      </c>
      <c r="C20" s="1103">
        <v>0</v>
      </c>
      <c r="D20" s="1103">
        <v>8994.1</v>
      </c>
      <c r="E20" s="1103">
        <v>3573.8855399999993</v>
      </c>
      <c r="F20" s="1104">
        <f t="shared" si="1"/>
        <v>39.735888415739197</v>
      </c>
      <c r="G20" s="1105" t="s">
        <v>723</v>
      </c>
      <c r="H20" s="1106" t="s">
        <v>4930</v>
      </c>
      <c r="I20" s="178"/>
      <c r="J20" s="178"/>
    </row>
    <row r="21" spans="1:11" s="145" customFormat="1" ht="24" customHeight="1" x14ac:dyDescent="0.2">
      <c r="A21" s="189">
        <f t="shared" si="2"/>
        <v>9</v>
      </c>
      <c r="B21" s="1108" t="s">
        <v>785</v>
      </c>
      <c r="C21" s="1103">
        <v>1000</v>
      </c>
      <c r="D21" s="1103">
        <v>954.1</v>
      </c>
      <c r="E21" s="1103">
        <v>916.69100000000003</v>
      </c>
      <c r="F21" s="1104">
        <f t="shared" si="1"/>
        <v>96.079132166439578</v>
      </c>
      <c r="G21" s="1105" t="s">
        <v>723</v>
      </c>
      <c r="H21" s="1106" t="s">
        <v>64</v>
      </c>
      <c r="I21" s="178"/>
      <c r="J21" s="178"/>
    </row>
    <row r="22" spans="1:11" s="145" customFormat="1" ht="15" customHeight="1" x14ac:dyDescent="0.2">
      <c r="A22" s="189">
        <f t="shared" si="2"/>
        <v>10</v>
      </c>
      <c r="B22" s="1109" t="s">
        <v>786</v>
      </c>
      <c r="C22" s="1110">
        <v>140055</v>
      </c>
      <c r="D22" s="1103">
        <v>75111.509999999995</v>
      </c>
      <c r="E22" s="1110">
        <v>75111.510349999997</v>
      </c>
      <c r="F22" s="1104">
        <f t="shared" si="1"/>
        <v>100.00000046597386</v>
      </c>
      <c r="G22" s="1114" t="s">
        <v>725</v>
      </c>
      <c r="H22" s="1106" t="s">
        <v>64</v>
      </c>
      <c r="I22" s="178"/>
      <c r="J22" s="178"/>
    </row>
    <row r="23" spans="1:11" s="145" customFormat="1" ht="99" customHeight="1" x14ac:dyDescent="0.2">
      <c r="A23" s="189">
        <f t="shared" si="2"/>
        <v>11</v>
      </c>
      <c r="B23" s="1102" t="s">
        <v>463</v>
      </c>
      <c r="C23" s="1103">
        <v>62161</v>
      </c>
      <c r="D23" s="1103">
        <v>20890.11</v>
      </c>
      <c r="E23" s="1103">
        <v>16159.042300000001</v>
      </c>
      <c r="F23" s="1104">
        <f t="shared" si="1"/>
        <v>77.352595558376663</v>
      </c>
      <c r="G23" s="1105" t="s">
        <v>723</v>
      </c>
      <c r="H23" s="1128" t="s">
        <v>4931</v>
      </c>
      <c r="I23" s="178"/>
      <c r="J23" s="178"/>
    </row>
    <row r="24" spans="1:11" s="145" customFormat="1" ht="57.75" customHeight="1" x14ac:dyDescent="0.2">
      <c r="A24" s="189">
        <f t="shared" si="2"/>
        <v>12</v>
      </c>
      <c r="B24" s="1102" t="s">
        <v>787</v>
      </c>
      <c r="C24" s="1103">
        <v>15000</v>
      </c>
      <c r="D24" s="1103">
        <v>20315.649999999998</v>
      </c>
      <c r="E24" s="1103">
        <v>18702.995470000002</v>
      </c>
      <c r="F24" s="1104">
        <f t="shared" si="1"/>
        <v>92.062008697728132</v>
      </c>
      <c r="G24" s="1105" t="s">
        <v>723</v>
      </c>
      <c r="H24" s="1128" t="s">
        <v>4932</v>
      </c>
      <c r="I24" s="178"/>
      <c r="J24" s="178"/>
    </row>
    <row r="25" spans="1:11" s="145" customFormat="1" ht="15" customHeight="1" x14ac:dyDescent="0.2">
      <c r="A25" s="189">
        <f t="shared" si="2"/>
        <v>13</v>
      </c>
      <c r="B25" s="1108" t="s">
        <v>788</v>
      </c>
      <c r="C25" s="1103">
        <v>525</v>
      </c>
      <c r="D25" s="1103">
        <v>525</v>
      </c>
      <c r="E25" s="1103">
        <v>525</v>
      </c>
      <c r="F25" s="1104">
        <f t="shared" si="1"/>
        <v>100</v>
      </c>
      <c r="G25" s="1105" t="s">
        <v>723</v>
      </c>
      <c r="H25" s="1106" t="s">
        <v>64</v>
      </c>
      <c r="I25" s="178"/>
      <c r="J25" s="178"/>
    </row>
    <row r="26" spans="1:11" s="145" customFormat="1" ht="24" customHeight="1" x14ac:dyDescent="0.2">
      <c r="A26" s="189">
        <f t="shared" si="2"/>
        <v>14</v>
      </c>
      <c r="B26" s="1108" t="s">
        <v>789</v>
      </c>
      <c r="C26" s="1103">
        <v>5000</v>
      </c>
      <c r="D26" s="1103">
        <v>5000</v>
      </c>
      <c r="E26" s="1103">
        <v>5000</v>
      </c>
      <c r="F26" s="1104">
        <f t="shared" si="1"/>
        <v>100</v>
      </c>
      <c r="G26" s="1105" t="s">
        <v>723</v>
      </c>
      <c r="H26" s="1106" t="s">
        <v>64</v>
      </c>
      <c r="I26" s="178"/>
      <c r="J26" s="178"/>
    </row>
    <row r="27" spans="1:11" s="145" customFormat="1" ht="15" customHeight="1" x14ac:dyDescent="0.2">
      <c r="A27" s="189">
        <f t="shared" si="2"/>
        <v>15</v>
      </c>
      <c r="B27" s="1108" t="s">
        <v>790</v>
      </c>
      <c r="C27" s="1103">
        <v>4000</v>
      </c>
      <c r="D27" s="1103">
        <v>4895.5</v>
      </c>
      <c r="E27" s="1103">
        <v>4895.5</v>
      </c>
      <c r="F27" s="1104">
        <f t="shared" si="1"/>
        <v>100</v>
      </c>
      <c r="G27" s="1105" t="s">
        <v>723</v>
      </c>
      <c r="H27" s="1106" t="s">
        <v>64</v>
      </c>
      <c r="I27" s="178"/>
      <c r="J27" s="178"/>
    </row>
    <row r="28" spans="1:11" s="145" customFormat="1" ht="24" customHeight="1" x14ac:dyDescent="0.2">
      <c r="A28" s="189">
        <f t="shared" si="2"/>
        <v>16</v>
      </c>
      <c r="B28" s="1109" t="s">
        <v>469</v>
      </c>
      <c r="C28" s="1110">
        <v>10000</v>
      </c>
      <c r="D28" s="1110">
        <v>12150.5</v>
      </c>
      <c r="E28" s="1110">
        <v>12149.073109999999</v>
      </c>
      <c r="F28" s="1104">
        <f t="shared" si="1"/>
        <v>99.988256532652969</v>
      </c>
      <c r="G28" s="1114" t="s">
        <v>723</v>
      </c>
      <c r="H28" s="1106" t="s">
        <v>64</v>
      </c>
      <c r="I28" s="178"/>
      <c r="J28" s="178"/>
    </row>
    <row r="29" spans="1:11" s="145" customFormat="1" ht="24" customHeight="1" x14ac:dyDescent="0.2">
      <c r="A29" s="189">
        <f t="shared" si="2"/>
        <v>17</v>
      </c>
      <c r="B29" s="1102" t="s">
        <v>791</v>
      </c>
      <c r="C29" s="1103">
        <v>3000</v>
      </c>
      <c r="D29" s="1103">
        <v>1850</v>
      </c>
      <c r="E29" s="1103">
        <v>1850</v>
      </c>
      <c r="F29" s="1104">
        <f t="shared" si="1"/>
        <v>100</v>
      </c>
      <c r="G29" s="1105" t="s">
        <v>723</v>
      </c>
      <c r="H29" s="1106" t="s">
        <v>64</v>
      </c>
      <c r="I29" s="178"/>
      <c r="J29" s="178"/>
    </row>
    <row r="30" spans="1:11" s="145" customFormat="1" ht="24" customHeight="1" x14ac:dyDescent="0.2">
      <c r="A30" s="189">
        <f t="shared" si="2"/>
        <v>18</v>
      </c>
      <c r="B30" s="1102" t="s">
        <v>792</v>
      </c>
      <c r="C30" s="1103">
        <v>10000</v>
      </c>
      <c r="D30" s="1103">
        <v>10735.01</v>
      </c>
      <c r="E30" s="1103">
        <v>10218.691999999999</v>
      </c>
      <c r="F30" s="1104">
        <f t="shared" si="1"/>
        <v>95.190335174350082</v>
      </c>
      <c r="G30" s="1105" t="s">
        <v>730</v>
      </c>
      <c r="H30" s="1106" t="s">
        <v>4933</v>
      </c>
      <c r="I30" s="178"/>
      <c r="J30" s="178"/>
    </row>
    <row r="31" spans="1:11" s="145" customFormat="1" ht="24" customHeight="1" x14ac:dyDescent="0.2">
      <c r="A31" s="189">
        <f t="shared" si="2"/>
        <v>19</v>
      </c>
      <c r="B31" s="1102" t="s">
        <v>793</v>
      </c>
      <c r="C31" s="1103">
        <v>864</v>
      </c>
      <c r="D31" s="1103">
        <v>795.52</v>
      </c>
      <c r="E31" s="1103">
        <v>795.52</v>
      </c>
      <c r="F31" s="1104">
        <f t="shared" si="1"/>
        <v>100</v>
      </c>
      <c r="G31" s="1105" t="s">
        <v>723</v>
      </c>
      <c r="H31" s="1107" t="s">
        <v>64</v>
      </c>
      <c r="I31" s="178"/>
      <c r="J31" s="178"/>
    </row>
    <row r="32" spans="1:11" s="145" customFormat="1" ht="24" customHeight="1" x14ac:dyDescent="0.2">
      <c r="A32" s="189">
        <f t="shared" si="2"/>
        <v>20</v>
      </c>
      <c r="B32" s="1108" t="s">
        <v>461</v>
      </c>
      <c r="C32" s="1103">
        <v>18500</v>
      </c>
      <c r="D32" s="1103">
        <v>15503</v>
      </c>
      <c r="E32" s="1103">
        <v>15503</v>
      </c>
      <c r="F32" s="1104">
        <f t="shared" si="1"/>
        <v>100</v>
      </c>
      <c r="G32" s="1105" t="s">
        <v>723</v>
      </c>
      <c r="H32" s="1106" t="s">
        <v>64</v>
      </c>
      <c r="I32" s="178"/>
      <c r="J32" s="178"/>
    </row>
    <row r="33" spans="1:11" s="145" customFormat="1" ht="24" customHeight="1" x14ac:dyDescent="0.2">
      <c r="A33" s="189">
        <f t="shared" si="2"/>
        <v>21</v>
      </c>
      <c r="B33" s="1108" t="s">
        <v>3883</v>
      </c>
      <c r="C33" s="1103">
        <v>20000</v>
      </c>
      <c r="D33" s="1103">
        <v>18762.5</v>
      </c>
      <c r="E33" s="1103">
        <v>4815.4750000000004</v>
      </c>
      <c r="F33" s="1104">
        <f t="shared" si="1"/>
        <v>25.665423051299136</v>
      </c>
      <c r="G33" s="1105" t="s">
        <v>725</v>
      </c>
      <c r="H33" s="1106" t="s">
        <v>4934</v>
      </c>
      <c r="I33" s="178"/>
      <c r="J33" s="178"/>
    </row>
    <row r="34" spans="1:11" s="145" customFormat="1" ht="15" customHeight="1" x14ac:dyDescent="0.2">
      <c r="A34" s="189">
        <f t="shared" si="2"/>
        <v>22</v>
      </c>
      <c r="B34" s="1108" t="s">
        <v>4935</v>
      </c>
      <c r="C34" s="1103">
        <v>0</v>
      </c>
      <c r="D34" s="1103">
        <v>120</v>
      </c>
      <c r="E34" s="1103">
        <v>120</v>
      </c>
      <c r="F34" s="1104">
        <f t="shared" si="1"/>
        <v>100</v>
      </c>
      <c r="G34" s="1105" t="s">
        <v>730</v>
      </c>
      <c r="H34" s="1106" t="s">
        <v>64</v>
      </c>
      <c r="I34" s="178"/>
      <c r="J34" s="178"/>
    </row>
    <row r="35" spans="1:11" s="145" customFormat="1" ht="34.5" customHeight="1" x14ac:dyDescent="0.2">
      <c r="A35" s="189">
        <f t="shared" si="2"/>
        <v>23</v>
      </c>
      <c r="B35" s="1108" t="s">
        <v>794</v>
      </c>
      <c r="C35" s="1103">
        <v>450</v>
      </c>
      <c r="D35" s="1103">
        <v>450</v>
      </c>
      <c r="E35" s="1103">
        <v>189.83699999999999</v>
      </c>
      <c r="F35" s="1104">
        <f t="shared" si="1"/>
        <v>42.185999999999993</v>
      </c>
      <c r="G35" s="1105" t="s">
        <v>723</v>
      </c>
      <c r="H35" s="1106" t="s">
        <v>4936</v>
      </c>
      <c r="I35" s="1303"/>
      <c r="J35" s="1304"/>
      <c r="K35" s="1304"/>
    </row>
    <row r="36" spans="1:11" s="145" customFormat="1" ht="78.75" customHeight="1" x14ac:dyDescent="0.2">
      <c r="A36" s="189">
        <f t="shared" si="2"/>
        <v>24</v>
      </c>
      <c r="B36" s="1102" t="s">
        <v>3553</v>
      </c>
      <c r="C36" s="1103">
        <v>0</v>
      </c>
      <c r="D36" s="1103">
        <v>84243.599999999991</v>
      </c>
      <c r="E36" s="1103">
        <v>76604.540499999988</v>
      </c>
      <c r="F36" s="1104">
        <f>E36/D36*100</f>
        <v>90.932178230749869</v>
      </c>
      <c r="G36" s="1105" t="s">
        <v>725</v>
      </c>
      <c r="H36" s="1106" t="s">
        <v>4937</v>
      </c>
      <c r="I36" s="178"/>
      <c r="J36" s="178"/>
    </row>
    <row r="37" spans="1:11" s="145" customFormat="1" ht="24" customHeight="1" x14ac:dyDescent="0.2">
      <c r="A37" s="189">
        <f t="shared" si="2"/>
        <v>25</v>
      </c>
      <c r="B37" s="1109" t="s">
        <v>4938</v>
      </c>
      <c r="C37" s="1110">
        <v>0</v>
      </c>
      <c r="D37" s="1110">
        <v>195</v>
      </c>
      <c r="E37" s="1110">
        <v>195</v>
      </c>
      <c r="F37" s="1104">
        <v>100</v>
      </c>
      <c r="G37" s="1114" t="s">
        <v>730</v>
      </c>
      <c r="H37" s="1106" t="s">
        <v>64</v>
      </c>
      <c r="I37" s="178"/>
      <c r="J37" s="178"/>
    </row>
    <row r="38" spans="1:11" s="153" customFormat="1" ht="13.5" customHeight="1" thickBot="1" x14ac:dyDescent="0.25">
      <c r="A38" s="1299" t="s">
        <v>339</v>
      </c>
      <c r="B38" s="1300"/>
      <c r="C38" s="165">
        <f>SUM(C13:C37)</f>
        <v>363457</v>
      </c>
      <c r="D38" s="165">
        <f>SUM(D13:D37)</f>
        <v>391614.99999999994</v>
      </c>
      <c r="E38" s="165">
        <f>SUM(E13:E37)</f>
        <v>345563.67780999996</v>
      </c>
      <c r="F38" s="166">
        <f t="shared" si="1"/>
        <v>88.240664379556449</v>
      </c>
      <c r="G38" s="167"/>
      <c r="H38" s="190"/>
      <c r="I38" s="178"/>
      <c r="J38" s="178"/>
    </row>
    <row r="39" spans="1:11" ht="18" customHeight="1" thickBot="1" x14ac:dyDescent="0.2">
      <c r="A39" s="186" t="s">
        <v>717</v>
      </c>
      <c r="B39" s="158"/>
      <c r="C39" s="159"/>
      <c r="D39" s="159"/>
      <c r="E39" s="160"/>
      <c r="F39" s="161"/>
      <c r="G39" s="162"/>
      <c r="H39" s="194"/>
      <c r="I39" s="178"/>
      <c r="J39" s="178"/>
    </row>
    <row r="40" spans="1:11" s="145" customFormat="1" ht="73.5" x14ac:dyDescent="0.2">
      <c r="A40" s="1116">
        <f>A37+1</f>
        <v>26</v>
      </c>
      <c r="B40" s="1109" t="s">
        <v>643</v>
      </c>
      <c r="C40" s="1110">
        <v>730</v>
      </c>
      <c r="D40" s="1110">
        <v>1427.3</v>
      </c>
      <c r="E40" s="1110">
        <v>817.45005000000003</v>
      </c>
      <c r="F40" s="1104">
        <f t="shared" ref="F40:F44" si="3">E40/D40*100</f>
        <v>57.272476003643249</v>
      </c>
      <c r="G40" s="1118" t="s">
        <v>730</v>
      </c>
      <c r="H40" s="1121" t="s">
        <v>4939</v>
      </c>
      <c r="I40" s="178"/>
      <c r="J40" s="178"/>
    </row>
    <row r="41" spans="1:11" s="145" customFormat="1" ht="78" customHeight="1" x14ac:dyDescent="0.2">
      <c r="A41" s="189">
        <f t="shared" ref="A41:A43" si="4">A40+1</f>
        <v>27</v>
      </c>
      <c r="B41" s="1109" t="s">
        <v>3228</v>
      </c>
      <c r="C41" s="1110">
        <v>669</v>
      </c>
      <c r="D41" s="1110">
        <v>691.94999999999982</v>
      </c>
      <c r="E41" s="1110">
        <v>371.88938000000007</v>
      </c>
      <c r="F41" s="1104">
        <f t="shared" si="3"/>
        <v>53.745123202543567</v>
      </c>
      <c r="G41" s="1118" t="s">
        <v>725</v>
      </c>
      <c r="H41" s="1121" t="s">
        <v>4940</v>
      </c>
      <c r="I41" s="1303"/>
      <c r="J41" s="1304"/>
    </row>
    <row r="42" spans="1:11" s="145" customFormat="1" ht="57" customHeight="1" x14ac:dyDescent="0.2">
      <c r="A42" s="189">
        <f t="shared" si="4"/>
        <v>28</v>
      </c>
      <c r="B42" s="1109" t="s">
        <v>4009</v>
      </c>
      <c r="C42" s="1110">
        <v>6500</v>
      </c>
      <c r="D42" s="1110">
        <v>6089</v>
      </c>
      <c r="E42" s="1110">
        <v>5331.2610000000004</v>
      </c>
      <c r="F42" s="1104">
        <f t="shared" si="3"/>
        <v>87.555608474297912</v>
      </c>
      <c r="G42" s="1118" t="s">
        <v>725</v>
      </c>
      <c r="H42" s="1121" t="s">
        <v>4941</v>
      </c>
      <c r="I42" s="178"/>
      <c r="J42" s="178"/>
    </row>
    <row r="43" spans="1:11" s="145" customFormat="1" ht="45" customHeight="1" x14ac:dyDescent="0.2">
      <c r="A43" s="189">
        <f t="shared" si="4"/>
        <v>29</v>
      </c>
      <c r="B43" s="1109" t="s">
        <v>795</v>
      </c>
      <c r="C43" s="1110">
        <v>50000</v>
      </c>
      <c r="D43" s="1110">
        <v>1714.1</v>
      </c>
      <c r="E43" s="1110">
        <v>109.2025</v>
      </c>
      <c r="F43" s="1104">
        <f t="shared" si="3"/>
        <v>6.3708360072341179</v>
      </c>
      <c r="G43" s="1118" t="s">
        <v>723</v>
      </c>
      <c r="H43" s="1121" t="s">
        <v>4942</v>
      </c>
      <c r="I43" s="178"/>
      <c r="J43" s="178"/>
    </row>
    <row r="44" spans="1:11" s="145" customFormat="1" ht="13.5" customHeight="1" thickBot="1" x14ac:dyDescent="0.25">
      <c r="A44" s="1299" t="s">
        <v>339</v>
      </c>
      <c r="B44" s="1300"/>
      <c r="C44" s="165">
        <f>SUM(C40:C43)</f>
        <v>57899</v>
      </c>
      <c r="D44" s="165">
        <f>SUM(D40:D43)</f>
        <v>9922.35</v>
      </c>
      <c r="E44" s="165">
        <f>SUM(E40:E43)</f>
        <v>6629.8029300000007</v>
      </c>
      <c r="F44" s="176">
        <f t="shared" si="3"/>
        <v>66.816862235256764</v>
      </c>
      <c r="G44" s="167"/>
      <c r="H44" s="177"/>
      <c r="J44" s="178"/>
    </row>
    <row r="45" spans="1:11" s="182" customFormat="1" x14ac:dyDescent="0.2">
      <c r="A45" s="146"/>
      <c r="B45" s="178"/>
      <c r="C45" s="146"/>
      <c r="D45" s="146"/>
      <c r="E45" s="146"/>
      <c r="F45" s="179"/>
      <c r="G45" s="180"/>
      <c r="H45" s="181"/>
      <c r="I45" s="154"/>
      <c r="J45" s="154"/>
      <c r="K45" s="154"/>
    </row>
  </sheetData>
  <mergeCells count="13">
    <mergeCell ref="A44:B44"/>
    <mergeCell ref="I15:K15"/>
    <mergeCell ref="I16:K16"/>
    <mergeCell ref="I17:K17"/>
    <mergeCell ref="I35:K35"/>
    <mergeCell ref="A38:B38"/>
    <mergeCell ref="I41:J41"/>
    <mergeCell ref="I14:K14"/>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34" fitToHeight="0" orientation="landscape" useFirstPageNumber="1" r:id="rId1"/>
  <headerFooter>
    <oddHeader>&amp;L&amp;"Tahoma,Kurzíva"&amp;9Závěrečný účet Moravskoslezského kraje za rok 2022&amp;R&amp;"Tahoma,Kurzíva"&amp;9Tabulka č. 14</oddHeader>
    <oddFooter>&amp;C&amp;"Tahoma,Obyčejné"&amp;10&amp;P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657A-8E13-4573-A464-0FA840BF4900}">
  <sheetPr>
    <pageSetUpPr fitToPage="1"/>
  </sheetPr>
  <dimension ref="A1:L37"/>
  <sheetViews>
    <sheetView zoomScaleNormal="100" zoomScaleSheetLayoutView="100" workbookViewId="0">
      <pane ySplit="12" topLeftCell="A13"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4943</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C30</f>
        <v>96694</v>
      </c>
      <c r="D5" s="1095">
        <f>D30</f>
        <v>112822.66699999999</v>
      </c>
      <c r="E5" s="1095">
        <f>E30</f>
        <v>95402.292910000004</v>
      </c>
      <c r="F5" s="1096">
        <f t="shared" ref="F5:F8" si="0">E5/D5*100</f>
        <v>84.559508693408219</v>
      </c>
      <c r="G5" s="180"/>
      <c r="H5" s="181"/>
    </row>
    <row r="6" spans="1:12" ht="12.95" customHeight="1" x14ac:dyDescent="0.2">
      <c r="A6" s="1290" t="s">
        <v>715</v>
      </c>
      <c r="B6" s="1291"/>
      <c r="C6" s="1097">
        <f>C33</f>
        <v>0</v>
      </c>
      <c r="D6" s="1097">
        <f>D33</f>
        <v>610</v>
      </c>
      <c r="E6" s="1097">
        <f>E33</f>
        <v>610</v>
      </c>
      <c r="F6" s="1096">
        <f t="shared" si="0"/>
        <v>100</v>
      </c>
      <c r="G6" s="180"/>
      <c r="H6" s="181"/>
    </row>
    <row r="7" spans="1:12" ht="12.95" customHeight="1" x14ac:dyDescent="0.2">
      <c r="A7" s="1290" t="s">
        <v>716</v>
      </c>
      <c r="B7" s="1291"/>
      <c r="C7" s="1097">
        <f>C37</f>
        <v>0</v>
      </c>
      <c r="D7" s="1097">
        <f>D37</f>
        <v>3963.2899999999995</v>
      </c>
      <c r="E7" s="1097">
        <f>E37</f>
        <v>3893.2976599999997</v>
      </c>
      <c r="F7" s="1096">
        <f t="shared" si="0"/>
        <v>98.233983887124083</v>
      </c>
      <c r="G7" s="180"/>
      <c r="H7" s="181"/>
    </row>
    <row r="8" spans="1:12" s="132" customFormat="1" ht="13.5" customHeight="1" thickBot="1" x14ac:dyDescent="0.25">
      <c r="A8" s="1292" t="s">
        <v>339</v>
      </c>
      <c r="B8" s="1293"/>
      <c r="C8" s="151">
        <f>SUM(C5:C7)</f>
        <v>96694</v>
      </c>
      <c r="D8" s="151">
        <f>SUM(D5:D7)</f>
        <v>117395.95699999998</v>
      </c>
      <c r="E8" s="151">
        <f>SUM(E5:E7)</f>
        <v>99905.59057</v>
      </c>
      <c r="F8" s="152">
        <f t="shared" si="0"/>
        <v>85.101389454153022</v>
      </c>
      <c r="G8" s="180"/>
      <c r="H8" s="181"/>
    </row>
    <row r="9" spans="1:12" s="156" customFormat="1" ht="10.5" customHeight="1" x14ac:dyDescent="0.2">
      <c r="A9" s="132"/>
      <c r="B9" s="153"/>
      <c r="C9" s="154"/>
      <c r="D9" s="154"/>
      <c r="E9" s="154"/>
      <c r="F9" s="155"/>
      <c r="G9" s="144"/>
      <c r="H9" s="148"/>
      <c r="I9" s="132"/>
      <c r="J9" s="132"/>
      <c r="K9" s="132"/>
    </row>
    <row r="10" spans="1:12" s="156" customFormat="1" ht="10.5" customHeight="1" x14ac:dyDescent="0.2">
      <c r="A10" s="132"/>
      <c r="B10" s="153"/>
      <c r="C10" s="154"/>
      <c r="D10" s="154"/>
      <c r="E10" s="154"/>
      <c r="F10" s="155"/>
      <c r="G10" s="144"/>
      <c r="H10" s="148"/>
      <c r="I10" s="132"/>
      <c r="J10" s="132"/>
      <c r="K10" s="132"/>
    </row>
    <row r="11" spans="1:12" s="156" customFormat="1" ht="10.5" customHeight="1" thickBot="1" x14ac:dyDescent="0.2">
      <c r="A11" s="132"/>
      <c r="B11" s="153"/>
      <c r="C11" s="154"/>
      <c r="D11" s="154"/>
      <c r="E11" s="154"/>
      <c r="F11" s="155"/>
      <c r="G11" s="144"/>
      <c r="H11" s="149" t="s">
        <v>713</v>
      </c>
      <c r="I11" s="132"/>
      <c r="J11" s="132"/>
      <c r="K11" s="132"/>
    </row>
    <row r="12" spans="1:12" ht="28.5" customHeight="1" thickBot="1" x14ac:dyDescent="0.25">
      <c r="A12" s="157" t="s">
        <v>718</v>
      </c>
      <c r="B12" s="1099" t="s">
        <v>586</v>
      </c>
      <c r="C12" s="1100" t="s">
        <v>4746</v>
      </c>
      <c r="D12" s="1100" t="s">
        <v>4747</v>
      </c>
      <c r="E12" s="1100" t="s">
        <v>4748</v>
      </c>
      <c r="F12" s="1100" t="s">
        <v>292</v>
      </c>
      <c r="G12" s="1100" t="s">
        <v>719</v>
      </c>
      <c r="H12" s="1101" t="s">
        <v>720</v>
      </c>
    </row>
    <row r="13" spans="1:12" ht="15" customHeight="1" thickBot="1" x14ac:dyDescent="0.2">
      <c r="A13" s="186" t="s">
        <v>721</v>
      </c>
      <c r="B13" s="158"/>
      <c r="C13" s="159"/>
      <c r="D13" s="159"/>
      <c r="E13" s="160"/>
      <c r="F13" s="161"/>
      <c r="G13" s="162"/>
      <c r="H13" s="163"/>
    </row>
    <row r="14" spans="1:12" s="145" customFormat="1" ht="24" customHeight="1" x14ac:dyDescent="0.2">
      <c r="A14" s="187">
        <v>1</v>
      </c>
      <c r="B14" s="1109" t="s">
        <v>796</v>
      </c>
      <c r="C14" s="1110">
        <v>3033</v>
      </c>
      <c r="D14" s="1110">
        <v>1675.8899999999999</v>
      </c>
      <c r="E14" s="1110">
        <v>1672.8146999999997</v>
      </c>
      <c r="F14" s="1104">
        <f t="shared" ref="F14:F30" si="1">E14/D14*100</f>
        <v>99.816497502819388</v>
      </c>
      <c r="G14" s="164" t="s">
        <v>725</v>
      </c>
      <c r="H14" s="188" t="s">
        <v>64</v>
      </c>
      <c r="I14" s="178"/>
      <c r="J14" s="178"/>
      <c r="K14" s="178"/>
      <c r="L14" s="178"/>
    </row>
    <row r="15" spans="1:12" s="145" customFormat="1" ht="24" customHeight="1" x14ac:dyDescent="0.2">
      <c r="A15" s="189">
        <f>A14+1</f>
        <v>2</v>
      </c>
      <c r="B15" s="1109" t="s">
        <v>797</v>
      </c>
      <c r="C15" s="1110">
        <v>2000</v>
      </c>
      <c r="D15" s="1110">
        <v>1992.6399999999999</v>
      </c>
      <c r="E15" s="1110">
        <v>1977.58431</v>
      </c>
      <c r="F15" s="1104">
        <f t="shared" si="1"/>
        <v>99.244435020876836</v>
      </c>
      <c r="G15" s="1114" t="s">
        <v>723</v>
      </c>
      <c r="H15" s="1106" t="s">
        <v>64</v>
      </c>
      <c r="I15" s="178"/>
    </row>
    <row r="16" spans="1:12" s="145" customFormat="1" ht="121.5" customHeight="1" x14ac:dyDescent="0.2">
      <c r="A16" s="189">
        <f t="shared" ref="A16:A29" si="2">A15+1</f>
        <v>3</v>
      </c>
      <c r="B16" s="1102" t="s">
        <v>798</v>
      </c>
      <c r="C16" s="1103">
        <v>5500</v>
      </c>
      <c r="D16" s="1103">
        <v>5173.4400000000005</v>
      </c>
      <c r="E16" s="1103">
        <v>4544.128819999999</v>
      </c>
      <c r="F16" s="1104">
        <f t="shared" si="1"/>
        <v>87.835730577720014</v>
      </c>
      <c r="G16" s="1105" t="s">
        <v>723</v>
      </c>
      <c r="H16" s="1107" t="s">
        <v>4944</v>
      </c>
      <c r="I16" s="178"/>
    </row>
    <row r="17" spans="1:11" s="145" customFormat="1" ht="21" x14ac:dyDescent="0.2">
      <c r="A17" s="189">
        <f t="shared" si="2"/>
        <v>4</v>
      </c>
      <c r="B17" s="1102" t="s">
        <v>799</v>
      </c>
      <c r="C17" s="1103">
        <v>3000</v>
      </c>
      <c r="D17" s="1103">
        <v>2386.3000000000002</v>
      </c>
      <c r="E17" s="1103">
        <v>2362.0157899999999</v>
      </c>
      <c r="F17" s="1104">
        <f t="shared" si="1"/>
        <v>98.982348824540068</v>
      </c>
      <c r="G17" s="1105" t="s">
        <v>723</v>
      </c>
      <c r="H17" s="1106" t="s">
        <v>64</v>
      </c>
      <c r="I17" s="178"/>
    </row>
    <row r="18" spans="1:11" s="145" customFormat="1" ht="24" customHeight="1" x14ac:dyDescent="0.2">
      <c r="A18" s="189">
        <f t="shared" si="2"/>
        <v>5</v>
      </c>
      <c r="B18" s="1102" t="s">
        <v>800</v>
      </c>
      <c r="C18" s="1103">
        <v>5279</v>
      </c>
      <c r="D18" s="1103">
        <v>4759.84</v>
      </c>
      <c r="E18" s="1103">
        <v>4759.08</v>
      </c>
      <c r="F18" s="1104">
        <f t="shared" si="1"/>
        <v>99.98403307674208</v>
      </c>
      <c r="G18" s="1105" t="s">
        <v>725</v>
      </c>
      <c r="H18" s="1107" t="s">
        <v>64</v>
      </c>
      <c r="I18" s="178"/>
    </row>
    <row r="19" spans="1:11" s="145" customFormat="1" ht="132" customHeight="1" x14ac:dyDescent="0.2">
      <c r="A19" s="189">
        <f t="shared" si="2"/>
        <v>6</v>
      </c>
      <c r="B19" s="1108" t="s">
        <v>801</v>
      </c>
      <c r="C19" s="1103">
        <v>16421</v>
      </c>
      <c r="D19" s="1103">
        <v>19997.82</v>
      </c>
      <c r="E19" s="1103">
        <v>15364.373059999996</v>
      </c>
      <c r="F19" s="1104">
        <f t="shared" si="1"/>
        <v>76.830239796137761</v>
      </c>
      <c r="G19" s="1105" t="s">
        <v>725</v>
      </c>
      <c r="H19" s="1107" t="s">
        <v>4945</v>
      </c>
      <c r="I19" s="1303"/>
      <c r="J19" s="1304"/>
      <c r="K19" s="1304"/>
    </row>
    <row r="20" spans="1:11" s="145" customFormat="1" ht="94.5" x14ac:dyDescent="0.2">
      <c r="A20" s="189">
        <f t="shared" si="2"/>
        <v>7</v>
      </c>
      <c r="B20" s="1108" t="s">
        <v>2926</v>
      </c>
      <c r="C20" s="1103">
        <v>0</v>
      </c>
      <c r="D20" s="1103">
        <v>1125</v>
      </c>
      <c r="E20" s="1103">
        <v>225</v>
      </c>
      <c r="F20" s="1104">
        <f t="shared" si="1"/>
        <v>20</v>
      </c>
      <c r="G20" s="1105" t="s">
        <v>725</v>
      </c>
      <c r="H20" s="1107" t="s">
        <v>4946</v>
      </c>
      <c r="I20" s="178"/>
    </row>
    <row r="21" spans="1:11" s="145" customFormat="1" ht="45" customHeight="1" x14ac:dyDescent="0.2">
      <c r="A21" s="189">
        <f t="shared" si="2"/>
        <v>8</v>
      </c>
      <c r="B21" s="1108" t="s">
        <v>473</v>
      </c>
      <c r="C21" s="1103">
        <v>5191</v>
      </c>
      <c r="D21" s="1103">
        <v>21277.967000000001</v>
      </c>
      <c r="E21" s="1103">
        <v>16357.957</v>
      </c>
      <c r="F21" s="1104">
        <f t="shared" si="1"/>
        <v>76.877443225661551</v>
      </c>
      <c r="G21" s="1105" t="s">
        <v>723</v>
      </c>
      <c r="H21" s="1107" t="s">
        <v>4947</v>
      </c>
      <c r="I21" s="178"/>
    </row>
    <row r="22" spans="1:11" s="145" customFormat="1" ht="109.5" customHeight="1" x14ac:dyDescent="0.2">
      <c r="A22" s="189">
        <f t="shared" si="2"/>
        <v>9</v>
      </c>
      <c r="B22" s="1108" t="s">
        <v>802</v>
      </c>
      <c r="C22" s="1103">
        <v>15000</v>
      </c>
      <c r="D22" s="1103">
        <v>24659.58</v>
      </c>
      <c r="E22" s="1103">
        <v>21659.579000000002</v>
      </c>
      <c r="F22" s="1104">
        <f t="shared" si="1"/>
        <v>87.834338622150099</v>
      </c>
      <c r="G22" s="1105" t="s">
        <v>723</v>
      </c>
      <c r="H22" s="1107" t="s">
        <v>4948</v>
      </c>
      <c r="I22" s="178"/>
    </row>
    <row r="23" spans="1:11" s="145" customFormat="1" ht="57" customHeight="1" x14ac:dyDescent="0.2">
      <c r="A23" s="189">
        <f t="shared" si="2"/>
        <v>10</v>
      </c>
      <c r="B23" s="1108" t="s">
        <v>803</v>
      </c>
      <c r="C23" s="1103">
        <v>17000</v>
      </c>
      <c r="D23" s="1103">
        <v>10667.679999999998</v>
      </c>
      <c r="E23" s="1103">
        <v>7373.2649599999995</v>
      </c>
      <c r="F23" s="1104">
        <f t="shared" si="1"/>
        <v>69.117792809683081</v>
      </c>
      <c r="G23" s="1105" t="s">
        <v>723</v>
      </c>
      <c r="H23" s="1107" t="s">
        <v>4949</v>
      </c>
      <c r="I23" s="178"/>
    </row>
    <row r="24" spans="1:11" s="145" customFormat="1" ht="15" customHeight="1" x14ac:dyDescent="0.2">
      <c r="A24" s="189">
        <f t="shared" si="2"/>
        <v>11</v>
      </c>
      <c r="B24" s="1108" t="s">
        <v>487</v>
      </c>
      <c r="C24" s="1103">
        <v>700</v>
      </c>
      <c r="D24" s="1103">
        <v>700</v>
      </c>
      <c r="E24" s="1103">
        <v>700</v>
      </c>
      <c r="F24" s="1104">
        <f t="shared" si="1"/>
        <v>100</v>
      </c>
      <c r="G24" s="1105" t="s">
        <v>723</v>
      </c>
      <c r="H24" s="1106" t="s">
        <v>64</v>
      </c>
      <c r="I24" s="178"/>
    </row>
    <row r="25" spans="1:11" s="145" customFormat="1" ht="24" customHeight="1" x14ac:dyDescent="0.2">
      <c r="A25" s="189">
        <f t="shared" si="2"/>
        <v>12</v>
      </c>
      <c r="B25" s="1108" t="s">
        <v>472</v>
      </c>
      <c r="C25" s="1103">
        <v>10000</v>
      </c>
      <c r="D25" s="1103">
        <v>9999.5300000000007</v>
      </c>
      <c r="E25" s="1103">
        <v>9999.5231999999996</v>
      </c>
      <c r="F25" s="1104">
        <f t="shared" si="1"/>
        <v>99.999931996803838</v>
      </c>
      <c r="G25" s="1105" t="s">
        <v>723</v>
      </c>
      <c r="H25" s="1106" t="s">
        <v>64</v>
      </c>
      <c r="I25" s="178"/>
    </row>
    <row r="26" spans="1:11" s="145" customFormat="1" ht="24" customHeight="1" x14ac:dyDescent="0.2">
      <c r="A26" s="189">
        <f t="shared" si="2"/>
        <v>13</v>
      </c>
      <c r="B26" s="1108" t="s">
        <v>486</v>
      </c>
      <c r="C26" s="1103">
        <v>500</v>
      </c>
      <c r="D26" s="1103">
        <v>500</v>
      </c>
      <c r="E26" s="1103">
        <v>500</v>
      </c>
      <c r="F26" s="1104">
        <f t="shared" si="1"/>
        <v>100</v>
      </c>
      <c r="G26" s="1105" t="s">
        <v>723</v>
      </c>
      <c r="H26" s="1106" t="s">
        <v>64</v>
      </c>
      <c r="I26" s="178"/>
    </row>
    <row r="27" spans="1:11" s="145" customFormat="1" ht="15" customHeight="1" x14ac:dyDescent="0.2">
      <c r="A27" s="189">
        <f t="shared" si="2"/>
        <v>14</v>
      </c>
      <c r="B27" s="1108" t="s">
        <v>805</v>
      </c>
      <c r="C27" s="1103">
        <v>140</v>
      </c>
      <c r="D27" s="1103">
        <v>124.3</v>
      </c>
      <c r="E27" s="1103">
        <v>124.3</v>
      </c>
      <c r="F27" s="1104">
        <f t="shared" si="1"/>
        <v>100</v>
      </c>
      <c r="G27" s="1105" t="s">
        <v>723</v>
      </c>
      <c r="H27" s="1106" t="s">
        <v>64</v>
      </c>
      <c r="I27" s="178"/>
    </row>
    <row r="28" spans="1:11" s="145" customFormat="1" ht="24" customHeight="1" x14ac:dyDescent="0.2">
      <c r="A28" s="189">
        <f t="shared" si="2"/>
        <v>15</v>
      </c>
      <c r="B28" s="1108" t="s">
        <v>804</v>
      </c>
      <c r="C28" s="1103">
        <v>12930</v>
      </c>
      <c r="D28" s="1103">
        <v>7752.68</v>
      </c>
      <c r="E28" s="1103">
        <v>7752.6720700000005</v>
      </c>
      <c r="F28" s="1104">
        <f>E28/D28*100</f>
        <v>99.999897712790926</v>
      </c>
      <c r="G28" s="1105" t="s">
        <v>723</v>
      </c>
      <c r="H28" s="1106" t="s">
        <v>64</v>
      </c>
      <c r="I28" s="178"/>
    </row>
    <row r="29" spans="1:11" s="145" customFormat="1" ht="24" customHeight="1" x14ac:dyDescent="0.2">
      <c r="A29" s="189">
        <f t="shared" si="2"/>
        <v>16</v>
      </c>
      <c r="B29" s="1108" t="s">
        <v>4950</v>
      </c>
      <c r="C29" s="1103">
        <v>0</v>
      </c>
      <c r="D29" s="1103">
        <v>30</v>
      </c>
      <c r="E29" s="1103">
        <v>30</v>
      </c>
      <c r="F29" s="1104">
        <f t="shared" ref="F29" si="3">E29/D29*100</f>
        <v>100</v>
      </c>
      <c r="G29" s="1105" t="s">
        <v>730</v>
      </c>
      <c r="H29" s="1106" t="s">
        <v>64</v>
      </c>
      <c r="I29" s="178"/>
    </row>
    <row r="30" spans="1:11" s="153" customFormat="1" ht="13.5" customHeight="1" thickBot="1" x14ac:dyDescent="0.25">
      <c r="A30" s="1299" t="s">
        <v>339</v>
      </c>
      <c r="B30" s="1300"/>
      <c r="C30" s="165">
        <f>SUM(C14:C29)</f>
        <v>96694</v>
      </c>
      <c r="D30" s="165">
        <f>SUM(D14:D29)</f>
        <v>112822.66699999999</v>
      </c>
      <c r="E30" s="165">
        <f>SUM(E14:E29)</f>
        <v>95402.292910000004</v>
      </c>
      <c r="F30" s="166">
        <f t="shared" si="1"/>
        <v>84.559508693408219</v>
      </c>
      <c r="G30" s="167"/>
      <c r="H30" s="190"/>
      <c r="I30" s="178"/>
    </row>
    <row r="31" spans="1:11" s="132" customFormat="1" ht="18" customHeight="1" thickBot="1" x14ac:dyDescent="0.2">
      <c r="A31" s="186" t="s">
        <v>715</v>
      </c>
      <c r="B31" s="168"/>
      <c r="C31" s="169"/>
      <c r="D31" s="169"/>
      <c r="E31" s="170"/>
      <c r="F31" s="161"/>
      <c r="G31" s="162"/>
      <c r="H31" s="1115"/>
      <c r="I31" s="178"/>
    </row>
    <row r="32" spans="1:11" s="145" customFormat="1" ht="24" customHeight="1" x14ac:dyDescent="0.2">
      <c r="A32" s="1116">
        <f>A29+1</f>
        <v>17</v>
      </c>
      <c r="B32" s="1111" t="s">
        <v>806</v>
      </c>
      <c r="C32" s="1112">
        <v>0</v>
      </c>
      <c r="D32" s="1112">
        <v>610</v>
      </c>
      <c r="E32" s="1112">
        <v>610</v>
      </c>
      <c r="F32" s="1104">
        <f t="shared" ref="F32:F33" si="4">E32/D32*100</f>
        <v>100</v>
      </c>
      <c r="G32" s="1117" t="s">
        <v>723</v>
      </c>
      <c r="H32" s="1107" t="s">
        <v>64</v>
      </c>
      <c r="I32" s="178"/>
    </row>
    <row r="33" spans="1:10" s="145" customFormat="1" ht="13.5" customHeight="1" thickBot="1" x14ac:dyDescent="0.25">
      <c r="A33" s="1299" t="s">
        <v>339</v>
      </c>
      <c r="B33" s="1300"/>
      <c r="C33" s="165">
        <f>SUM(C32:C32)</f>
        <v>0</v>
      </c>
      <c r="D33" s="165">
        <f>SUM(D32:D32)</f>
        <v>610</v>
      </c>
      <c r="E33" s="165">
        <f>SUM(E32:E32)</f>
        <v>610</v>
      </c>
      <c r="F33" s="166">
        <f t="shared" si="4"/>
        <v>100</v>
      </c>
      <c r="G33" s="167"/>
      <c r="H33" s="190"/>
      <c r="I33" s="178"/>
    </row>
    <row r="34" spans="1:10" ht="18" customHeight="1" thickBot="1" x14ac:dyDescent="0.2">
      <c r="A34" s="191" t="s">
        <v>733</v>
      </c>
      <c r="B34" s="171"/>
      <c r="C34" s="172"/>
      <c r="D34" s="172"/>
      <c r="E34" s="173"/>
      <c r="F34" s="174"/>
      <c r="G34" s="192"/>
      <c r="H34" s="193"/>
      <c r="I34" s="178"/>
    </row>
    <row r="35" spans="1:10" s="145" customFormat="1" ht="15" customHeight="1" x14ac:dyDescent="0.2">
      <c r="A35" s="1116">
        <f>A32+1</f>
        <v>18</v>
      </c>
      <c r="B35" s="1109" t="s">
        <v>3554</v>
      </c>
      <c r="C35" s="1110">
        <v>0</v>
      </c>
      <c r="D35" s="1110">
        <v>1450.35</v>
      </c>
      <c r="E35" s="1110">
        <v>1380.366</v>
      </c>
      <c r="F35" s="1104">
        <f t="shared" ref="F35:F37" si="5">E35/D35*100</f>
        <v>95.174681973316794</v>
      </c>
      <c r="G35" s="1117" t="s">
        <v>725</v>
      </c>
      <c r="H35" s="1106" t="s">
        <v>64</v>
      </c>
      <c r="I35" s="178"/>
      <c r="J35" s="178"/>
    </row>
    <row r="36" spans="1:10" s="145" customFormat="1" ht="15" customHeight="1" x14ac:dyDescent="0.2">
      <c r="A36" s="189">
        <f t="shared" ref="A36" si="6">A35+1</f>
        <v>19</v>
      </c>
      <c r="B36" s="1109" t="s">
        <v>711</v>
      </c>
      <c r="C36" s="1110">
        <v>0</v>
      </c>
      <c r="D36" s="1110">
        <v>2512.9399999999996</v>
      </c>
      <c r="E36" s="1110">
        <v>2512.9316599999997</v>
      </c>
      <c r="F36" s="1104">
        <f t="shared" si="5"/>
        <v>99.999668117822154</v>
      </c>
      <c r="G36" s="1117" t="s">
        <v>730</v>
      </c>
      <c r="H36" s="1107" t="s">
        <v>64</v>
      </c>
      <c r="I36" s="178"/>
      <c r="J36" s="178"/>
    </row>
    <row r="37" spans="1:10" s="145" customFormat="1" ht="13.5" customHeight="1" thickBot="1" x14ac:dyDescent="0.25">
      <c r="A37" s="1299" t="s">
        <v>339</v>
      </c>
      <c r="B37" s="1300"/>
      <c r="C37" s="165">
        <f>SUM(C35:C36)</f>
        <v>0</v>
      </c>
      <c r="D37" s="175">
        <f>SUM(D35:D36)</f>
        <v>3963.2899999999995</v>
      </c>
      <c r="E37" s="175">
        <f>SUM(E35:E36)</f>
        <v>3893.2976599999997</v>
      </c>
      <c r="F37" s="176">
        <f t="shared" si="5"/>
        <v>98.233983887124083</v>
      </c>
      <c r="G37" s="167"/>
      <c r="H37" s="177"/>
      <c r="I37" s="178"/>
      <c r="J37" s="178"/>
    </row>
  </sheetData>
  <mergeCells count="10">
    <mergeCell ref="I19:K19"/>
    <mergeCell ref="A30:B30"/>
    <mergeCell ref="A33:B33"/>
    <mergeCell ref="A37:B37"/>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238" fitToHeight="0" orientation="landscape" useFirstPageNumber="1" r:id="rId1"/>
  <headerFooter>
    <oddHeader>&amp;L&amp;"Tahoma,Kurzíva"&amp;9Závěrečný účet Moravskoslezského kraje za rok 2022&amp;R&amp;"Tahoma,Kurzíva"&amp;9Tabulka č. 15</oddHeader>
    <oddFooter>&amp;C&amp;"Tahoma,Obyčejné"&amp;10&amp;P</oddFooter>
  </headerFooter>
  <rowBreaks count="1" manualBreakCount="1">
    <brk id="33"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3954-6D7F-4A6C-B4A4-37DF3E7223D8}">
  <sheetPr>
    <pageSetUpPr fitToPage="1"/>
  </sheetPr>
  <dimension ref="A1:K128"/>
  <sheetViews>
    <sheetView zoomScaleNormal="100" zoomScaleSheetLayoutView="100" workbookViewId="0">
      <pane ySplit="14" topLeftCell="A15"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9" width="10.140625" style="143" bestFit="1" customWidth="1"/>
    <col min="10" max="16384" width="9.140625" style="143"/>
  </cols>
  <sheetData>
    <row r="1" spans="1:8" s="131" customFormat="1" ht="18" customHeight="1" x14ac:dyDescent="0.2">
      <c r="A1" s="1294" t="s">
        <v>4951</v>
      </c>
      <c r="B1" s="1294"/>
      <c r="C1" s="1294"/>
      <c r="D1" s="1294"/>
      <c r="E1" s="1294"/>
      <c r="F1" s="1294"/>
      <c r="G1" s="1294"/>
      <c r="H1" s="1294"/>
    </row>
    <row r="2" spans="1:8" ht="12" customHeight="1" x14ac:dyDescent="0.2"/>
    <row r="3" spans="1:8" ht="12" customHeight="1" thickBot="1" x14ac:dyDescent="0.2">
      <c r="A3" s="132"/>
      <c r="F3" s="149" t="s">
        <v>713</v>
      </c>
    </row>
    <row r="4" spans="1:8" ht="24" customHeight="1" x14ac:dyDescent="0.2">
      <c r="A4" s="1295"/>
      <c r="B4" s="1296"/>
      <c r="C4" s="150" t="s">
        <v>4746</v>
      </c>
      <c r="D4" s="150" t="s">
        <v>4747</v>
      </c>
      <c r="E4" s="150" t="s">
        <v>4748</v>
      </c>
      <c r="F4" s="183" t="s">
        <v>292</v>
      </c>
      <c r="G4" s="184"/>
      <c r="H4" s="185"/>
    </row>
    <row r="5" spans="1:8" ht="12.95" customHeight="1" x14ac:dyDescent="0.2">
      <c r="A5" s="1290" t="s">
        <v>714</v>
      </c>
      <c r="B5" s="1291"/>
      <c r="C5" s="1095">
        <f>C47</f>
        <v>357591</v>
      </c>
      <c r="D5" s="1095">
        <f>D47</f>
        <v>2578874.19</v>
      </c>
      <c r="E5" s="1095">
        <f>E47</f>
        <v>2569909.0483200001</v>
      </c>
      <c r="F5" s="1096">
        <f t="shared" ref="F5:F10" si="0">E5/D5*100</f>
        <v>99.652362192976923</v>
      </c>
      <c r="G5" s="180"/>
      <c r="H5" s="181"/>
    </row>
    <row r="6" spans="1:8" ht="12.95" customHeight="1" x14ac:dyDescent="0.2">
      <c r="A6" s="1290" t="s">
        <v>715</v>
      </c>
      <c r="B6" s="1291"/>
      <c r="C6" s="1097">
        <f>C57</f>
        <v>314300</v>
      </c>
      <c r="D6" s="1097">
        <f>D57</f>
        <v>842117.15000000014</v>
      </c>
      <c r="E6" s="1097">
        <f>E57</f>
        <v>839690.34</v>
      </c>
      <c r="F6" s="1096">
        <f t="shared" si="0"/>
        <v>99.711820380335425</v>
      </c>
      <c r="G6" s="180"/>
      <c r="H6" s="181"/>
    </row>
    <row r="7" spans="1:8" ht="12.95" customHeight="1" x14ac:dyDescent="0.2">
      <c r="A7" s="195" t="s">
        <v>754</v>
      </c>
      <c r="B7" s="1130"/>
      <c r="C7" s="1097">
        <f>C60</f>
        <v>149800</v>
      </c>
      <c r="D7" s="1097">
        <f>D60</f>
        <v>149800</v>
      </c>
      <c r="E7" s="1097">
        <f>E60</f>
        <v>149800</v>
      </c>
      <c r="F7" s="1096">
        <f t="shared" si="0"/>
        <v>100</v>
      </c>
      <c r="G7" s="180"/>
      <c r="H7" s="181"/>
    </row>
    <row r="8" spans="1:8" ht="12.95" customHeight="1" x14ac:dyDescent="0.2">
      <c r="A8" s="1290" t="s">
        <v>716</v>
      </c>
      <c r="B8" s="1291"/>
      <c r="C8" s="1097">
        <f>C87</f>
        <v>397125</v>
      </c>
      <c r="D8" s="1097">
        <f>D87</f>
        <v>183307.69999999998</v>
      </c>
      <c r="E8" s="1097">
        <f>E87</f>
        <v>52986.035550000001</v>
      </c>
      <c r="F8" s="1096">
        <f t="shared" si="0"/>
        <v>28.90551545297879</v>
      </c>
      <c r="G8" s="180"/>
      <c r="H8" s="181"/>
    </row>
    <row r="9" spans="1:8" ht="12.95" customHeight="1" x14ac:dyDescent="0.2">
      <c r="A9" s="1290" t="s">
        <v>717</v>
      </c>
      <c r="B9" s="1291"/>
      <c r="C9" s="1097">
        <f>C127</f>
        <v>182774</v>
      </c>
      <c r="D9" s="1097">
        <f>D127</f>
        <v>539492.90799999994</v>
      </c>
      <c r="E9" s="1097">
        <f>E127</f>
        <v>415979.93132999999</v>
      </c>
      <c r="F9" s="1096">
        <f t="shared" si="0"/>
        <v>77.105727463983655</v>
      </c>
      <c r="G9" s="180"/>
      <c r="H9" s="181"/>
    </row>
    <row r="10" spans="1:8" s="132" customFormat="1" ht="13.5" customHeight="1" thickBot="1" x14ac:dyDescent="0.25">
      <c r="A10" s="1292" t="s">
        <v>339</v>
      </c>
      <c r="B10" s="1293"/>
      <c r="C10" s="151">
        <f>SUM(C5:C9)</f>
        <v>1401590</v>
      </c>
      <c r="D10" s="151">
        <f>SUM(D5:D9)</f>
        <v>4293591.9479999999</v>
      </c>
      <c r="E10" s="151">
        <f>SUM(E5:E9)</f>
        <v>4028365.3552000001</v>
      </c>
      <c r="F10" s="152">
        <f t="shared" si="0"/>
        <v>93.822734064806852</v>
      </c>
      <c r="G10" s="180"/>
      <c r="H10" s="181"/>
    </row>
    <row r="11" spans="1:8" s="156" customFormat="1" ht="10.5" customHeight="1" x14ac:dyDescent="0.2">
      <c r="A11" s="132"/>
      <c r="B11" s="153"/>
      <c r="C11" s="154"/>
      <c r="D11" s="154"/>
      <c r="E11" s="154"/>
      <c r="F11" s="155"/>
      <c r="G11" s="144"/>
      <c r="H11" s="148"/>
    </row>
    <row r="12" spans="1:8" s="156" customFormat="1" ht="10.5" customHeight="1" x14ac:dyDescent="0.2">
      <c r="A12" s="132"/>
      <c r="B12" s="153"/>
      <c r="C12" s="154"/>
      <c r="D12" s="154"/>
      <c r="E12" s="154"/>
      <c r="F12" s="155"/>
      <c r="G12" s="144"/>
      <c r="H12" s="148"/>
    </row>
    <row r="13" spans="1:8" s="156" customFormat="1" ht="10.5" customHeight="1" thickBot="1" x14ac:dyDescent="0.2">
      <c r="A13" s="132"/>
      <c r="B13" s="153"/>
      <c r="C13" s="154"/>
      <c r="D13" s="154"/>
      <c r="E13" s="154"/>
      <c r="F13" s="155"/>
      <c r="G13" s="144"/>
      <c r="H13" s="149" t="s">
        <v>713</v>
      </c>
    </row>
    <row r="14" spans="1:8" ht="28.5" customHeight="1" thickBot="1" x14ac:dyDescent="0.25">
      <c r="A14" s="157" t="s">
        <v>718</v>
      </c>
      <c r="B14" s="1099" t="s">
        <v>586</v>
      </c>
      <c r="C14" s="1100" t="s">
        <v>4746</v>
      </c>
      <c r="D14" s="1100" t="s">
        <v>4747</v>
      </c>
      <c r="E14" s="1100" t="s">
        <v>4748</v>
      </c>
      <c r="F14" s="1100" t="s">
        <v>292</v>
      </c>
      <c r="G14" s="1100" t="s">
        <v>719</v>
      </c>
      <c r="H14" s="1101" t="s">
        <v>720</v>
      </c>
    </row>
    <row r="15" spans="1:8" ht="15" customHeight="1" thickBot="1" x14ac:dyDescent="0.2">
      <c r="A15" s="186" t="s">
        <v>721</v>
      </c>
      <c r="B15" s="158"/>
      <c r="C15" s="159"/>
      <c r="D15" s="159"/>
      <c r="E15" s="160"/>
      <c r="F15" s="161"/>
      <c r="G15" s="162"/>
      <c r="H15" s="163"/>
    </row>
    <row r="16" spans="1:8" s="145" customFormat="1" ht="24" customHeight="1" x14ac:dyDescent="0.2">
      <c r="A16" s="187">
        <v>1</v>
      </c>
      <c r="B16" s="1109" t="s">
        <v>807</v>
      </c>
      <c r="C16" s="1110">
        <v>3000</v>
      </c>
      <c r="D16" s="1110">
        <v>3029.2</v>
      </c>
      <c r="E16" s="1110">
        <v>2896.2610399999999</v>
      </c>
      <c r="F16" s="1104">
        <f t="shared" ref="F16:F47" si="1">E16/D16*100</f>
        <v>95.611416875742776</v>
      </c>
      <c r="G16" s="164" t="s">
        <v>723</v>
      </c>
      <c r="H16" s="1127" t="s">
        <v>64</v>
      </c>
    </row>
    <row r="17" spans="1:11" s="145" customFormat="1" ht="24" customHeight="1" x14ac:dyDescent="0.2">
      <c r="A17" s="189">
        <f>A16+1</f>
        <v>2</v>
      </c>
      <c r="B17" s="1109" t="s">
        <v>3406</v>
      </c>
      <c r="C17" s="1110">
        <v>700</v>
      </c>
      <c r="D17" s="1110">
        <v>700</v>
      </c>
      <c r="E17" s="1110">
        <v>700</v>
      </c>
      <c r="F17" s="1104">
        <f t="shared" si="1"/>
        <v>100</v>
      </c>
      <c r="G17" s="1114" t="s">
        <v>723</v>
      </c>
      <c r="H17" s="1106" t="s">
        <v>64</v>
      </c>
    </row>
    <row r="18" spans="1:11" s="145" customFormat="1" ht="34.5" customHeight="1" x14ac:dyDescent="0.2">
      <c r="A18" s="189">
        <f t="shared" ref="A18:A46" si="2">A17+1</f>
        <v>3</v>
      </c>
      <c r="B18" s="1102" t="s">
        <v>808</v>
      </c>
      <c r="C18" s="1103">
        <v>6000</v>
      </c>
      <c r="D18" s="1103">
        <v>6085.4</v>
      </c>
      <c r="E18" s="1103">
        <v>6085.4</v>
      </c>
      <c r="F18" s="1104">
        <f t="shared" si="1"/>
        <v>100</v>
      </c>
      <c r="G18" s="1114" t="s">
        <v>723</v>
      </c>
      <c r="H18" s="1106" t="s">
        <v>64</v>
      </c>
    </row>
    <row r="19" spans="1:11" s="145" customFormat="1" ht="24" customHeight="1" x14ac:dyDescent="0.2">
      <c r="A19" s="189">
        <f t="shared" si="2"/>
        <v>4</v>
      </c>
      <c r="B19" s="1102" t="s">
        <v>809</v>
      </c>
      <c r="C19" s="1103">
        <v>40000</v>
      </c>
      <c r="D19" s="1103">
        <v>36037.1</v>
      </c>
      <c r="E19" s="1103">
        <v>35720.801240000001</v>
      </c>
      <c r="F19" s="1104">
        <f t="shared" si="1"/>
        <v>99.122296855185354</v>
      </c>
      <c r="G19" s="1114" t="s">
        <v>723</v>
      </c>
      <c r="H19" s="1106" t="s">
        <v>64</v>
      </c>
    </row>
    <row r="20" spans="1:11" s="145" customFormat="1" ht="34.5" customHeight="1" x14ac:dyDescent="0.2">
      <c r="A20" s="189">
        <f t="shared" si="2"/>
        <v>5</v>
      </c>
      <c r="B20" s="1102" t="s">
        <v>810</v>
      </c>
      <c r="C20" s="1103">
        <v>5500</v>
      </c>
      <c r="D20" s="1103">
        <v>5500.0000000000009</v>
      </c>
      <c r="E20" s="1103">
        <v>5493.5000000000009</v>
      </c>
      <c r="F20" s="1104">
        <f t="shared" si="1"/>
        <v>99.881818181818176</v>
      </c>
      <c r="G20" s="1114" t="s">
        <v>723</v>
      </c>
      <c r="H20" s="1107" t="s">
        <v>64</v>
      </c>
    </row>
    <row r="21" spans="1:11" s="145" customFormat="1" ht="89.25" customHeight="1" x14ac:dyDescent="0.2">
      <c r="A21" s="189">
        <f t="shared" si="2"/>
        <v>6</v>
      </c>
      <c r="B21" s="1108" t="s">
        <v>811</v>
      </c>
      <c r="C21" s="1103">
        <v>80000</v>
      </c>
      <c r="D21" s="1103">
        <v>91898</v>
      </c>
      <c r="E21" s="1103">
        <v>90803</v>
      </c>
      <c r="F21" s="1104">
        <f t="shared" si="1"/>
        <v>98.808461555202513</v>
      </c>
      <c r="G21" s="1114" t="s">
        <v>723</v>
      </c>
      <c r="H21" s="1106" t="s">
        <v>4952</v>
      </c>
    </row>
    <row r="22" spans="1:11" s="145" customFormat="1" ht="34.5" customHeight="1" x14ac:dyDescent="0.2">
      <c r="A22" s="189">
        <f t="shared" si="2"/>
        <v>7</v>
      </c>
      <c r="B22" s="1108" t="s">
        <v>2927</v>
      </c>
      <c r="C22" s="1103">
        <v>500</v>
      </c>
      <c r="D22" s="1103">
        <v>490</v>
      </c>
      <c r="E22" s="1103">
        <v>490</v>
      </c>
      <c r="F22" s="1104">
        <f t="shared" si="1"/>
        <v>100</v>
      </c>
      <c r="G22" s="1114" t="s">
        <v>723</v>
      </c>
      <c r="H22" s="1106" t="s">
        <v>64</v>
      </c>
    </row>
    <row r="23" spans="1:11" s="145" customFormat="1" ht="24" customHeight="1" x14ac:dyDescent="0.2">
      <c r="A23" s="189">
        <f t="shared" si="2"/>
        <v>8</v>
      </c>
      <c r="B23" s="1108" t="s">
        <v>812</v>
      </c>
      <c r="C23" s="1103">
        <v>0</v>
      </c>
      <c r="D23" s="1103">
        <v>1989568.24</v>
      </c>
      <c r="E23" s="1103">
        <v>1989568.2409999999</v>
      </c>
      <c r="F23" s="1104">
        <f t="shared" si="1"/>
        <v>100.00000005026214</v>
      </c>
      <c r="G23" s="1114" t="s">
        <v>723</v>
      </c>
      <c r="H23" s="1106" t="s">
        <v>64</v>
      </c>
    </row>
    <row r="24" spans="1:11" s="145" customFormat="1" ht="24" customHeight="1" x14ac:dyDescent="0.2">
      <c r="A24" s="189">
        <f t="shared" si="2"/>
        <v>9</v>
      </c>
      <c r="B24" s="1108" t="s">
        <v>813</v>
      </c>
      <c r="C24" s="1103">
        <v>199861</v>
      </c>
      <c r="D24" s="1103">
        <v>199861</v>
      </c>
      <c r="E24" s="1103">
        <v>199861</v>
      </c>
      <c r="F24" s="1104">
        <f t="shared" si="1"/>
        <v>100</v>
      </c>
      <c r="G24" s="1105" t="s">
        <v>723</v>
      </c>
      <c r="H24" s="1106" t="s">
        <v>64</v>
      </c>
    </row>
    <row r="25" spans="1:11" s="145" customFormat="1" ht="24" customHeight="1" x14ac:dyDescent="0.2">
      <c r="A25" s="189">
        <f t="shared" si="2"/>
        <v>10</v>
      </c>
      <c r="B25" s="1109" t="s">
        <v>2928</v>
      </c>
      <c r="C25" s="1110">
        <v>3000</v>
      </c>
      <c r="D25" s="1110">
        <v>2992.7</v>
      </c>
      <c r="E25" s="1110">
        <v>2991.15</v>
      </c>
      <c r="F25" s="1104">
        <f t="shared" si="1"/>
        <v>99.948207304440814</v>
      </c>
      <c r="G25" s="1114" t="s">
        <v>723</v>
      </c>
      <c r="H25" s="1106" t="s">
        <v>64</v>
      </c>
    </row>
    <row r="26" spans="1:11" s="145" customFormat="1" ht="45" customHeight="1" x14ac:dyDescent="0.2">
      <c r="A26" s="189">
        <f t="shared" si="2"/>
        <v>11</v>
      </c>
      <c r="B26" s="1102" t="s">
        <v>4953</v>
      </c>
      <c r="C26" s="1103">
        <v>10000</v>
      </c>
      <c r="D26" s="1103">
        <v>0</v>
      </c>
      <c r="E26" s="1103">
        <v>0</v>
      </c>
      <c r="F26" s="1104" t="s">
        <v>3125</v>
      </c>
      <c r="G26" s="1105" t="s">
        <v>730</v>
      </c>
      <c r="H26" s="1106" t="s">
        <v>4954</v>
      </c>
    </row>
    <row r="27" spans="1:11" s="145" customFormat="1" ht="24" customHeight="1" x14ac:dyDescent="0.2">
      <c r="A27" s="189">
        <f t="shared" si="2"/>
        <v>12</v>
      </c>
      <c r="B27" s="1102" t="s">
        <v>814</v>
      </c>
      <c r="C27" s="1103">
        <v>1400</v>
      </c>
      <c r="D27" s="1103">
        <v>193324</v>
      </c>
      <c r="E27" s="1103">
        <v>193324</v>
      </c>
      <c r="F27" s="1104">
        <f t="shared" si="1"/>
        <v>100</v>
      </c>
      <c r="G27" s="1105" t="s">
        <v>723</v>
      </c>
      <c r="H27" s="1107" t="s">
        <v>64</v>
      </c>
    </row>
    <row r="28" spans="1:11" s="145" customFormat="1" ht="24" customHeight="1" x14ac:dyDescent="0.2">
      <c r="A28" s="189">
        <f t="shared" si="2"/>
        <v>13</v>
      </c>
      <c r="B28" s="1108" t="s">
        <v>815</v>
      </c>
      <c r="C28" s="1103">
        <v>200</v>
      </c>
      <c r="D28" s="1103">
        <v>150</v>
      </c>
      <c r="E28" s="1103">
        <v>106.9</v>
      </c>
      <c r="F28" s="1104">
        <f t="shared" si="1"/>
        <v>71.266666666666666</v>
      </c>
      <c r="G28" s="1105" t="s">
        <v>723</v>
      </c>
      <c r="H28" s="1106" t="s">
        <v>4955</v>
      </c>
    </row>
    <row r="29" spans="1:11" s="145" customFormat="1" ht="94.5" x14ac:dyDescent="0.2">
      <c r="A29" s="189">
        <f t="shared" si="2"/>
        <v>14</v>
      </c>
      <c r="B29" s="1108" t="s">
        <v>2929</v>
      </c>
      <c r="C29" s="1103">
        <v>40</v>
      </c>
      <c r="D29" s="1103">
        <v>256</v>
      </c>
      <c r="E29" s="1103">
        <v>2.1909999999999998</v>
      </c>
      <c r="F29" s="1104">
        <f t="shared" si="1"/>
        <v>0.85585937499999998</v>
      </c>
      <c r="G29" s="1105" t="s">
        <v>723</v>
      </c>
      <c r="H29" s="1106" t="s">
        <v>4956</v>
      </c>
      <c r="I29" s="1305"/>
      <c r="J29" s="1306"/>
      <c r="K29" s="1306"/>
    </row>
    <row r="30" spans="1:11" s="145" customFormat="1" ht="78" customHeight="1" x14ac:dyDescent="0.2">
      <c r="A30" s="189">
        <f t="shared" si="2"/>
        <v>15</v>
      </c>
      <c r="B30" s="1108" t="s">
        <v>3908</v>
      </c>
      <c r="C30" s="1103">
        <v>200</v>
      </c>
      <c r="D30" s="1103">
        <v>200</v>
      </c>
      <c r="E30" s="1103">
        <v>0</v>
      </c>
      <c r="F30" s="1104">
        <f t="shared" si="1"/>
        <v>0</v>
      </c>
      <c r="G30" s="1105" t="s">
        <v>723</v>
      </c>
      <c r="H30" s="1106" t="s">
        <v>4957</v>
      </c>
    </row>
    <row r="31" spans="1:11" s="145" customFormat="1" ht="57" customHeight="1" x14ac:dyDescent="0.2">
      <c r="A31" s="189">
        <f t="shared" si="2"/>
        <v>16</v>
      </c>
      <c r="B31" s="1108" t="s">
        <v>4958</v>
      </c>
      <c r="C31" s="1103">
        <v>0</v>
      </c>
      <c r="D31" s="1103">
        <v>51</v>
      </c>
      <c r="E31" s="1103">
        <v>0</v>
      </c>
      <c r="F31" s="1104">
        <f t="shared" si="1"/>
        <v>0</v>
      </c>
      <c r="G31" s="1105" t="s">
        <v>725</v>
      </c>
      <c r="H31" s="1106" t="s">
        <v>4959</v>
      </c>
    </row>
    <row r="32" spans="1:11" s="145" customFormat="1" ht="147" x14ac:dyDescent="0.2">
      <c r="A32" s="189">
        <f t="shared" si="2"/>
        <v>17</v>
      </c>
      <c r="B32" s="1109" t="s">
        <v>503</v>
      </c>
      <c r="C32" s="1110">
        <v>1500</v>
      </c>
      <c r="D32" s="1110">
        <v>7200</v>
      </c>
      <c r="E32" s="1110">
        <v>2439.3186100000003</v>
      </c>
      <c r="F32" s="1104">
        <f t="shared" si="1"/>
        <v>33.879425138888891</v>
      </c>
      <c r="G32" s="1114" t="s">
        <v>723</v>
      </c>
      <c r="H32" s="1106" t="s">
        <v>4960</v>
      </c>
    </row>
    <row r="33" spans="1:10" s="145" customFormat="1" ht="24" customHeight="1" x14ac:dyDescent="0.2">
      <c r="A33" s="189">
        <f t="shared" si="2"/>
        <v>18</v>
      </c>
      <c r="B33" s="1102" t="s">
        <v>495</v>
      </c>
      <c r="C33" s="1103">
        <v>2500</v>
      </c>
      <c r="D33" s="1103">
        <v>3035.4</v>
      </c>
      <c r="E33" s="1103">
        <v>2977.8996999999999</v>
      </c>
      <c r="F33" s="1104">
        <f t="shared" si="1"/>
        <v>98.105676352375298</v>
      </c>
      <c r="G33" s="1105" t="s">
        <v>723</v>
      </c>
      <c r="H33" s="1106" t="s">
        <v>64</v>
      </c>
    </row>
    <row r="34" spans="1:10" s="145" customFormat="1" ht="107.25" customHeight="1" x14ac:dyDescent="0.2">
      <c r="A34" s="189">
        <f t="shared" si="2"/>
        <v>19</v>
      </c>
      <c r="B34" s="1102" t="s">
        <v>501</v>
      </c>
      <c r="C34" s="1103">
        <v>2500</v>
      </c>
      <c r="D34" s="1103">
        <v>3631.74</v>
      </c>
      <c r="E34" s="1103">
        <v>2396.9020899999996</v>
      </c>
      <c r="F34" s="1104">
        <f t="shared" si="1"/>
        <v>65.99872485365141</v>
      </c>
      <c r="G34" s="1105" t="s">
        <v>723</v>
      </c>
      <c r="H34" s="1106" t="s">
        <v>4961</v>
      </c>
    </row>
    <row r="35" spans="1:10" s="145" customFormat="1" ht="24" customHeight="1" x14ac:dyDescent="0.2">
      <c r="A35" s="189">
        <f t="shared" si="2"/>
        <v>20</v>
      </c>
      <c r="B35" s="1102" t="s">
        <v>490</v>
      </c>
      <c r="C35" s="1103">
        <v>300</v>
      </c>
      <c r="D35" s="1103">
        <v>350</v>
      </c>
      <c r="E35" s="1103">
        <v>350</v>
      </c>
      <c r="F35" s="1104">
        <f t="shared" si="1"/>
        <v>100</v>
      </c>
      <c r="G35" s="1105" t="s">
        <v>723</v>
      </c>
      <c r="H35" s="1107" t="s">
        <v>64</v>
      </c>
    </row>
    <row r="36" spans="1:10" s="145" customFormat="1" ht="45" customHeight="1" x14ac:dyDescent="0.2">
      <c r="A36" s="189">
        <f t="shared" si="2"/>
        <v>21</v>
      </c>
      <c r="B36" s="1102" t="s">
        <v>816</v>
      </c>
      <c r="C36" s="1103">
        <v>390</v>
      </c>
      <c r="D36" s="1103">
        <v>390</v>
      </c>
      <c r="E36" s="1103">
        <v>237.77464000000003</v>
      </c>
      <c r="F36" s="1104">
        <f>E36/D36*100</f>
        <v>60.967856410256417</v>
      </c>
      <c r="G36" s="1105" t="s">
        <v>723</v>
      </c>
      <c r="H36" s="1106" t="s">
        <v>4962</v>
      </c>
    </row>
    <row r="37" spans="1:10" s="145" customFormat="1" ht="15" customHeight="1" x14ac:dyDescent="0.2">
      <c r="A37" s="189">
        <f t="shared" si="2"/>
        <v>22</v>
      </c>
      <c r="B37" s="1108" t="s">
        <v>817</v>
      </c>
      <c r="C37" s="1103">
        <v>0</v>
      </c>
      <c r="D37" s="1103">
        <v>475.01</v>
      </c>
      <c r="E37" s="1103">
        <v>475</v>
      </c>
      <c r="F37" s="1104">
        <f t="shared" si="1"/>
        <v>99.997894781162501</v>
      </c>
      <c r="G37" s="1105" t="s">
        <v>730</v>
      </c>
      <c r="H37" s="1106" t="s">
        <v>64</v>
      </c>
    </row>
    <row r="38" spans="1:10" s="145" customFormat="1" ht="67.5" customHeight="1" x14ac:dyDescent="0.2">
      <c r="A38" s="189">
        <f t="shared" si="2"/>
        <v>23</v>
      </c>
      <c r="B38" s="1108" t="s">
        <v>4963</v>
      </c>
      <c r="C38" s="1103">
        <v>0</v>
      </c>
      <c r="D38" s="1103">
        <v>1893.9</v>
      </c>
      <c r="E38" s="1103">
        <v>1709.9359999999997</v>
      </c>
      <c r="F38" s="1104">
        <f t="shared" si="1"/>
        <v>90.286498759174165</v>
      </c>
      <c r="G38" s="1105" t="s">
        <v>730</v>
      </c>
      <c r="H38" s="1106" t="s">
        <v>4964</v>
      </c>
      <c r="I38" s="1305"/>
      <c r="J38" s="1306"/>
    </row>
    <row r="39" spans="1:10" s="145" customFormat="1" ht="24" customHeight="1" x14ac:dyDescent="0.2">
      <c r="A39" s="189">
        <f t="shared" si="2"/>
        <v>24</v>
      </c>
      <c r="B39" s="1108" t="s">
        <v>818</v>
      </c>
      <c r="C39" s="1103">
        <v>0</v>
      </c>
      <c r="D39" s="1103">
        <v>10770</v>
      </c>
      <c r="E39" s="1103">
        <v>10299.599999999999</v>
      </c>
      <c r="F39" s="1104">
        <f t="shared" si="1"/>
        <v>95.632311977715872</v>
      </c>
      <c r="G39" s="1105" t="s">
        <v>730</v>
      </c>
      <c r="H39" s="1106" t="s">
        <v>64</v>
      </c>
    </row>
    <row r="40" spans="1:10" s="145" customFormat="1" ht="52.5" x14ac:dyDescent="0.2">
      <c r="A40" s="189">
        <f t="shared" si="2"/>
        <v>25</v>
      </c>
      <c r="B40" s="1108" t="s">
        <v>4965</v>
      </c>
      <c r="C40" s="1103">
        <v>0</v>
      </c>
      <c r="D40" s="1103">
        <v>20418</v>
      </c>
      <c r="E40" s="1103">
        <v>20418</v>
      </c>
      <c r="F40" s="1104">
        <f t="shared" si="1"/>
        <v>100</v>
      </c>
      <c r="G40" s="1105" t="s">
        <v>730</v>
      </c>
      <c r="H40" s="1106" t="s">
        <v>64</v>
      </c>
    </row>
    <row r="41" spans="1:10" s="145" customFormat="1" ht="24" customHeight="1" x14ac:dyDescent="0.2">
      <c r="A41" s="189">
        <f t="shared" si="2"/>
        <v>26</v>
      </c>
      <c r="B41" s="1108" t="s">
        <v>4966</v>
      </c>
      <c r="C41" s="1103">
        <v>0</v>
      </c>
      <c r="D41" s="1103">
        <v>160</v>
      </c>
      <c r="E41" s="1103">
        <v>160</v>
      </c>
      <c r="F41" s="1104">
        <f t="shared" si="1"/>
        <v>100</v>
      </c>
      <c r="G41" s="1105" t="s">
        <v>730</v>
      </c>
      <c r="H41" s="1106" t="s">
        <v>64</v>
      </c>
    </row>
    <row r="42" spans="1:10" s="145" customFormat="1" ht="45" customHeight="1" x14ac:dyDescent="0.2">
      <c r="A42" s="189">
        <f t="shared" si="2"/>
        <v>27</v>
      </c>
      <c r="B42" s="1108" t="s">
        <v>4967</v>
      </c>
      <c r="C42" s="1110">
        <v>0</v>
      </c>
      <c r="D42" s="1110">
        <v>100</v>
      </c>
      <c r="E42" s="1110">
        <v>100</v>
      </c>
      <c r="F42" s="1104">
        <f t="shared" si="1"/>
        <v>100</v>
      </c>
      <c r="G42" s="1105" t="s">
        <v>730</v>
      </c>
      <c r="H42" s="1106" t="s">
        <v>64</v>
      </c>
    </row>
    <row r="43" spans="1:10" s="145" customFormat="1" ht="34.5" customHeight="1" x14ac:dyDescent="0.2">
      <c r="A43" s="189">
        <f t="shared" si="2"/>
        <v>28</v>
      </c>
      <c r="B43" s="1108" t="s">
        <v>4968</v>
      </c>
      <c r="C43" s="1103">
        <v>0</v>
      </c>
      <c r="D43" s="1103">
        <v>67.5</v>
      </c>
      <c r="E43" s="1103">
        <v>67.5</v>
      </c>
      <c r="F43" s="1104">
        <f t="shared" si="1"/>
        <v>100</v>
      </c>
      <c r="G43" s="1105" t="s">
        <v>730</v>
      </c>
      <c r="H43" s="1106" t="s">
        <v>64</v>
      </c>
    </row>
    <row r="44" spans="1:10" s="145" customFormat="1" ht="34.5" customHeight="1" x14ac:dyDescent="0.2">
      <c r="A44" s="189">
        <f t="shared" si="2"/>
        <v>29</v>
      </c>
      <c r="B44" s="1108" t="s">
        <v>4969</v>
      </c>
      <c r="C44" s="1103">
        <v>0</v>
      </c>
      <c r="D44" s="1103">
        <v>50</v>
      </c>
      <c r="E44" s="1103">
        <v>44.673000000000002</v>
      </c>
      <c r="F44" s="1104">
        <f>E44/D44*100</f>
        <v>89.346000000000004</v>
      </c>
      <c r="G44" s="1105" t="s">
        <v>730</v>
      </c>
      <c r="H44" s="1106" t="s">
        <v>4970</v>
      </c>
    </row>
    <row r="45" spans="1:10" s="145" customFormat="1" ht="21" x14ac:dyDescent="0.2">
      <c r="A45" s="189">
        <f t="shared" si="2"/>
        <v>30</v>
      </c>
      <c r="B45" s="1108" t="s">
        <v>4971</v>
      </c>
      <c r="C45" s="1103">
        <v>0</v>
      </c>
      <c r="D45" s="1103">
        <v>90</v>
      </c>
      <c r="E45" s="1103">
        <v>90</v>
      </c>
      <c r="F45" s="1104">
        <f t="shared" si="1"/>
        <v>100</v>
      </c>
      <c r="G45" s="1105" t="s">
        <v>730</v>
      </c>
      <c r="H45" s="1106" t="s">
        <v>64</v>
      </c>
    </row>
    <row r="46" spans="1:10" s="145" customFormat="1" ht="24" customHeight="1" x14ac:dyDescent="0.2">
      <c r="A46" s="189">
        <f t="shared" si="2"/>
        <v>31</v>
      </c>
      <c r="B46" s="1108" t="s">
        <v>4972</v>
      </c>
      <c r="C46" s="1103">
        <v>0</v>
      </c>
      <c r="D46" s="1103">
        <v>100</v>
      </c>
      <c r="E46" s="1103">
        <v>100</v>
      </c>
      <c r="F46" s="1104">
        <f t="shared" si="1"/>
        <v>100</v>
      </c>
      <c r="G46" s="1105" t="s">
        <v>730</v>
      </c>
      <c r="H46" s="1106" t="s">
        <v>64</v>
      </c>
    </row>
    <row r="47" spans="1:10" s="153" customFormat="1" ht="13.5" customHeight="1" thickBot="1" x14ac:dyDescent="0.25">
      <c r="A47" s="1299" t="s">
        <v>339</v>
      </c>
      <c r="B47" s="1300"/>
      <c r="C47" s="165">
        <f>SUM(C16:C46)</f>
        <v>357591</v>
      </c>
      <c r="D47" s="165">
        <f>SUM(D16:D46)</f>
        <v>2578874.19</v>
      </c>
      <c r="E47" s="165">
        <f>SUM(E16:E46)</f>
        <v>2569909.0483200001</v>
      </c>
      <c r="F47" s="166">
        <f t="shared" si="1"/>
        <v>99.652362192976923</v>
      </c>
      <c r="G47" s="167"/>
      <c r="H47" s="190"/>
    </row>
    <row r="48" spans="1:10" s="132" customFormat="1" ht="18" customHeight="1" thickBot="1" x14ac:dyDescent="0.2">
      <c r="A48" s="186" t="s">
        <v>715</v>
      </c>
      <c r="B48" s="168"/>
      <c r="C48" s="169"/>
      <c r="D48" s="169"/>
      <c r="E48" s="170"/>
      <c r="F48" s="161"/>
      <c r="G48" s="162"/>
      <c r="H48" s="1115"/>
    </row>
    <row r="49" spans="1:8" s="145" customFormat="1" ht="24" customHeight="1" x14ac:dyDescent="0.2">
      <c r="A49" s="1116">
        <f>A46+1</f>
        <v>32</v>
      </c>
      <c r="B49" s="1111" t="s">
        <v>819</v>
      </c>
      <c r="C49" s="1112">
        <v>134330</v>
      </c>
      <c r="D49" s="1112">
        <v>137030</v>
      </c>
      <c r="E49" s="1112">
        <v>137030</v>
      </c>
      <c r="F49" s="1104">
        <f t="shared" ref="F49:F57" si="3">E49/D49*100</f>
        <v>100</v>
      </c>
      <c r="G49" s="1117" t="s">
        <v>723</v>
      </c>
      <c r="H49" s="1107" t="s">
        <v>64</v>
      </c>
    </row>
    <row r="50" spans="1:8" s="145" customFormat="1" ht="24" customHeight="1" x14ac:dyDescent="0.2">
      <c r="A50" s="189">
        <f t="shared" ref="A50:A56" si="4">A49+1</f>
        <v>33</v>
      </c>
      <c r="B50" s="1111" t="s">
        <v>1912</v>
      </c>
      <c r="C50" s="1112">
        <v>26350</v>
      </c>
      <c r="D50" s="1112">
        <v>26320</v>
      </c>
      <c r="E50" s="1112">
        <v>26320</v>
      </c>
      <c r="F50" s="1104">
        <f t="shared" si="3"/>
        <v>100</v>
      </c>
      <c r="G50" s="1117" t="s">
        <v>723</v>
      </c>
      <c r="H50" s="1107" t="s">
        <v>64</v>
      </c>
    </row>
    <row r="51" spans="1:8" s="145" customFormat="1" ht="45" customHeight="1" x14ac:dyDescent="0.2">
      <c r="A51" s="189">
        <f t="shared" si="4"/>
        <v>34</v>
      </c>
      <c r="B51" s="1109" t="s">
        <v>2930</v>
      </c>
      <c r="C51" s="1110">
        <v>12000</v>
      </c>
      <c r="D51" s="1110">
        <v>0</v>
      </c>
      <c r="E51" s="1110">
        <v>0</v>
      </c>
      <c r="F51" s="1104" t="s">
        <v>3125</v>
      </c>
      <c r="G51" s="1118" t="s">
        <v>723</v>
      </c>
      <c r="H51" s="1106" t="s">
        <v>4973</v>
      </c>
    </row>
    <row r="52" spans="1:8" s="145" customFormat="1" ht="115.5" x14ac:dyDescent="0.2">
      <c r="A52" s="189">
        <f t="shared" si="4"/>
        <v>35</v>
      </c>
      <c r="B52" s="1109" t="s">
        <v>820</v>
      </c>
      <c r="C52" s="1110">
        <v>141620</v>
      </c>
      <c r="D52" s="1110">
        <v>765.06</v>
      </c>
      <c r="E52" s="1110">
        <v>33</v>
      </c>
      <c r="F52" s="1104">
        <f t="shared" si="3"/>
        <v>4.3133871853187991</v>
      </c>
      <c r="G52" s="1117" t="s">
        <v>723</v>
      </c>
      <c r="H52" s="1106" t="s">
        <v>4974</v>
      </c>
    </row>
    <row r="53" spans="1:8" s="145" customFormat="1" ht="24" customHeight="1" x14ac:dyDescent="0.2">
      <c r="A53" s="189">
        <f t="shared" si="4"/>
        <v>36</v>
      </c>
      <c r="B53" s="1109" t="s">
        <v>822</v>
      </c>
      <c r="C53" s="1110">
        <v>0</v>
      </c>
      <c r="D53" s="1110">
        <v>665945</v>
      </c>
      <c r="E53" s="1110">
        <v>665945</v>
      </c>
      <c r="F53" s="1104">
        <f t="shared" si="3"/>
        <v>100</v>
      </c>
      <c r="G53" s="1118" t="s">
        <v>723</v>
      </c>
      <c r="H53" s="1119" t="s">
        <v>64</v>
      </c>
    </row>
    <row r="54" spans="1:8" s="145" customFormat="1" ht="99" customHeight="1" x14ac:dyDescent="0.2">
      <c r="A54" s="189">
        <f t="shared" si="4"/>
        <v>37</v>
      </c>
      <c r="B54" s="1109" t="s">
        <v>4208</v>
      </c>
      <c r="C54" s="1110">
        <v>0</v>
      </c>
      <c r="D54" s="1110">
        <v>2913.5299999999997</v>
      </c>
      <c r="E54" s="1110">
        <v>1815.7</v>
      </c>
      <c r="F54" s="1104">
        <f t="shared" si="3"/>
        <v>62.319591698043276</v>
      </c>
      <c r="G54" s="1117" t="s">
        <v>730</v>
      </c>
      <c r="H54" s="1106" t="s">
        <v>4975</v>
      </c>
    </row>
    <row r="55" spans="1:8" s="145" customFormat="1" ht="24" customHeight="1" x14ac:dyDescent="0.2">
      <c r="A55" s="189">
        <f t="shared" si="4"/>
        <v>38</v>
      </c>
      <c r="B55" s="1111" t="s">
        <v>821</v>
      </c>
      <c r="C55" s="1112">
        <v>0</v>
      </c>
      <c r="D55" s="1112">
        <v>113.56</v>
      </c>
      <c r="E55" s="1112">
        <v>113.56</v>
      </c>
      <c r="F55" s="1104">
        <f>E55/D55*100</f>
        <v>100</v>
      </c>
      <c r="G55" s="1117" t="s">
        <v>730</v>
      </c>
      <c r="H55" s="1107" t="s">
        <v>64</v>
      </c>
    </row>
    <row r="56" spans="1:8" s="145" customFormat="1" ht="78" customHeight="1" x14ac:dyDescent="0.2">
      <c r="A56" s="189">
        <f t="shared" si="4"/>
        <v>39</v>
      </c>
      <c r="B56" s="1111" t="s">
        <v>4976</v>
      </c>
      <c r="C56" s="1112">
        <v>0</v>
      </c>
      <c r="D56" s="1112">
        <v>9030</v>
      </c>
      <c r="E56" s="1112">
        <v>8433.08</v>
      </c>
      <c r="F56" s="1104">
        <f t="shared" si="3"/>
        <v>93.389590254706533</v>
      </c>
      <c r="G56" s="1117" t="s">
        <v>723</v>
      </c>
      <c r="H56" s="1107" t="s">
        <v>4977</v>
      </c>
    </row>
    <row r="57" spans="1:8" s="145" customFormat="1" ht="13.5" customHeight="1" thickBot="1" x14ac:dyDescent="0.25">
      <c r="A57" s="1299" t="s">
        <v>339</v>
      </c>
      <c r="B57" s="1300"/>
      <c r="C57" s="165">
        <f>SUM(C49:C56)</f>
        <v>314300</v>
      </c>
      <c r="D57" s="165">
        <f>SUM(D49:D56)</f>
        <v>842117.15000000014</v>
      </c>
      <c r="E57" s="165">
        <f>SUM(E49:E56)</f>
        <v>839690.34</v>
      </c>
      <c r="F57" s="166">
        <f t="shared" si="3"/>
        <v>99.711820380335425</v>
      </c>
      <c r="G57" s="167"/>
      <c r="H57" s="190"/>
    </row>
    <row r="58" spans="1:8" s="132" customFormat="1" ht="18" customHeight="1" thickBot="1" x14ac:dyDescent="0.2">
      <c r="A58" s="186" t="s">
        <v>754</v>
      </c>
      <c r="B58" s="168"/>
      <c r="C58" s="170"/>
      <c r="D58" s="170"/>
      <c r="E58" s="170"/>
      <c r="F58" s="161"/>
      <c r="G58" s="162"/>
      <c r="H58" s="1115"/>
    </row>
    <row r="59" spans="1:8" s="145" customFormat="1" ht="24" customHeight="1" x14ac:dyDescent="0.2">
      <c r="A59" s="1116">
        <f>A56+1</f>
        <v>40</v>
      </c>
      <c r="B59" s="1131" t="s">
        <v>823</v>
      </c>
      <c r="C59" s="1132">
        <v>149800</v>
      </c>
      <c r="D59" s="1132">
        <v>149800</v>
      </c>
      <c r="E59" s="1132">
        <v>149800</v>
      </c>
      <c r="F59" s="1104">
        <f t="shared" ref="F59" si="5">E59/D59*100</f>
        <v>100</v>
      </c>
      <c r="G59" s="1117" t="s">
        <v>723</v>
      </c>
      <c r="H59" s="1107" t="s">
        <v>64</v>
      </c>
    </row>
    <row r="60" spans="1:8" s="145" customFormat="1" ht="13.5" customHeight="1" thickBot="1" x14ac:dyDescent="0.25">
      <c r="A60" s="1299" t="s">
        <v>339</v>
      </c>
      <c r="B60" s="1300"/>
      <c r="C60" s="165">
        <f>SUM(C59:C59)</f>
        <v>149800</v>
      </c>
      <c r="D60" s="165">
        <f>SUM(D59:D59)</f>
        <v>149800</v>
      </c>
      <c r="E60" s="165">
        <f>SUM(E59:E59)</f>
        <v>149800</v>
      </c>
      <c r="F60" s="176">
        <f>E60/D60*100</f>
        <v>100</v>
      </c>
      <c r="G60" s="167"/>
      <c r="H60" s="190"/>
    </row>
    <row r="61" spans="1:8" ht="18" customHeight="1" thickBot="1" x14ac:dyDescent="0.2">
      <c r="A61" s="191" t="s">
        <v>733</v>
      </c>
      <c r="B61" s="171"/>
      <c r="C61" s="172"/>
      <c r="D61" s="172"/>
      <c r="E61" s="173"/>
      <c r="F61" s="174"/>
      <c r="G61" s="192"/>
      <c r="H61" s="193"/>
    </row>
    <row r="62" spans="1:8" s="145" customFormat="1" ht="34.5" customHeight="1" x14ac:dyDescent="0.2">
      <c r="A62" s="1116">
        <f>A59+1</f>
        <v>41</v>
      </c>
      <c r="B62" s="1109" t="s">
        <v>4978</v>
      </c>
      <c r="C62" s="1110">
        <v>1500</v>
      </c>
      <c r="D62" s="1110">
        <v>0</v>
      </c>
      <c r="E62" s="1110">
        <v>0</v>
      </c>
      <c r="F62" s="1104" t="s">
        <v>3125</v>
      </c>
      <c r="G62" s="1117" t="s">
        <v>730</v>
      </c>
      <c r="H62" s="1107" t="s">
        <v>4979</v>
      </c>
    </row>
    <row r="63" spans="1:8" s="145" customFormat="1" ht="24" customHeight="1" x14ac:dyDescent="0.2">
      <c r="A63" s="189">
        <f t="shared" ref="A63:A86" si="6">A62+1</f>
        <v>42</v>
      </c>
      <c r="B63" s="1109" t="s">
        <v>3555</v>
      </c>
      <c r="C63" s="1110">
        <v>0</v>
      </c>
      <c r="D63" s="1110">
        <v>349.97</v>
      </c>
      <c r="E63" s="1110">
        <v>349.96744999999999</v>
      </c>
      <c r="F63" s="1104">
        <f t="shared" ref="F63:F87" si="7">E63/D63*100</f>
        <v>99.999271366117085</v>
      </c>
      <c r="G63" s="1117" t="s">
        <v>730</v>
      </c>
      <c r="H63" s="1107" t="s">
        <v>64</v>
      </c>
    </row>
    <row r="64" spans="1:8" s="145" customFormat="1" ht="149.25" customHeight="1" x14ac:dyDescent="0.2">
      <c r="A64" s="189">
        <f t="shared" si="6"/>
        <v>43</v>
      </c>
      <c r="B64" s="1109" t="s">
        <v>3314</v>
      </c>
      <c r="C64" s="1110">
        <v>2850</v>
      </c>
      <c r="D64" s="1110">
        <v>2850</v>
      </c>
      <c r="E64" s="1110">
        <v>0</v>
      </c>
      <c r="F64" s="1104">
        <f t="shared" si="7"/>
        <v>0</v>
      </c>
      <c r="G64" s="1117" t="s">
        <v>725</v>
      </c>
      <c r="H64" s="1107" t="s">
        <v>4980</v>
      </c>
    </row>
    <row r="65" spans="1:8" s="145" customFormat="1" ht="100.5" customHeight="1" x14ac:dyDescent="0.2">
      <c r="A65" s="189">
        <f t="shared" si="6"/>
        <v>44</v>
      </c>
      <c r="B65" s="1109" t="s">
        <v>3695</v>
      </c>
      <c r="C65" s="1110">
        <v>1500</v>
      </c>
      <c r="D65" s="1110">
        <v>1500</v>
      </c>
      <c r="E65" s="1110">
        <v>539.05499999999995</v>
      </c>
      <c r="F65" s="1104">
        <f t="shared" si="7"/>
        <v>35.936999999999998</v>
      </c>
      <c r="G65" s="1117" t="s">
        <v>725</v>
      </c>
      <c r="H65" s="1133" t="s">
        <v>4981</v>
      </c>
    </row>
    <row r="66" spans="1:8" s="145" customFormat="1" ht="24" customHeight="1" x14ac:dyDescent="0.2">
      <c r="A66" s="189">
        <f t="shared" si="6"/>
        <v>45</v>
      </c>
      <c r="B66" s="1109" t="s">
        <v>3696</v>
      </c>
      <c r="C66" s="1110">
        <v>2000</v>
      </c>
      <c r="D66" s="1110">
        <v>2000</v>
      </c>
      <c r="E66" s="1110">
        <v>2000</v>
      </c>
      <c r="F66" s="1104">
        <f t="shared" si="7"/>
        <v>100</v>
      </c>
      <c r="G66" s="1117" t="s">
        <v>730</v>
      </c>
      <c r="H66" s="1107" t="s">
        <v>64</v>
      </c>
    </row>
    <row r="67" spans="1:8" s="145" customFormat="1" ht="109.5" customHeight="1" x14ac:dyDescent="0.2">
      <c r="A67" s="189">
        <f t="shared" si="6"/>
        <v>46</v>
      </c>
      <c r="B67" s="1109" t="s">
        <v>4982</v>
      </c>
      <c r="C67" s="1110">
        <v>500</v>
      </c>
      <c r="D67" s="1110">
        <v>500</v>
      </c>
      <c r="E67" s="1110">
        <v>0</v>
      </c>
      <c r="F67" s="1104">
        <f t="shared" si="7"/>
        <v>0</v>
      </c>
      <c r="G67" s="1117" t="s">
        <v>725</v>
      </c>
      <c r="H67" s="1133" t="s">
        <v>4983</v>
      </c>
    </row>
    <row r="68" spans="1:8" s="145" customFormat="1" ht="67.5" customHeight="1" x14ac:dyDescent="0.2">
      <c r="A68" s="189">
        <f t="shared" si="6"/>
        <v>47</v>
      </c>
      <c r="B68" s="1109" t="s">
        <v>4984</v>
      </c>
      <c r="C68" s="1110">
        <v>1500</v>
      </c>
      <c r="D68" s="1110">
        <v>0</v>
      </c>
      <c r="E68" s="1110">
        <v>0</v>
      </c>
      <c r="F68" s="1104" t="s">
        <v>3125</v>
      </c>
      <c r="G68" s="1117" t="s">
        <v>730</v>
      </c>
      <c r="H68" s="1120" t="s">
        <v>4985</v>
      </c>
    </row>
    <row r="69" spans="1:8" s="145" customFormat="1" ht="99" customHeight="1" x14ac:dyDescent="0.2">
      <c r="A69" s="189">
        <f t="shared" si="6"/>
        <v>48</v>
      </c>
      <c r="B69" s="1109" t="s">
        <v>4986</v>
      </c>
      <c r="C69" s="1110">
        <v>2100</v>
      </c>
      <c r="D69" s="1110">
        <v>2900</v>
      </c>
      <c r="E69" s="1110">
        <v>0</v>
      </c>
      <c r="F69" s="1104">
        <f t="shared" si="7"/>
        <v>0</v>
      </c>
      <c r="G69" s="1118" t="s">
        <v>725</v>
      </c>
      <c r="H69" s="1133" t="s">
        <v>4987</v>
      </c>
    </row>
    <row r="70" spans="1:8" s="145" customFormat="1" ht="57" customHeight="1" x14ac:dyDescent="0.2">
      <c r="A70" s="189">
        <f t="shared" si="6"/>
        <v>49</v>
      </c>
      <c r="B70" s="1109" t="s">
        <v>4988</v>
      </c>
      <c r="C70" s="1110">
        <v>2000</v>
      </c>
      <c r="D70" s="1110">
        <v>0</v>
      </c>
      <c r="E70" s="1110">
        <v>0</v>
      </c>
      <c r="F70" s="1104" t="s">
        <v>3125</v>
      </c>
      <c r="G70" s="1117" t="s">
        <v>730</v>
      </c>
      <c r="H70" s="1121" t="s">
        <v>4989</v>
      </c>
    </row>
    <row r="71" spans="1:8" s="145" customFormat="1" ht="57" customHeight="1" x14ac:dyDescent="0.2">
      <c r="A71" s="189">
        <f t="shared" si="6"/>
        <v>50</v>
      </c>
      <c r="B71" s="1109" t="s">
        <v>4990</v>
      </c>
      <c r="C71" s="1110">
        <v>3000</v>
      </c>
      <c r="D71" s="1110">
        <v>0</v>
      </c>
      <c r="E71" s="1110">
        <v>0</v>
      </c>
      <c r="F71" s="1104" t="s">
        <v>3125</v>
      </c>
      <c r="G71" s="1117" t="s">
        <v>730</v>
      </c>
      <c r="H71" s="1107" t="s">
        <v>4991</v>
      </c>
    </row>
    <row r="72" spans="1:8" s="145" customFormat="1" ht="89.25" customHeight="1" x14ac:dyDescent="0.2">
      <c r="A72" s="189">
        <f t="shared" si="6"/>
        <v>51</v>
      </c>
      <c r="B72" s="1109" t="s">
        <v>4992</v>
      </c>
      <c r="C72" s="1110">
        <v>500</v>
      </c>
      <c r="D72" s="1110">
        <v>500</v>
      </c>
      <c r="E72" s="1110">
        <v>0</v>
      </c>
      <c r="F72" s="1104">
        <f t="shared" si="7"/>
        <v>0</v>
      </c>
      <c r="G72" s="1117" t="s">
        <v>725</v>
      </c>
      <c r="H72" s="1133" t="s">
        <v>4993</v>
      </c>
    </row>
    <row r="73" spans="1:8" s="145" customFormat="1" ht="45" customHeight="1" x14ac:dyDescent="0.2">
      <c r="A73" s="189">
        <f t="shared" si="6"/>
        <v>52</v>
      </c>
      <c r="B73" s="1109" t="s">
        <v>4994</v>
      </c>
      <c r="C73" s="1110">
        <v>2500</v>
      </c>
      <c r="D73" s="1110">
        <v>0</v>
      </c>
      <c r="E73" s="1110">
        <v>0</v>
      </c>
      <c r="F73" s="1104" t="s">
        <v>3125</v>
      </c>
      <c r="G73" s="1117" t="s">
        <v>730</v>
      </c>
      <c r="H73" s="1120" t="s">
        <v>4995</v>
      </c>
    </row>
    <row r="74" spans="1:8" s="145" customFormat="1" ht="94.5" x14ac:dyDescent="0.2">
      <c r="A74" s="189">
        <f t="shared" si="6"/>
        <v>53</v>
      </c>
      <c r="B74" s="1109" t="s">
        <v>4996</v>
      </c>
      <c r="C74" s="1110">
        <v>3000</v>
      </c>
      <c r="D74" s="1110">
        <v>3000</v>
      </c>
      <c r="E74" s="1110">
        <v>0</v>
      </c>
      <c r="F74" s="1104">
        <f t="shared" si="7"/>
        <v>0</v>
      </c>
      <c r="G74" s="1118" t="s">
        <v>725</v>
      </c>
      <c r="H74" s="1133" t="s">
        <v>4997</v>
      </c>
    </row>
    <row r="75" spans="1:8" s="145" customFormat="1" ht="63" x14ac:dyDescent="0.2">
      <c r="A75" s="189">
        <f t="shared" si="6"/>
        <v>54</v>
      </c>
      <c r="B75" s="1109" t="s">
        <v>4998</v>
      </c>
      <c r="C75" s="1110">
        <v>3450</v>
      </c>
      <c r="D75" s="1110">
        <v>0</v>
      </c>
      <c r="E75" s="1110">
        <v>0</v>
      </c>
      <c r="F75" s="1104" t="s">
        <v>3125</v>
      </c>
      <c r="G75" s="1117" t="s">
        <v>730</v>
      </c>
      <c r="H75" s="1107" t="s">
        <v>4999</v>
      </c>
    </row>
    <row r="76" spans="1:8" s="145" customFormat="1" ht="24" customHeight="1" x14ac:dyDescent="0.2">
      <c r="A76" s="189">
        <f t="shared" si="6"/>
        <v>55</v>
      </c>
      <c r="B76" s="1109" t="s">
        <v>3697</v>
      </c>
      <c r="C76" s="1110">
        <v>0</v>
      </c>
      <c r="D76" s="1110">
        <v>1261.28</v>
      </c>
      <c r="E76" s="1110">
        <v>1261.27745</v>
      </c>
      <c r="F76" s="1104">
        <f t="shared" si="7"/>
        <v>99.999797824432321</v>
      </c>
      <c r="G76" s="1117" t="s">
        <v>730</v>
      </c>
      <c r="H76" s="1120" t="s">
        <v>64</v>
      </c>
    </row>
    <row r="77" spans="1:8" s="145" customFormat="1" ht="45" customHeight="1" x14ac:dyDescent="0.2">
      <c r="A77" s="189">
        <f t="shared" si="6"/>
        <v>56</v>
      </c>
      <c r="B77" s="1109" t="s">
        <v>3698</v>
      </c>
      <c r="C77" s="1110">
        <v>0</v>
      </c>
      <c r="D77" s="1110">
        <v>3500</v>
      </c>
      <c r="E77" s="1110">
        <v>66.55</v>
      </c>
      <c r="F77" s="1104">
        <f t="shared" si="7"/>
        <v>1.9014285714285712</v>
      </c>
      <c r="G77" s="1118" t="s">
        <v>725</v>
      </c>
      <c r="H77" s="1134" t="s">
        <v>5000</v>
      </c>
    </row>
    <row r="78" spans="1:8" s="145" customFormat="1" ht="57" customHeight="1" x14ac:dyDescent="0.2">
      <c r="A78" s="189">
        <f t="shared" si="6"/>
        <v>57</v>
      </c>
      <c r="B78" s="1109" t="s">
        <v>5001</v>
      </c>
      <c r="C78" s="1110">
        <v>0</v>
      </c>
      <c r="D78" s="1110">
        <v>15700</v>
      </c>
      <c r="E78" s="1110">
        <v>0</v>
      </c>
      <c r="F78" s="1104">
        <f t="shared" si="7"/>
        <v>0</v>
      </c>
      <c r="G78" s="1118" t="s">
        <v>725</v>
      </c>
      <c r="H78" s="1133" t="s">
        <v>5002</v>
      </c>
    </row>
    <row r="79" spans="1:8" s="145" customFormat="1" ht="57" customHeight="1" x14ac:dyDescent="0.2">
      <c r="A79" s="189">
        <f t="shared" si="6"/>
        <v>58</v>
      </c>
      <c r="B79" s="1109" t="s">
        <v>5003</v>
      </c>
      <c r="C79" s="1110">
        <v>0</v>
      </c>
      <c r="D79" s="1110">
        <v>8063</v>
      </c>
      <c r="E79" s="1110">
        <v>0</v>
      </c>
      <c r="F79" s="1104">
        <f t="shared" si="7"/>
        <v>0</v>
      </c>
      <c r="G79" s="1117" t="s">
        <v>725</v>
      </c>
      <c r="H79" s="1107" t="s">
        <v>5004</v>
      </c>
    </row>
    <row r="80" spans="1:8" s="145" customFormat="1" ht="57" customHeight="1" x14ac:dyDescent="0.2">
      <c r="A80" s="189">
        <f t="shared" si="6"/>
        <v>59</v>
      </c>
      <c r="B80" s="1109" t="s">
        <v>5005</v>
      </c>
      <c r="C80" s="1110">
        <v>0</v>
      </c>
      <c r="D80" s="1110">
        <v>4000</v>
      </c>
      <c r="E80" s="1110">
        <v>0</v>
      </c>
      <c r="F80" s="1104">
        <f t="shared" si="7"/>
        <v>0</v>
      </c>
      <c r="G80" s="1117" t="s">
        <v>725</v>
      </c>
      <c r="H80" s="1135" t="s">
        <v>5006</v>
      </c>
    </row>
    <row r="81" spans="1:8" s="145" customFormat="1" ht="24" customHeight="1" x14ac:dyDescent="0.2">
      <c r="A81" s="189">
        <f t="shared" si="6"/>
        <v>60</v>
      </c>
      <c r="B81" s="1109" t="s">
        <v>613</v>
      </c>
      <c r="C81" s="1110">
        <v>0</v>
      </c>
      <c r="D81" s="1110">
        <v>385</v>
      </c>
      <c r="E81" s="1110">
        <v>385</v>
      </c>
      <c r="F81" s="1104">
        <f t="shared" si="7"/>
        <v>100</v>
      </c>
      <c r="G81" s="1117" t="s">
        <v>730</v>
      </c>
      <c r="H81" s="1120" t="s">
        <v>64</v>
      </c>
    </row>
    <row r="82" spans="1:8" s="145" customFormat="1" ht="120.75" customHeight="1" x14ac:dyDescent="0.2">
      <c r="A82" s="189">
        <f t="shared" si="6"/>
        <v>61</v>
      </c>
      <c r="B82" s="1109" t="s">
        <v>614</v>
      </c>
      <c r="C82" s="1110">
        <v>2000</v>
      </c>
      <c r="D82" s="1110">
        <v>3650</v>
      </c>
      <c r="E82" s="1110">
        <v>2190</v>
      </c>
      <c r="F82" s="1104">
        <f t="shared" si="7"/>
        <v>60</v>
      </c>
      <c r="G82" s="1118" t="s">
        <v>725</v>
      </c>
      <c r="H82" s="1120" t="s">
        <v>5007</v>
      </c>
    </row>
    <row r="83" spans="1:8" s="145" customFormat="1" ht="78" customHeight="1" x14ac:dyDescent="0.2">
      <c r="A83" s="189">
        <f t="shared" si="6"/>
        <v>62</v>
      </c>
      <c r="B83" s="1109" t="s">
        <v>615</v>
      </c>
      <c r="C83" s="1110">
        <v>230000</v>
      </c>
      <c r="D83" s="1110">
        <v>115854.24</v>
      </c>
      <c r="E83" s="1110">
        <v>44564.741710000002</v>
      </c>
      <c r="F83" s="1104">
        <f t="shared" si="7"/>
        <v>38.466215573983305</v>
      </c>
      <c r="G83" s="1117" t="s">
        <v>725</v>
      </c>
      <c r="H83" s="1135" t="s">
        <v>5008</v>
      </c>
    </row>
    <row r="84" spans="1:8" s="145" customFormat="1" ht="73.5" x14ac:dyDescent="0.2">
      <c r="A84" s="189">
        <f t="shared" si="6"/>
        <v>63</v>
      </c>
      <c r="B84" s="1109" t="s">
        <v>616</v>
      </c>
      <c r="C84" s="1110">
        <v>135525</v>
      </c>
      <c r="D84" s="1110">
        <v>12525.09</v>
      </c>
      <c r="E84" s="1110">
        <v>162.13999999999999</v>
      </c>
      <c r="F84" s="1104">
        <f t="shared" si="7"/>
        <v>1.2945216361718757</v>
      </c>
      <c r="G84" s="1117" t="s">
        <v>725</v>
      </c>
      <c r="H84" s="1119" t="s">
        <v>5009</v>
      </c>
    </row>
    <row r="85" spans="1:8" s="145" customFormat="1" ht="34.5" customHeight="1" x14ac:dyDescent="0.2">
      <c r="A85" s="189">
        <f t="shared" si="6"/>
        <v>64</v>
      </c>
      <c r="B85" s="1109" t="s">
        <v>2931</v>
      </c>
      <c r="C85" s="1110">
        <v>0</v>
      </c>
      <c r="D85" s="1110">
        <v>1469.12</v>
      </c>
      <c r="E85" s="1110">
        <v>1467.30394</v>
      </c>
      <c r="F85" s="1104">
        <f t="shared" si="7"/>
        <v>99.876384502287095</v>
      </c>
      <c r="G85" s="1117" t="s">
        <v>730</v>
      </c>
      <c r="H85" s="1121" t="s">
        <v>64</v>
      </c>
    </row>
    <row r="86" spans="1:8" s="145" customFormat="1" ht="94.5" x14ac:dyDescent="0.2">
      <c r="A86" s="189">
        <f t="shared" si="6"/>
        <v>65</v>
      </c>
      <c r="B86" s="1109" t="s">
        <v>5010</v>
      </c>
      <c r="C86" s="1110">
        <v>3200</v>
      </c>
      <c r="D86" s="1110">
        <v>3300</v>
      </c>
      <c r="E86" s="1110">
        <v>0</v>
      </c>
      <c r="F86" s="1104">
        <f t="shared" si="7"/>
        <v>0</v>
      </c>
      <c r="G86" s="1118" t="s">
        <v>725</v>
      </c>
      <c r="H86" s="1133" t="s">
        <v>5011</v>
      </c>
    </row>
    <row r="87" spans="1:8" s="145" customFormat="1" ht="13.5" customHeight="1" thickBot="1" x14ac:dyDescent="0.25">
      <c r="A87" s="1299" t="s">
        <v>339</v>
      </c>
      <c r="B87" s="1300"/>
      <c r="C87" s="165">
        <f>SUM(C62:C86)</f>
        <v>397125</v>
      </c>
      <c r="D87" s="175">
        <f>SUM(D62:D86)</f>
        <v>183307.69999999998</v>
      </c>
      <c r="E87" s="175">
        <f>SUM(E62:E86)</f>
        <v>52986.035550000001</v>
      </c>
      <c r="F87" s="176">
        <f t="shared" si="7"/>
        <v>28.90551545297879</v>
      </c>
      <c r="G87" s="167"/>
      <c r="H87" s="177"/>
    </row>
    <row r="88" spans="1:8" ht="18" customHeight="1" thickBot="1" x14ac:dyDescent="0.2">
      <c r="A88" s="186" t="s">
        <v>717</v>
      </c>
      <c r="B88" s="158"/>
      <c r="C88" s="159"/>
      <c r="D88" s="159"/>
      <c r="E88" s="160"/>
      <c r="F88" s="161"/>
      <c r="G88" s="162"/>
      <c r="H88" s="194"/>
    </row>
    <row r="89" spans="1:8" s="145" customFormat="1" ht="24" customHeight="1" x14ac:dyDescent="0.2">
      <c r="A89" s="1116">
        <f>A86+1</f>
        <v>66</v>
      </c>
      <c r="B89" s="1109" t="s">
        <v>824</v>
      </c>
      <c r="C89" s="1110">
        <v>0</v>
      </c>
      <c r="D89" s="1110">
        <v>62.74</v>
      </c>
      <c r="E89" s="1110">
        <v>62.739699999999999</v>
      </c>
      <c r="F89" s="1104">
        <f t="shared" ref="F89:F127" si="8">E89/D89*100</f>
        <v>99.999521836149185</v>
      </c>
      <c r="G89" s="1117" t="s">
        <v>730</v>
      </c>
      <c r="H89" s="1121" t="s">
        <v>64</v>
      </c>
    </row>
    <row r="90" spans="1:8" s="145" customFormat="1" ht="24" customHeight="1" x14ac:dyDescent="0.2">
      <c r="A90" s="189">
        <f t="shared" ref="A90:A126" si="9">A89+1</f>
        <v>67</v>
      </c>
      <c r="B90" s="1109" t="s">
        <v>644</v>
      </c>
      <c r="C90" s="1110">
        <v>0</v>
      </c>
      <c r="D90" s="1110">
        <v>9569.32</v>
      </c>
      <c r="E90" s="1110">
        <v>9282.992909999999</v>
      </c>
      <c r="F90" s="1104">
        <f t="shared" si="8"/>
        <v>97.007863777154483</v>
      </c>
      <c r="G90" s="1117" t="s">
        <v>730</v>
      </c>
      <c r="H90" s="1121" t="s">
        <v>64</v>
      </c>
    </row>
    <row r="91" spans="1:8" s="145" customFormat="1" ht="24" customHeight="1" x14ac:dyDescent="0.2">
      <c r="A91" s="189">
        <f t="shared" si="9"/>
        <v>68</v>
      </c>
      <c r="B91" s="1109" t="s">
        <v>645</v>
      </c>
      <c r="C91" s="1110">
        <v>0</v>
      </c>
      <c r="D91" s="1110">
        <v>9424.0299999999988</v>
      </c>
      <c r="E91" s="1110">
        <v>8978.2060899999979</v>
      </c>
      <c r="F91" s="1104">
        <f t="shared" si="8"/>
        <v>95.269285963648244</v>
      </c>
      <c r="G91" s="1117" t="s">
        <v>730</v>
      </c>
      <c r="H91" s="1121" t="s">
        <v>64</v>
      </c>
    </row>
    <row r="92" spans="1:8" s="145" customFormat="1" ht="24" customHeight="1" x14ac:dyDescent="0.2">
      <c r="A92" s="189">
        <f t="shared" si="9"/>
        <v>69</v>
      </c>
      <c r="B92" s="1109" t="s">
        <v>646</v>
      </c>
      <c r="C92" s="1110">
        <v>0</v>
      </c>
      <c r="D92" s="1110">
        <v>1044.6500000000001</v>
      </c>
      <c r="E92" s="1110">
        <v>831.80871000000002</v>
      </c>
      <c r="F92" s="1104">
        <f t="shared" si="8"/>
        <v>79.625588474608705</v>
      </c>
      <c r="G92" s="1117" t="s">
        <v>730</v>
      </c>
      <c r="H92" s="1121" t="s">
        <v>4791</v>
      </c>
    </row>
    <row r="93" spans="1:8" s="145" customFormat="1" ht="31.5" x14ac:dyDescent="0.2">
      <c r="A93" s="189">
        <f t="shared" si="9"/>
        <v>70</v>
      </c>
      <c r="B93" s="1109" t="s">
        <v>647</v>
      </c>
      <c r="C93" s="1110">
        <v>671</v>
      </c>
      <c r="D93" s="1110">
        <v>1617.6199999999997</v>
      </c>
      <c r="E93" s="1110">
        <v>1599.5335099999995</v>
      </c>
      <c r="F93" s="1104">
        <f t="shared" si="8"/>
        <v>98.881907370086907</v>
      </c>
      <c r="G93" s="1117" t="s">
        <v>730</v>
      </c>
      <c r="H93" s="1121" t="s">
        <v>64</v>
      </c>
    </row>
    <row r="94" spans="1:8" s="145" customFormat="1" ht="147" x14ac:dyDescent="0.2">
      <c r="A94" s="189">
        <f t="shared" si="9"/>
        <v>71</v>
      </c>
      <c r="B94" s="1109" t="s">
        <v>648</v>
      </c>
      <c r="C94" s="1110">
        <v>33178</v>
      </c>
      <c r="D94" s="1110">
        <v>20537.999999999996</v>
      </c>
      <c r="E94" s="1110">
        <v>12206.092409999997</v>
      </c>
      <c r="F94" s="1104">
        <f t="shared" si="8"/>
        <v>59.431748028045575</v>
      </c>
      <c r="G94" s="1118" t="s">
        <v>725</v>
      </c>
      <c r="H94" s="1119" t="s">
        <v>5012</v>
      </c>
    </row>
    <row r="95" spans="1:8" s="145" customFormat="1" ht="120" customHeight="1" x14ac:dyDescent="0.2">
      <c r="A95" s="189">
        <f t="shared" si="9"/>
        <v>72</v>
      </c>
      <c r="B95" s="1109" t="s">
        <v>649</v>
      </c>
      <c r="C95" s="1110">
        <v>24595</v>
      </c>
      <c r="D95" s="1110">
        <v>21740.670000000002</v>
      </c>
      <c r="E95" s="1110">
        <v>17258.311460000001</v>
      </c>
      <c r="F95" s="1104">
        <f t="shared" si="8"/>
        <v>79.382610839500344</v>
      </c>
      <c r="G95" s="1118" t="s">
        <v>725</v>
      </c>
      <c r="H95" s="1119" t="s">
        <v>5013</v>
      </c>
    </row>
    <row r="96" spans="1:8" s="145" customFormat="1" ht="24" customHeight="1" x14ac:dyDescent="0.2">
      <c r="A96" s="189">
        <f t="shared" si="9"/>
        <v>73</v>
      </c>
      <c r="B96" s="1109" t="s">
        <v>650</v>
      </c>
      <c r="C96" s="1110">
        <v>0</v>
      </c>
      <c r="D96" s="1110">
        <v>1104.58</v>
      </c>
      <c r="E96" s="1110">
        <v>896.29282999999987</v>
      </c>
      <c r="F96" s="1104">
        <f t="shared" si="8"/>
        <v>81.143315106194208</v>
      </c>
      <c r="G96" s="1117" t="s">
        <v>730</v>
      </c>
      <c r="H96" s="1121" t="s">
        <v>4791</v>
      </c>
    </row>
    <row r="97" spans="1:8" s="145" customFormat="1" ht="147" x14ac:dyDescent="0.2">
      <c r="A97" s="189">
        <f t="shared" si="9"/>
        <v>74</v>
      </c>
      <c r="B97" s="1109" t="s">
        <v>651</v>
      </c>
      <c r="C97" s="1110">
        <v>88000</v>
      </c>
      <c r="D97" s="1110">
        <v>97497.82</v>
      </c>
      <c r="E97" s="1110">
        <v>59999.214310000003</v>
      </c>
      <c r="F97" s="1104">
        <f t="shared" si="8"/>
        <v>61.539031652194886</v>
      </c>
      <c r="G97" s="1118" t="s">
        <v>725</v>
      </c>
      <c r="H97" s="1119" t="s">
        <v>5014</v>
      </c>
    </row>
    <row r="98" spans="1:8" s="145" customFormat="1" ht="153" customHeight="1" x14ac:dyDescent="0.2">
      <c r="A98" s="189">
        <f t="shared" si="9"/>
        <v>75</v>
      </c>
      <c r="B98" s="1109" t="s">
        <v>652</v>
      </c>
      <c r="C98" s="1110">
        <v>0</v>
      </c>
      <c r="D98" s="1110">
        <v>165</v>
      </c>
      <c r="E98" s="1110">
        <v>47.54327</v>
      </c>
      <c r="F98" s="1104">
        <f t="shared" si="8"/>
        <v>28.814103030303031</v>
      </c>
      <c r="G98" s="1117" t="s">
        <v>730</v>
      </c>
      <c r="H98" s="1136" t="s">
        <v>5015</v>
      </c>
    </row>
    <row r="99" spans="1:8" s="145" customFormat="1" ht="24" customHeight="1" x14ac:dyDescent="0.2">
      <c r="A99" s="189">
        <f t="shared" si="9"/>
        <v>76</v>
      </c>
      <c r="B99" s="1109" t="s">
        <v>825</v>
      </c>
      <c r="C99" s="1110">
        <v>142</v>
      </c>
      <c r="D99" s="1110">
        <v>1990.4299999999998</v>
      </c>
      <c r="E99" s="1110">
        <v>1561.1766600000001</v>
      </c>
      <c r="F99" s="1104">
        <f t="shared" si="8"/>
        <v>78.434140361630412</v>
      </c>
      <c r="G99" s="1117" t="s">
        <v>730</v>
      </c>
      <c r="H99" s="1121" t="s">
        <v>4791</v>
      </c>
    </row>
    <row r="100" spans="1:8" s="145" customFormat="1" ht="24" customHeight="1" x14ac:dyDescent="0.2">
      <c r="A100" s="189">
        <f t="shared" si="9"/>
        <v>77</v>
      </c>
      <c r="B100" s="1109" t="s">
        <v>653</v>
      </c>
      <c r="C100" s="1110">
        <v>0</v>
      </c>
      <c r="D100" s="1110">
        <v>2700.5599999999995</v>
      </c>
      <c r="E100" s="1110">
        <v>2415.5885999999987</v>
      </c>
      <c r="F100" s="1104">
        <f t="shared" si="8"/>
        <v>89.447692330479569</v>
      </c>
      <c r="G100" s="1117" t="s">
        <v>730</v>
      </c>
      <c r="H100" s="1121" t="s">
        <v>4791</v>
      </c>
    </row>
    <row r="101" spans="1:8" s="145" customFormat="1" ht="24" customHeight="1" x14ac:dyDescent="0.2">
      <c r="A101" s="189">
        <f t="shared" si="9"/>
        <v>78</v>
      </c>
      <c r="B101" s="1109" t="s">
        <v>654</v>
      </c>
      <c r="C101" s="1110">
        <v>245</v>
      </c>
      <c r="D101" s="1110">
        <v>1498.7600000000004</v>
      </c>
      <c r="E101" s="1110">
        <v>833.67490000000009</v>
      </c>
      <c r="F101" s="1104">
        <f t="shared" si="8"/>
        <v>55.624309429128068</v>
      </c>
      <c r="G101" s="1117" t="s">
        <v>730</v>
      </c>
      <c r="H101" s="1121" t="s">
        <v>4791</v>
      </c>
    </row>
    <row r="102" spans="1:8" s="145" customFormat="1" ht="15" customHeight="1" x14ac:dyDescent="0.2">
      <c r="A102" s="189">
        <f t="shared" si="9"/>
        <v>79</v>
      </c>
      <c r="B102" s="1109" t="s">
        <v>655</v>
      </c>
      <c r="C102" s="1110">
        <v>345</v>
      </c>
      <c r="D102" s="1110">
        <v>8770.2199999999975</v>
      </c>
      <c r="E102" s="1110">
        <v>8392.4273199999952</v>
      </c>
      <c r="F102" s="1104">
        <f t="shared" si="8"/>
        <v>95.692323795754248</v>
      </c>
      <c r="G102" s="1117" t="s">
        <v>730</v>
      </c>
      <c r="H102" s="1121" t="s">
        <v>64</v>
      </c>
    </row>
    <row r="103" spans="1:8" s="145" customFormat="1" ht="24" customHeight="1" x14ac:dyDescent="0.2">
      <c r="A103" s="189">
        <f t="shared" si="9"/>
        <v>80</v>
      </c>
      <c r="B103" s="1109" t="s">
        <v>656</v>
      </c>
      <c r="C103" s="1110">
        <v>185</v>
      </c>
      <c r="D103" s="1110">
        <v>1929.0899999999997</v>
      </c>
      <c r="E103" s="1110">
        <v>1463.44571</v>
      </c>
      <c r="F103" s="1104">
        <f t="shared" si="8"/>
        <v>75.861971706866981</v>
      </c>
      <c r="G103" s="1117" t="s">
        <v>730</v>
      </c>
      <c r="H103" s="1121" t="s">
        <v>4791</v>
      </c>
    </row>
    <row r="104" spans="1:8" s="145" customFormat="1" ht="136.5" x14ac:dyDescent="0.2">
      <c r="A104" s="189">
        <f t="shared" si="9"/>
        <v>81</v>
      </c>
      <c r="B104" s="1109" t="s">
        <v>2932</v>
      </c>
      <c r="C104" s="1110">
        <v>23500</v>
      </c>
      <c r="D104" s="1110">
        <v>37402.47</v>
      </c>
      <c r="E104" s="1110">
        <v>23836.973110000003</v>
      </c>
      <c r="F104" s="1104">
        <f t="shared" si="8"/>
        <v>63.731013245916657</v>
      </c>
      <c r="G104" s="1118" t="s">
        <v>725</v>
      </c>
      <c r="H104" s="1136" t="s">
        <v>5016</v>
      </c>
    </row>
    <row r="105" spans="1:8" s="145" customFormat="1" ht="24" customHeight="1" x14ac:dyDescent="0.2">
      <c r="A105" s="189">
        <f t="shared" si="9"/>
        <v>82</v>
      </c>
      <c r="B105" s="1109" t="s">
        <v>657</v>
      </c>
      <c r="C105" s="1110">
        <v>269</v>
      </c>
      <c r="D105" s="1110">
        <v>7180.739999999998</v>
      </c>
      <c r="E105" s="1110">
        <v>5997.3127000000004</v>
      </c>
      <c r="F105" s="1104">
        <f t="shared" si="8"/>
        <v>83.519424181908846</v>
      </c>
      <c r="G105" s="1117" t="s">
        <v>730</v>
      </c>
      <c r="H105" s="1121" t="s">
        <v>4791</v>
      </c>
    </row>
    <row r="106" spans="1:8" s="145" customFormat="1" ht="24" customHeight="1" x14ac:dyDescent="0.2">
      <c r="A106" s="189">
        <f t="shared" si="9"/>
        <v>83</v>
      </c>
      <c r="B106" s="1109" t="s">
        <v>2933</v>
      </c>
      <c r="C106" s="1110">
        <v>210</v>
      </c>
      <c r="D106" s="1110">
        <v>6998.13</v>
      </c>
      <c r="E106" s="1110">
        <v>5658.2580800000014</v>
      </c>
      <c r="F106" s="1104">
        <f t="shared" si="8"/>
        <v>80.85385781630238</v>
      </c>
      <c r="G106" s="1117" t="s">
        <v>730</v>
      </c>
      <c r="H106" s="1121" t="s">
        <v>4791</v>
      </c>
    </row>
    <row r="107" spans="1:8" s="145" customFormat="1" ht="15" customHeight="1" x14ac:dyDescent="0.2">
      <c r="A107" s="189">
        <f t="shared" si="9"/>
        <v>84</v>
      </c>
      <c r="B107" s="1109" t="s">
        <v>826</v>
      </c>
      <c r="C107" s="1110">
        <v>47</v>
      </c>
      <c r="D107" s="1110">
        <v>2904.86</v>
      </c>
      <c r="E107" s="1110">
        <v>2770.22102</v>
      </c>
      <c r="F107" s="1104">
        <f t="shared" si="8"/>
        <v>95.365044098510765</v>
      </c>
      <c r="G107" s="1117" t="s">
        <v>730</v>
      </c>
      <c r="H107" s="1121" t="s">
        <v>64</v>
      </c>
    </row>
    <row r="108" spans="1:8" s="145" customFormat="1" ht="89.25" customHeight="1" x14ac:dyDescent="0.2">
      <c r="A108" s="189">
        <f t="shared" si="9"/>
        <v>85</v>
      </c>
      <c r="B108" s="1109" t="s">
        <v>827</v>
      </c>
      <c r="C108" s="1110">
        <v>300</v>
      </c>
      <c r="D108" s="1110">
        <v>21006.120000000003</v>
      </c>
      <c r="E108" s="1110">
        <v>14042.110199999996</v>
      </c>
      <c r="F108" s="1104">
        <f t="shared" si="8"/>
        <v>66.847710095914877</v>
      </c>
      <c r="G108" s="1118" t="s">
        <v>725</v>
      </c>
      <c r="H108" s="1136" t="s">
        <v>5017</v>
      </c>
    </row>
    <row r="109" spans="1:8" s="145" customFormat="1" ht="24" customHeight="1" x14ac:dyDescent="0.2">
      <c r="A109" s="189">
        <f t="shared" si="9"/>
        <v>86</v>
      </c>
      <c r="B109" s="1109" t="s">
        <v>2934</v>
      </c>
      <c r="C109" s="1110">
        <v>187</v>
      </c>
      <c r="D109" s="1110">
        <v>5969.9800000000014</v>
      </c>
      <c r="E109" s="1110">
        <v>5646.7167199999994</v>
      </c>
      <c r="F109" s="1104">
        <f t="shared" si="8"/>
        <v>94.585186550038657</v>
      </c>
      <c r="G109" s="1117" t="s">
        <v>730</v>
      </c>
      <c r="H109" s="1121" t="s">
        <v>4791</v>
      </c>
    </row>
    <row r="110" spans="1:8" s="145" customFormat="1" ht="67.5" customHeight="1" x14ac:dyDescent="0.2">
      <c r="A110" s="189">
        <f t="shared" si="9"/>
        <v>87</v>
      </c>
      <c r="B110" s="1109" t="s">
        <v>4015</v>
      </c>
      <c r="C110" s="1110">
        <v>200</v>
      </c>
      <c r="D110" s="1110">
        <v>200</v>
      </c>
      <c r="E110" s="1110">
        <v>0</v>
      </c>
      <c r="F110" s="1104">
        <f t="shared" si="8"/>
        <v>0</v>
      </c>
      <c r="G110" s="1118" t="s">
        <v>725</v>
      </c>
      <c r="H110" s="1119" t="s">
        <v>5018</v>
      </c>
    </row>
    <row r="111" spans="1:8" s="145" customFormat="1" ht="57" customHeight="1" x14ac:dyDescent="0.2">
      <c r="A111" s="189">
        <f t="shared" si="9"/>
        <v>88</v>
      </c>
      <c r="B111" s="1109" t="s">
        <v>4012</v>
      </c>
      <c r="C111" s="1110">
        <v>300</v>
      </c>
      <c r="D111" s="1110">
        <v>1210</v>
      </c>
      <c r="E111" s="1110">
        <v>0</v>
      </c>
      <c r="F111" s="1104">
        <f t="shared" si="8"/>
        <v>0</v>
      </c>
      <c r="G111" s="1118" t="s">
        <v>725</v>
      </c>
      <c r="H111" s="1119" t="s">
        <v>5019</v>
      </c>
    </row>
    <row r="112" spans="1:8" s="145" customFormat="1" ht="57" customHeight="1" x14ac:dyDescent="0.2">
      <c r="A112" s="189">
        <f t="shared" si="9"/>
        <v>89</v>
      </c>
      <c r="B112" s="1109" t="s">
        <v>4017</v>
      </c>
      <c r="C112" s="1110">
        <v>200</v>
      </c>
      <c r="D112" s="1110">
        <v>200</v>
      </c>
      <c r="E112" s="1110">
        <v>0</v>
      </c>
      <c r="F112" s="1104">
        <f t="shared" si="8"/>
        <v>0</v>
      </c>
      <c r="G112" s="1118" t="s">
        <v>725</v>
      </c>
      <c r="H112" s="1119" t="s">
        <v>5020</v>
      </c>
    </row>
    <row r="113" spans="1:8" s="145" customFormat="1" ht="78" customHeight="1" x14ac:dyDescent="0.2">
      <c r="A113" s="189">
        <f t="shared" si="9"/>
        <v>90</v>
      </c>
      <c r="B113" s="1109" t="s">
        <v>4093</v>
      </c>
      <c r="C113" s="1110">
        <v>200</v>
      </c>
      <c r="D113" s="1110">
        <v>5215.84</v>
      </c>
      <c r="E113" s="1110">
        <v>367.82529999999997</v>
      </c>
      <c r="F113" s="1104">
        <f t="shared" si="8"/>
        <v>7.0520817356360617</v>
      </c>
      <c r="G113" s="1118" t="s">
        <v>725</v>
      </c>
      <c r="H113" s="1119" t="s">
        <v>5021</v>
      </c>
    </row>
    <row r="114" spans="1:8" s="145" customFormat="1" ht="57" customHeight="1" x14ac:dyDescent="0.2">
      <c r="A114" s="189">
        <f t="shared" si="9"/>
        <v>91</v>
      </c>
      <c r="B114" s="1109" t="s">
        <v>4024</v>
      </c>
      <c r="C114" s="1110">
        <v>300</v>
      </c>
      <c r="D114" s="1110">
        <v>550</v>
      </c>
      <c r="E114" s="1110">
        <v>0</v>
      </c>
      <c r="F114" s="1104">
        <f t="shared" si="8"/>
        <v>0</v>
      </c>
      <c r="G114" s="1118" t="s">
        <v>725</v>
      </c>
      <c r="H114" s="1119" t="s">
        <v>5022</v>
      </c>
    </row>
    <row r="115" spans="1:8" s="145" customFormat="1" ht="78" customHeight="1" x14ac:dyDescent="0.2">
      <c r="A115" s="189">
        <f t="shared" si="9"/>
        <v>92</v>
      </c>
      <c r="B115" s="1109" t="s">
        <v>4016</v>
      </c>
      <c r="C115" s="1110">
        <v>200</v>
      </c>
      <c r="D115" s="1110">
        <v>5154.92</v>
      </c>
      <c r="E115" s="1110">
        <v>368.88425000000001</v>
      </c>
      <c r="F115" s="1104">
        <f t="shared" si="8"/>
        <v>7.1559645930489708</v>
      </c>
      <c r="G115" s="1118" t="s">
        <v>725</v>
      </c>
      <c r="H115" s="1119" t="s">
        <v>5023</v>
      </c>
    </row>
    <row r="116" spans="1:8" s="145" customFormat="1" ht="57" customHeight="1" x14ac:dyDescent="0.2">
      <c r="A116" s="189">
        <f t="shared" si="9"/>
        <v>93</v>
      </c>
      <c r="B116" s="1109" t="s">
        <v>4011</v>
      </c>
      <c r="C116" s="1110">
        <v>9500</v>
      </c>
      <c r="D116" s="1110">
        <v>200</v>
      </c>
      <c r="E116" s="1110">
        <v>0</v>
      </c>
      <c r="F116" s="1104">
        <f t="shared" si="8"/>
        <v>0</v>
      </c>
      <c r="G116" s="1118" t="s">
        <v>725</v>
      </c>
      <c r="H116" s="1119" t="s">
        <v>5024</v>
      </c>
    </row>
    <row r="117" spans="1:8" s="145" customFormat="1" ht="57" customHeight="1" x14ac:dyDescent="0.2">
      <c r="A117" s="189">
        <f t="shared" si="9"/>
        <v>94</v>
      </c>
      <c r="B117" s="1109" t="s">
        <v>4018</v>
      </c>
      <c r="C117" s="1110">
        <v>0</v>
      </c>
      <c r="D117" s="1110">
        <v>253915.43000000005</v>
      </c>
      <c r="E117" s="1110">
        <v>230571.43400000004</v>
      </c>
      <c r="F117" s="1104">
        <f t="shared" si="8"/>
        <v>90.806389355700048</v>
      </c>
      <c r="G117" s="1118" t="s">
        <v>725</v>
      </c>
      <c r="H117" s="1119" t="s">
        <v>5025</v>
      </c>
    </row>
    <row r="118" spans="1:8" s="145" customFormat="1" ht="57" customHeight="1" x14ac:dyDescent="0.2">
      <c r="A118" s="189">
        <f t="shared" si="9"/>
        <v>95</v>
      </c>
      <c r="B118" s="1109" t="s">
        <v>4013</v>
      </c>
      <c r="C118" s="1110">
        <v>0</v>
      </c>
      <c r="D118" s="1110">
        <v>632.12</v>
      </c>
      <c r="E118" s="1110">
        <v>0</v>
      </c>
      <c r="F118" s="1104">
        <f t="shared" si="8"/>
        <v>0</v>
      </c>
      <c r="G118" s="1118" t="s">
        <v>725</v>
      </c>
      <c r="H118" s="1119" t="s">
        <v>5026</v>
      </c>
    </row>
    <row r="119" spans="1:8" s="145" customFormat="1" ht="57" customHeight="1" x14ac:dyDescent="0.2">
      <c r="A119" s="189">
        <f t="shared" si="9"/>
        <v>96</v>
      </c>
      <c r="B119" s="1109" t="s">
        <v>4022</v>
      </c>
      <c r="C119" s="1110">
        <v>0</v>
      </c>
      <c r="D119" s="1110">
        <v>3450</v>
      </c>
      <c r="E119" s="1110">
        <v>0</v>
      </c>
      <c r="F119" s="1104">
        <f t="shared" si="8"/>
        <v>0</v>
      </c>
      <c r="G119" s="1118" t="s">
        <v>725</v>
      </c>
      <c r="H119" s="1119" t="s">
        <v>5027</v>
      </c>
    </row>
    <row r="120" spans="1:8" s="145" customFormat="1" ht="78" customHeight="1" x14ac:dyDescent="0.2">
      <c r="A120" s="189">
        <f t="shared" si="9"/>
        <v>97</v>
      </c>
      <c r="B120" s="1109" t="s">
        <v>4023</v>
      </c>
      <c r="C120" s="1110">
        <v>0</v>
      </c>
      <c r="D120" s="1110">
        <v>3630</v>
      </c>
      <c r="E120" s="1110">
        <v>0</v>
      </c>
      <c r="F120" s="1104">
        <f t="shared" si="8"/>
        <v>0</v>
      </c>
      <c r="G120" s="1118" t="s">
        <v>725</v>
      </c>
      <c r="H120" s="1119" t="s">
        <v>5028</v>
      </c>
    </row>
    <row r="121" spans="1:8" s="145" customFormat="1" ht="67.5" customHeight="1" x14ac:dyDescent="0.2">
      <c r="A121" s="189">
        <f t="shared" si="9"/>
        <v>98</v>
      </c>
      <c r="B121" s="1109" t="s">
        <v>4010</v>
      </c>
      <c r="C121" s="1110">
        <v>0</v>
      </c>
      <c r="D121" s="1110">
        <v>200</v>
      </c>
      <c r="E121" s="1110">
        <v>9.4380000000000006</v>
      </c>
      <c r="F121" s="1104">
        <f t="shared" si="8"/>
        <v>4.7190000000000003</v>
      </c>
      <c r="G121" s="1118" t="s">
        <v>725</v>
      </c>
      <c r="H121" s="1119" t="s">
        <v>5029</v>
      </c>
    </row>
    <row r="122" spans="1:8" s="145" customFormat="1" ht="142.5" customHeight="1" x14ac:dyDescent="0.2">
      <c r="A122" s="189">
        <f t="shared" si="9"/>
        <v>99</v>
      </c>
      <c r="B122" s="1109" t="s">
        <v>4020</v>
      </c>
      <c r="C122" s="1110">
        <v>0</v>
      </c>
      <c r="D122" s="1110">
        <v>3000</v>
      </c>
      <c r="E122" s="1110">
        <v>177.87</v>
      </c>
      <c r="F122" s="1104">
        <f t="shared" si="8"/>
        <v>5.9290000000000003</v>
      </c>
      <c r="G122" s="1118" t="s">
        <v>725</v>
      </c>
      <c r="H122" s="1119" t="s">
        <v>5030</v>
      </c>
    </row>
    <row r="123" spans="1:8" s="145" customFormat="1" ht="84" x14ac:dyDescent="0.2">
      <c r="A123" s="189">
        <f t="shared" si="9"/>
        <v>100</v>
      </c>
      <c r="B123" s="1109" t="s">
        <v>4021</v>
      </c>
      <c r="C123" s="1110">
        <v>0</v>
      </c>
      <c r="D123" s="1110">
        <v>114.95</v>
      </c>
      <c r="E123" s="1110">
        <v>0</v>
      </c>
      <c r="F123" s="1104">
        <f t="shared" si="8"/>
        <v>0</v>
      </c>
      <c r="G123" s="1118" t="s">
        <v>725</v>
      </c>
      <c r="H123" s="1119" t="s">
        <v>5031</v>
      </c>
    </row>
    <row r="124" spans="1:8" s="145" customFormat="1" ht="24" customHeight="1" x14ac:dyDescent="0.2">
      <c r="A124" s="189">
        <f t="shared" si="9"/>
        <v>101</v>
      </c>
      <c r="B124" s="1109" t="s">
        <v>2935</v>
      </c>
      <c r="C124" s="1110">
        <v>0</v>
      </c>
      <c r="D124" s="1110">
        <v>4.7880000000000003</v>
      </c>
      <c r="E124" s="1110">
        <v>4.7880000000000003</v>
      </c>
      <c r="F124" s="1104">
        <f t="shared" si="8"/>
        <v>100</v>
      </c>
      <c r="G124" s="1117" t="s">
        <v>730</v>
      </c>
      <c r="H124" s="1121" t="s">
        <v>64</v>
      </c>
    </row>
    <row r="125" spans="1:8" s="145" customFormat="1" ht="34.5" customHeight="1" x14ac:dyDescent="0.2">
      <c r="A125" s="189">
        <f t="shared" si="9"/>
        <v>102</v>
      </c>
      <c r="B125" s="1109" t="s">
        <v>2936</v>
      </c>
      <c r="C125" s="1110">
        <v>0</v>
      </c>
      <c r="D125" s="1110">
        <v>655.27</v>
      </c>
      <c r="E125" s="1110">
        <v>655.25655999999992</v>
      </c>
      <c r="F125" s="1104">
        <f t="shared" si="8"/>
        <v>99.997948937079357</v>
      </c>
      <c r="G125" s="1117" t="s">
        <v>730</v>
      </c>
      <c r="H125" s="1121" t="s">
        <v>64</v>
      </c>
    </row>
    <row r="126" spans="1:8" s="145" customFormat="1" ht="31.5" x14ac:dyDescent="0.2">
      <c r="A126" s="189">
        <f t="shared" si="9"/>
        <v>103</v>
      </c>
      <c r="B126" s="1109" t="s">
        <v>2937</v>
      </c>
      <c r="C126" s="1110">
        <v>0</v>
      </c>
      <c r="D126" s="1110">
        <v>43.8</v>
      </c>
      <c r="E126" s="1110">
        <v>43.795000000000002</v>
      </c>
      <c r="F126" s="1104">
        <f t="shared" si="8"/>
        <v>99.988584474885855</v>
      </c>
      <c r="G126" s="1117" t="s">
        <v>730</v>
      </c>
      <c r="H126" s="1121" t="s">
        <v>64</v>
      </c>
    </row>
    <row r="127" spans="1:8" s="145" customFormat="1" ht="13.5" customHeight="1" thickBot="1" x14ac:dyDescent="0.25">
      <c r="A127" s="1299" t="s">
        <v>339</v>
      </c>
      <c r="B127" s="1300"/>
      <c r="C127" s="165">
        <f>SUM(C89:C126)</f>
        <v>182774</v>
      </c>
      <c r="D127" s="165">
        <f>SUM(D89:D126)</f>
        <v>539492.90799999994</v>
      </c>
      <c r="E127" s="165">
        <f>SUM(E89:E126)</f>
        <v>415979.93132999999</v>
      </c>
      <c r="F127" s="176">
        <f t="shared" si="8"/>
        <v>77.105727463983655</v>
      </c>
      <c r="G127" s="167"/>
      <c r="H127" s="177"/>
    </row>
    <row r="128" spans="1:8" s="182" customFormat="1" x14ac:dyDescent="0.2">
      <c r="A128" s="146"/>
      <c r="B128" s="178"/>
      <c r="C128" s="146"/>
      <c r="D128" s="146"/>
      <c r="E128" s="146"/>
      <c r="F128" s="179"/>
      <c r="G128" s="180"/>
      <c r="H128" s="181"/>
    </row>
  </sheetData>
  <protectedRanges>
    <protectedRange sqref="H111" name="Oblast2_2_1"/>
  </protectedRanges>
  <mergeCells count="14">
    <mergeCell ref="A87:B87"/>
    <mergeCell ref="A127:B127"/>
    <mergeCell ref="A10:B10"/>
    <mergeCell ref="I29:K29"/>
    <mergeCell ref="I38:J38"/>
    <mergeCell ref="A47:B47"/>
    <mergeCell ref="A57:B57"/>
    <mergeCell ref="A60:B60"/>
    <mergeCell ref="A9:B9"/>
    <mergeCell ref="A1:H1"/>
    <mergeCell ref="A4:B4"/>
    <mergeCell ref="A5:B5"/>
    <mergeCell ref="A6:B6"/>
    <mergeCell ref="A8:B8"/>
  </mergeCells>
  <printOptions horizontalCentered="1"/>
  <pageMargins left="0.31496062992125984" right="0.31496062992125984" top="0.51181102362204722" bottom="0.43307086614173229" header="0.31496062992125984" footer="0.23622047244094491"/>
  <pageSetup paperSize="9" scale="96" firstPageNumber="241" fitToHeight="0" orientation="landscape" useFirstPageNumber="1" r:id="rId1"/>
  <headerFooter>
    <oddHeader>&amp;L&amp;"Tahoma,Kurzíva"&amp;9Závěrečný účet Moravskoslezského kraje za rok 2022&amp;R&amp;"Tahoma,Kurzíva"&amp;9Tabulka č. 16</oddHeader>
    <oddFooter>&amp;C&amp;"Tahoma,Obyčejné"&amp;10&amp;P</oddFooter>
  </headerFooter>
  <rowBreaks count="2" manualBreakCount="2">
    <brk id="45" max="7" man="1"/>
    <brk id="57"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8E00-28CD-44F0-B694-8220235C7A47}">
  <sheetPr>
    <pageSetUpPr fitToPage="1"/>
  </sheetPr>
  <dimension ref="A1:L232"/>
  <sheetViews>
    <sheetView zoomScaleNormal="100" zoomScaleSheetLayoutView="100" workbookViewId="0">
      <pane ySplit="14" topLeftCell="A15"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5032</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C44</f>
        <v>184156</v>
      </c>
      <c r="D5" s="1095">
        <f>D44</f>
        <v>14017023.804</v>
      </c>
      <c r="E5" s="1095">
        <f>E44</f>
        <v>14012174.856289998</v>
      </c>
      <c r="F5" s="1096">
        <f t="shared" ref="F5:F10" si="0">E5/D5*100</f>
        <v>99.965406724153397</v>
      </c>
      <c r="G5" s="180"/>
      <c r="H5" s="181"/>
    </row>
    <row r="6" spans="1:12" ht="12.95" customHeight="1" x14ac:dyDescent="0.2">
      <c r="A6" s="1290" t="s">
        <v>715</v>
      </c>
      <c r="B6" s="1291"/>
      <c r="C6" s="1097">
        <f>C65</f>
        <v>804731</v>
      </c>
      <c r="D6" s="1097">
        <f>D65</f>
        <v>6804895.7220000001</v>
      </c>
      <c r="E6" s="1097">
        <f>E65</f>
        <v>6804822.4019099995</v>
      </c>
      <c r="F6" s="1096">
        <f t="shared" si="0"/>
        <v>99.99892253911014</v>
      </c>
      <c r="G6" s="180"/>
      <c r="H6" s="181"/>
    </row>
    <row r="7" spans="1:12" ht="12.95" customHeight="1" x14ac:dyDescent="0.2">
      <c r="A7" s="195" t="s">
        <v>754</v>
      </c>
      <c r="B7" s="1130"/>
      <c r="C7" s="1097">
        <f>C68</f>
        <v>26000</v>
      </c>
      <c r="D7" s="1097">
        <f>D68</f>
        <v>28760.01</v>
      </c>
      <c r="E7" s="1097">
        <f>E68</f>
        <v>17433.38694</v>
      </c>
      <c r="F7" s="1096">
        <f t="shared" si="0"/>
        <v>60.616762442015848</v>
      </c>
      <c r="G7" s="180"/>
      <c r="H7" s="181"/>
    </row>
    <row r="8" spans="1:12" ht="12.95" customHeight="1" x14ac:dyDescent="0.2">
      <c r="A8" s="1290" t="s">
        <v>716</v>
      </c>
      <c r="B8" s="1291"/>
      <c r="C8" s="1097">
        <f>C184</f>
        <v>560165</v>
      </c>
      <c r="D8" s="1097">
        <f>D184</f>
        <v>787223.59999999974</v>
      </c>
      <c r="E8" s="1097">
        <f>E184</f>
        <v>470092.72352000012</v>
      </c>
      <c r="F8" s="1096">
        <f t="shared" si="0"/>
        <v>59.715273210813322</v>
      </c>
      <c r="G8" s="180"/>
      <c r="H8" s="181"/>
    </row>
    <row r="9" spans="1:12" ht="12.95" customHeight="1" x14ac:dyDescent="0.2">
      <c r="A9" s="1290" t="s">
        <v>717</v>
      </c>
      <c r="B9" s="1291"/>
      <c r="C9" s="1097">
        <f>C231</f>
        <v>294965</v>
      </c>
      <c r="D9" s="1097">
        <f>D231</f>
        <v>863272.91</v>
      </c>
      <c r="E9" s="1097">
        <f>E231</f>
        <v>701348.1084199996</v>
      </c>
      <c r="F9" s="1096">
        <f t="shared" si="0"/>
        <v>81.242918698792437</v>
      </c>
      <c r="G9" s="180"/>
      <c r="H9" s="181"/>
    </row>
    <row r="10" spans="1:12" s="132" customFormat="1" ht="13.5" customHeight="1" thickBot="1" x14ac:dyDescent="0.25">
      <c r="A10" s="1292" t="s">
        <v>339</v>
      </c>
      <c r="B10" s="1293"/>
      <c r="C10" s="151">
        <f>SUM(C5:C9)</f>
        <v>1870017</v>
      </c>
      <c r="D10" s="151">
        <f>SUM(D5:D9)</f>
        <v>22501176.046000004</v>
      </c>
      <c r="E10" s="151">
        <f>SUM(E5:E9)</f>
        <v>22005871.477079995</v>
      </c>
      <c r="F10" s="152">
        <f t="shared" si="0"/>
        <v>97.79876141625914</v>
      </c>
      <c r="G10" s="180"/>
      <c r="H10" s="181"/>
    </row>
    <row r="11" spans="1:12" s="156" customFormat="1" ht="10.5" customHeight="1" x14ac:dyDescent="0.2">
      <c r="A11" s="132"/>
      <c r="B11" s="153"/>
      <c r="C11" s="154"/>
      <c r="D11" s="154"/>
      <c r="E11" s="154"/>
      <c r="F11" s="155"/>
      <c r="G11" s="144"/>
      <c r="H11" s="148"/>
      <c r="I11" s="132"/>
      <c r="J11" s="132"/>
      <c r="K11" s="132"/>
    </row>
    <row r="12" spans="1:12" s="156" customFormat="1" ht="10.5" customHeight="1" x14ac:dyDescent="0.2">
      <c r="A12" s="132"/>
      <c r="B12" s="153"/>
      <c r="C12" s="154"/>
      <c r="D12" s="154"/>
      <c r="E12" s="154"/>
      <c r="F12" s="155"/>
      <c r="G12" s="144"/>
      <c r="H12" s="148"/>
      <c r="I12" s="132"/>
      <c r="J12" s="132"/>
      <c r="K12" s="132"/>
    </row>
    <row r="13" spans="1:12" s="156" customFormat="1" ht="10.5" customHeight="1" thickBot="1" x14ac:dyDescent="0.2">
      <c r="A13" s="132"/>
      <c r="B13" s="153"/>
      <c r="C13" s="154"/>
      <c r="D13" s="154"/>
      <c r="E13" s="154"/>
      <c r="F13" s="155"/>
      <c r="G13" s="144"/>
      <c r="H13" s="149" t="s">
        <v>713</v>
      </c>
      <c r="I13" s="132"/>
      <c r="J13" s="132"/>
      <c r="K13" s="132"/>
    </row>
    <row r="14" spans="1:12" ht="28.5" customHeight="1" thickBot="1" x14ac:dyDescent="0.25">
      <c r="A14" s="157" t="s">
        <v>718</v>
      </c>
      <c r="B14" s="1099" t="s">
        <v>586</v>
      </c>
      <c r="C14" s="1100" t="s">
        <v>4746</v>
      </c>
      <c r="D14" s="1100" t="s">
        <v>4747</v>
      </c>
      <c r="E14" s="1100" t="s">
        <v>4748</v>
      </c>
      <c r="F14" s="1100" t="s">
        <v>292</v>
      </c>
      <c r="G14" s="1100" t="s">
        <v>719</v>
      </c>
      <c r="H14" s="1101" t="s">
        <v>720</v>
      </c>
    </row>
    <row r="15" spans="1:12" ht="15" customHeight="1" thickBot="1" x14ac:dyDescent="0.2">
      <c r="A15" s="186" t="s">
        <v>721</v>
      </c>
      <c r="B15" s="158"/>
      <c r="C15" s="159"/>
      <c r="D15" s="159"/>
      <c r="E15" s="160"/>
      <c r="F15" s="161"/>
      <c r="G15" s="162"/>
      <c r="H15" s="163"/>
    </row>
    <row r="16" spans="1:12" s="145" customFormat="1" ht="24" customHeight="1" x14ac:dyDescent="0.2">
      <c r="A16" s="187">
        <v>1</v>
      </c>
      <c r="B16" s="1109" t="s">
        <v>828</v>
      </c>
      <c r="C16" s="1110">
        <v>2000</v>
      </c>
      <c r="D16" s="1110">
        <v>2307.5</v>
      </c>
      <c r="E16" s="1110">
        <v>2307.5</v>
      </c>
      <c r="F16" s="1104">
        <f t="shared" ref="F16:F44" si="1">E16/D16*100</f>
        <v>100</v>
      </c>
      <c r="G16" s="164" t="s">
        <v>723</v>
      </c>
      <c r="H16" s="188" t="s">
        <v>64</v>
      </c>
      <c r="I16" s="178"/>
      <c r="J16" s="178"/>
      <c r="K16" s="178"/>
      <c r="L16" s="178"/>
    </row>
    <row r="17" spans="1:10" s="145" customFormat="1" ht="24" customHeight="1" x14ac:dyDescent="0.2">
      <c r="A17" s="189">
        <f>A16+1</f>
        <v>2</v>
      </c>
      <c r="B17" s="1109" t="s">
        <v>4329</v>
      </c>
      <c r="C17" s="1110">
        <v>7600</v>
      </c>
      <c r="D17" s="1110">
        <v>4122.54</v>
      </c>
      <c r="E17" s="1110">
        <v>4122.0339999999997</v>
      </c>
      <c r="F17" s="1104">
        <f t="shared" si="1"/>
        <v>99.987726013574147</v>
      </c>
      <c r="G17" s="1114" t="s">
        <v>723</v>
      </c>
      <c r="H17" s="1106" t="s">
        <v>64</v>
      </c>
      <c r="I17" s="178"/>
    </row>
    <row r="18" spans="1:10" s="145" customFormat="1" ht="21" x14ac:dyDescent="0.2">
      <c r="A18" s="189">
        <f t="shared" ref="A18:A43" si="2">A17+1</f>
        <v>3</v>
      </c>
      <c r="B18" s="1102" t="s">
        <v>2938</v>
      </c>
      <c r="C18" s="1103">
        <v>2200</v>
      </c>
      <c r="D18" s="1103">
        <v>3250.1400000000003</v>
      </c>
      <c r="E18" s="1103">
        <v>3248.5530000000003</v>
      </c>
      <c r="F18" s="1104">
        <f t="shared" si="1"/>
        <v>99.95117133415792</v>
      </c>
      <c r="G18" s="1105" t="s">
        <v>723</v>
      </c>
      <c r="H18" s="1106" t="s">
        <v>64</v>
      </c>
      <c r="I18" s="178"/>
    </row>
    <row r="19" spans="1:10" s="145" customFormat="1" ht="24" customHeight="1" x14ac:dyDescent="0.2">
      <c r="A19" s="189">
        <f t="shared" si="2"/>
        <v>4</v>
      </c>
      <c r="B19" s="1102" t="s">
        <v>829</v>
      </c>
      <c r="C19" s="1103">
        <v>38000</v>
      </c>
      <c r="D19" s="1103">
        <v>38392.800000000003</v>
      </c>
      <c r="E19" s="1103">
        <v>38392.800000000003</v>
      </c>
      <c r="F19" s="1104">
        <f t="shared" si="1"/>
        <v>100</v>
      </c>
      <c r="G19" s="1105" t="s">
        <v>723</v>
      </c>
      <c r="H19" s="1106" t="s">
        <v>64</v>
      </c>
      <c r="I19" s="178"/>
    </row>
    <row r="20" spans="1:10" s="145" customFormat="1" ht="15" customHeight="1" x14ac:dyDescent="0.2">
      <c r="A20" s="189">
        <f t="shared" si="2"/>
        <v>5</v>
      </c>
      <c r="B20" s="1102" t="s">
        <v>551</v>
      </c>
      <c r="C20" s="1103">
        <v>170</v>
      </c>
      <c r="D20" s="1103">
        <v>170</v>
      </c>
      <c r="E20" s="1103">
        <v>162.57</v>
      </c>
      <c r="F20" s="1104">
        <f t="shared" si="1"/>
        <v>95.629411764705878</v>
      </c>
      <c r="G20" s="1105" t="s">
        <v>723</v>
      </c>
      <c r="H20" s="1107" t="s">
        <v>64</v>
      </c>
      <c r="I20" s="178"/>
    </row>
    <row r="21" spans="1:10" s="145" customFormat="1" ht="34.5" customHeight="1" x14ac:dyDescent="0.2">
      <c r="A21" s="189">
        <f t="shared" si="2"/>
        <v>6</v>
      </c>
      <c r="B21" s="1108" t="s">
        <v>832</v>
      </c>
      <c r="C21" s="1103">
        <v>9801</v>
      </c>
      <c r="D21" s="1103">
        <v>8764.9500000000007</v>
      </c>
      <c r="E21" s="1103">
        <v>8175.4198100000003</v>
      </c>
      <c r="F21" s="1104">
        <f t="shared" si="1"/>
        <v>93.274003958950132</v>
      </c>
      <c r="G21" s="1105" t="s">
        <v>723</v>
      </c>
      <c r="H21" s="1106" t="s">
        <v>5033</v>
      </c>
      <c r="I21" s="178"/>
    </row>
    <row r="22" spans="1:10" s="145" customFormat="1" ht="24" customHeight="1" x14ac:dyDescent="0.2">
      <c r="A22" s="189">
        <f t="shared" si="2"/>
        <v>7</v>
      </c>
      <c r="B22" s="1108" t="s">
        <v>830</v>
      </c>
      <c r="C22" s="1103">
        <v>160</v>
      </c>
      <c r="D22" s="1103">
        <v>155.34</v>
      </c>
      <c r="E22" s="1103">
        <v>155.33699999999999</v>
      </c>
      <c r="F22" s="1104">
        <f t="shared" si="1"/>
        <v>99.998068752414042</v>
      </c>
      <c r="G22" s="1105" t="s">
        <v>723</v>
      </c>
      <c r="H22" s="1106" t="s">
        <v>64</v>
      </c>
      <c r="I22" s="178"/>
    </row>
    <row r="23" spans="1:10" s="145" customFormat="1" ht="67.5" customHeight="1" x14ac:dyDescent="0.2">
      <c r="A23" s="189">
        <f t="shared" si="2"/>
        <v>8</v>
      </c>
      <c r="B23" s="1108" t="s">
        <v>831</v>
      </c>
      <c r="C23" s="1103">
        <v>1025</v>
      </c>
      <c r="D23" s="1103">
        <v>485.13000000000005</v>
      </c>
      <c r="E23" s="1103">
        <v>475.82170000000002</v>
      </c>
      <c r="F23" s="1104">
        <f t="shared" si="1"/>
        <v>98.081277183435361</v>
      </c>
      <c r="G23" s="1105" t="s">
        <v>723</v>
      </c>
      <c r="H23" s="1106" t="s">
        <v>5034</v>
      </c>
      <c r="I23" s="178"/>
    </row>
    <row r="24" spans="1:10" s="145" customFormat="1" ht="89.25" customHeight="1" x14ac:dyDescent="0.2">
      <c r="A24" s="189">
        <f t="shared" si="2"/>
        <v>9</v>
      </c>
      <c r="B24" s="1108" t="s">
        <v>514</v>
      </c>
      <c r="C24" s="1103">
        <v>1320</v>
      </c>
      <c r="D24" s="1103">
        <v>5704.73</v>
      </c>
      <c r="E24" s="1103">
        <v>4999.6509999999989</v>
      </c>
      <c r="F24" s="1104">
        <f t="shared" si="1"/>
        <v>87.640449241243658</v>
      </c>
      <c r="G24" s="1105" t="s">
        <v>725</v>
      </c>
      <c r="H24" s="1106" t="s">
        <v>5035</v>
      </c>
      <c r="I24" s="178"/>
    </row>
    <row r="25" spans="1:10" s="145" customFormat="1" ht="15" customHeight="1" x14ac:dyDescent="0.2">
      <c r="A25" s="189">
        <f t="shared" si="2"/>
        <v>10</v>
      </c>
      <c r="B25" s="1109" t="s">
        <v>3912</v>
      </c>
      <c r="C25" s="1110">
        <v>5000</v>
      </c>
      <c r="D25" s="1110">
        <v>5000</v>
      </c>
      <c r="E25" s="1110">
        <v>5000</v>
      </c>
      <c r="F25" s="1104">
        <f t="shared" si="1"/>
        <v>100</v>
      </c>
      <c r="G25" s="1114" t="s">
        <v>725</v>
      </c>
      <c r="H25" s="1106" t="s">
        <v>64</v>
      </c>
      <c r="I25" s="178"/>
    </row>
    <row r="26" spans="1:10" s="145" customFormat="1" ht="24" customHeight="1" x14ac:dyDescent="0.2">
      <c r="A26" s="189">
        <f t="shared" si="2"/>
        <v>11</v>
      </c>
      <c r="B26" s="1102" t="s">
        <v>3205</v>
      </c>
      <c r="C26" s="1103">
        <v>900</v>
      </c>
      <c r="D26" s="1103">
        <v>4497.3899999999994</v>
      </c>
      <c r="E26" s="1103">
        <v>4497.3869999999997</v>
      </c>
      <c r="F26" s="1104">
        <f t="shared" si="1"/>
        <v>99.999933294644237</v>
      </c>
      <c r="G26" s="1105" t="s">
        <v>723</v>
      </c>
      <c r="H26" s="1106" t="s">
        <v>64</v>
      </c>
      <c r="I26" s="178"/>
    </row>
    <row r="27" spans="1:10" s="145" customFormat="1" ht="142.5" customHeight="1" x14ac:dyDescent="0.2">
      <c r="A27" s="189">
        <f t="shared" si="2"/>
        <v>12</v>
      </c>
      <c r="B27" s="1102" t="s">
        <v>546</v>
      </c>
      <c r="C27" s="1103">
        <v>700</v>
      </c>
      <c r="D27" s="1103">
        <v>340</v>
      </c>
      <c r="E27" s="1103">
        <v>220</v>
      </c>
      <c r="F27" s="1104">
        <f t="shared" si="1"/>
        <v>64.705882352941174</v>
      </c>
      <c r="G27" s="1105" t="s">
        <v>725</v>
      </c>
      <c r="H27" s="1106" t="s">
        <v>5036</v>
      </c>
      <c r="I27" s="178"/>
    </row>
    <row r="28" spans="1:10" s="145" customFormat="1" ht="63" x14ac:dyDescent="0.2">
      <c r="A28" s="189">
        <f t="shared" si="2"/>
        <v>13</v>
      </c>
      <c r="B28" s="1102" t="s">
        <v>511</v>
      </c>
      <c r="C28" s="1103">
        <v>4050</v>
      </c>
      <c r="D28" s="1103">
        <v>4338</v>
      </c>
      <c r="E28" s="1103">
        <v>3411.5770000000002</v>
      </c>
      <c r="F28" s="1104">
        <f t="shared" si="1"/>
        <v>78.64400645458737</v>
      </c>
      <c r="G28" s="1105" t="s">
        <v>725</v>
      </c>
      <c r="H28" s="1107" t="s">
        <v>5037</v>
      </c>
      <c r="I28" s="1303"/>
      <c r="J28" s="1304"/>
    </row>
    <row r="29" spans="1:10" s="145" customFormat="1" ht="45" customHeight="1" x14ac:dyDescent="0.2">
      <c r="A29" s="189">
        <f t="shared" si="2"/>
        <v>14</v>
      </c>
      <c r="B29" s="1108" t="s">
        <v>513</v>
      </c>
      <c r="C29" s="1103">
        <v>5200</v>
      </c>
      <c r="D29" s="1103">
        <v>3042</v>
      </c>
      <c r="E29" s="1103">
        <v>1201.4812400000001</v>
      </c>
      <c r="F29" s="1104">
        <f t="shared" si="1"/>
        <v>39.496424720578574</v>
      </c>
      <c r="G29" s="1105" t="s">
        <v>725</v>
      </c>
      <c r="H29" s="1107" t="s">
        <v>5038</v>
      </c>
      <c r="I29" s="1303"/>
      <c r="J29" s="1304"/>
    </row>
    <row r="30" spans="1:10" s="145" customFormat="1" ht="15" customHeight="1" x14ac:dyDescent="0.2">
      <c r="A30" s="189">
        <f t="shared" si="2"/>
        <v>15</v>
      </c>
      <c r="B30" s="1108" t="s">
        <v>549</v>
      </c>
      <c r="C30" s="1103">
        <v>130</v>
      </c>
      <c r="D30" s="1103">
        <v>801.86</v>
      </c>
      <c r="E30" s="1103">
        <v>796.33330000000001</v>
      </c>
      <c r="F30" s="1104">
        <f t="shared" si="1"/>
        <v>99.310764971441401</v>
      </c>
      <c r="G30" s="1105" t="s">
        <v>723</v>
      </c>
      <c r="H30" s="1106" t="s">
        <v>64</v>
      </c>
      <c r="I30" s="178"/>
    </row>
    <row r="31" spans="1:10" s="145" customFormat="1" ht="24" customHeight="1" x14ac:dyDescent="0.2">
      <c r="A31" s="189">
        <f t="shared" si="2"/>
        <v>16</v>
      </c>
      <c r="B31" s="1109" t="s">
        <v>516</v>
      </c>
      <c r="C31" s="1110">
        <v>39400</v>
      </c>
      <c r="D31" s="1110">
        <v>66246.489999999991</v>
      </c>
      <c r="E31" s="1110">
        <v>66103.478000000003</v>
      </c>
      <c r="F31" s="1104">
        <f t="shared" si="1"/>
        <v>99.784121392695695</v>
      </c>
      <c r="G31" s="1114" t="s">
        <v>725</v>
      </c>
      <c r="H31" s="1106" t="s">
        <v>64</v>
      </c>
      <c r="I31" s="178"/>
    </row>
    <row r="32" spans="1:10" s="145" customFormat="1" ht="24" customHeight="1" x14ac:dyDescent="0.2">
      <c r="A32" s="189">
        <f t="shared" si="2"/>
        <v>17</v>
      </c>
      <c r="B32" s="1102" t="s">
        <v>3743</v>
      </c>
      <c r="C32" s="1103">
        <v>0</v>
      </c>
      <c r="D32" s="1103">
        <v>4358.41</v>
      </c>
      <c r="E32" s="1103">
        <v>4358.4030700000003</v>
      </c>
      <c r="F32" s="1104">
        <f t="shared" si="1"/>
        <v>99.999840997060858</v>
      </c>
      <c r="G32" s="1105" t="s">
        <v>723</v>
      </c>
      <c r="H32" s="1106" t="s">
        <v>64</v>
      </c>
      <c r="I32" s="178"/>
    </row>
    <row r="33" spans="1:10" s="145" customFormat="1" ht="78" customHeight="1" x14ac:dyDescent="0.2">
      <c r="A33" s="189">
        <f t="shared" si="2"/>
        <v>18</v>
      </c>
      <c r="B33" s="1102" t="s">
        <v>3556</v>
      </c>
      <c r="C33" s="1103">
        <v>30000</v>
      </c>
      <c r="D33" s="1103">
        <v>0</v>
      </c>
      <c r="E33" s="1103">
        <v>0</v>
      </c>
      <c r="F33" s="1104" t="s">
        <v>3125</v>
      </c>
      <c r="G33" s="1105" t="s">
        <v>725</v>
      </c>
      <c r="H33" s="1106" t="s">
        <v>5039</v>
      </c>
      <c r="I33" s="1303"/>
      <c r="J33" s="1304"/>
    </row>
    <row r="34" spans="1:10" s="145" customFormat="1" ht="34.5" customHeight="1" x14ac:dyDescent="0.2">
      <c r="A34" s="189">
        <f t="shared" si="2"/>
        <v>19</v>
      </c>
      <c r="B34" s="1102" t="s">
        <v>3377</v>
      </c>
      <c r="C34" s="1103">
        <v>1500</v>
      </c>
      <c r="D34" s="1103">
        <v>1500</v>
      </c>
      <c r="E34" s="1103">
        <v>1500</v>
      </c>
      <c r="F34" s="1104">
        <f t="shared" si="1"/>
        <v>100</v>
      </c>
      <c r="G34" s="1105" t="s">
        <v>725</v>
      </c>
      <c r="H34" s="1107" t="s">
        <v>64</v>
      </c>
      <c r="I34" s="178"/>
    </row>
    <row r="35" spans="1:10" s="145" customFormat="1" ht="120" customHeight="1" x14ac:dyDescent="0.2">
      <c r="A35" s="189">
        <f t="shared" si="2"/>
        <v>20</v>
      </c>
      <c r="B35" s="1108" t="s">
        <v>545</v>
      </c>
      <c r="C35" s="1103">
        <v>35000</v>
      </c>
      <c r="D35" s="1103">
        <v>35500</v>
      </c>
      <c r="E35" s="1103">
        <v>35000</v>
      </c>
      <c r="F35" s="1104">
        <f t="shared" si="1"/>
        <v>98.591549295774655</v>
      </c>
      <c r="G35" s="1105" t="s">
        <v>723</v>
      </c>
      <c r="H35" s="1106" t="s">
        <v>5040</v>
      </c>
      <c r="I35" s="1303"/>
      <c r="J35" s="1304"/>
    </row>
    <row r="36" spans="1:10" s="145" customFormat="1" ht="24" customHeight="1" x14ac:dyDescent="0.2">
      <c r="A36" s="189">
        <f t="shared" si="2"/>
        <v>21</v>
      </c>
      <c r="B36" s="1108" t="s">
        <v>3557</v>
      </c>
      <c r="C36" s="1103">
        <v>0</v>
      </c>
      <c r="D36" s="1103">
        <v>1956.1999999999998</v>
      </c>
      <c r="E36" s="1103">
        <v>1956.1999999999998</v>
      </c>
      <c r="F36" s="1104">
        <f t="shared" si="1"/>
        <v>100</v>
      </c>
      <c r="G36" s="1105" t="s">
        <v>730</v>
      </c>
      <c r="H36" s="1106" t="s">
        <v>64</v>
      </c>
      <c r="I36" s="178"/>
    </row>
    <row r="37" spans="1:10" s="145" customFormat="1" ht="15" customHeight="1" x14ac:dyDescent="0.2">
      <c r="A37" s="189">
        <f t="shared" si="2"/>
        <v>22</v>
      </c>
      <c r="B37" s="1108" t="s">
        <v>833</v>
      </c>
      <c r="C37" s="1103">
        <v>0</v>
      </c>
      <c r="D37" s="1103">
        <v>1318312.3600000001</v>
      </c>
      <c r="E37" s="1103">
        <v>1318312.35907</v>
      </c>
      <c r="F37" s="1104">
        <f t="shared" si="1"/>
        <v>99.999999929455257</v>
      </c>
      <c r="G37" s="1105" t="s">
        <v>723</v>
      </c>
      <c r="H37" s="1106" t="s">
        <v>64</v>
      </c>
      <c r="I37" s="178"/>
    </row>
    <row r="38" spans="1:10" s="145" customFormat="1" ht="15" customHeight="1" x14ac:dyDescent="0.2">
      <c r="A38" s="189">
        <f t="shared" si="2"/>
        <v>23</v>
      </c>
      <c r="B38" s="1137" t="s">
        <v>834</v>
      </c>
      <c r="C38" s="1103">
        <v>0</v>
      </c>
      <c r="D38" s="1138">
        <v>12505762.733999999</v>
      </c>
      <c r="E38" s="1138">
        <v>12505762.732999999</v>
      </c>
      <c r="F38" s="1104">
        <f t="shared" si="1"/>
        <v>99.99999999200368</v>
      </c>
      <c r="G38" s="1105" t="s">
        <v>723</v>
      </c>
      <c r="H38" s="1106" t="s">
        <v>64</v>
      </c>
      <c r="I38" s="178"/>
    </row>
    <row r="39" spans="1:10" s="145" customFormat="1" ht="24" customHeight="1" x14ac:dyDescent="0.2">
      <c r="A39" s="189">
        <f t="shared" si="2"/>
        <v>24</v>
      </c>
      <c r="B39" s="1108" t="s">
        <v>5041</v>
      </c>
      <c r="C39" s="1103">
        <v>0</v>
      </c>
      <c r="D39" s="1103">
        <v>60</v>
      </c>
      <c r="E39" s="1103">
        <v>60</v>
      </c>
      <c r="F39" s="1104">
        <f t="shared" si="1"/>
        <v>100</v>
      </c>
      <c r="G39" s="1105" t="s">
        <v>730</v>
      </c>
      <c r="H39" s="1106" t="s">
        <v>64</v>
      </c>
      <c r="I39" s="178"/>
    </row>
    <row r="40" spans="1:10" s="145" customFormat="1" ht="15" customHeight="1" x14ac:dyDescent="0.2">
      <c r="A40" s="189">
        <f t="shared" si="2"/>
        <v>25</v>
      </c>
      <c r="B40" s="1108" t="s">
        <v>5042</v>
      </c>
      <c r="C40" s="1103">
        <v>0</v>
      </c>
      <c r="D40" s="1103">
        <v>30</v>
      </c>
      <c r="E40" s="1103">
        <v>30</v>
      </c>
      <c r="F40" s="1104">
        <f t="shared" si="1"/>
        <v>100</v>
      </c>
      <c r="G40" s="1105" t="s">
        <v>730</v>
      </c>
      <c r="H40" s="1106" t="s">
        <v>64</v>
      </c>
      <c r="I40" s="178"/>
    </row>
    <row r="41" spans="1:10" s="145" customFormat="1" ht="24" customHeight="1" x14ac:dyDescent="0.2">
      <c r="A41" s="189">
        <f t="shared" si="2"/>
        <v>26</v>
      </c>
      <c r="B41" s="1102" t="s">
        <v>5043</v>
      </c>
      <c r="C41" s="1103">
        <v>0</v>
      </c>
      <c r="D41" s="1103">
        <v>200</v>
      </c>
      <c r="E41" s="1103">
        <v>200</v>
      </c>
      <c r="F41" s="1104">
        <f t="shared" si="1"/>
        <v>100</v>
      </c>
      <c r="G41" s="1105" t="s">
        <v>730</v>
      </c>
      <c r="H41" s="1106" t="s">
        <v>64</v>
      </c>
      <c r="I41" s="178"/>
    </row>
    <row r="42" spans="1:10" s="145" customFormat="1" ht="15" customHeight="1" x14ac:dyDescent="0.2">
      <c r="A42" s="189">
        <f t="shared" si="2"/>
        <v>27</v>
      </c>
      <c r="B42" s="1102" t="s">
        <v>5044</v>
      </c>
      <c r="C42" s="1103">
        <v>0</v>
      </c>
      <c r="D42" s="1103">
        <v>706.14</v>
      </c>
      <c r="E42" s="1103">
        <v>706.13210000000004</v>
      </c>
      <c r="F42" s="1104">
        <f t="shared" si="1"/>
        <v>99.998881241680124</v>
      </c>
      <c r="G42" s="1105" t="s">
        <v>730</v>
      </c>
      <c r="H42" s="1107" t="s">
        <v>64</v>
      </c>
      <c r="I42" s="178"/>
    </row>
    <row r="43" spans="1:10" s="145" customFormat="1" ht="34.5" customHeight="1" x14ac:dyDescent="0.2">
      <c r="A43" s="189">
        <f t="shared" si="2"/>
        <v>28</v>
      </c>
      <c r="B43" s="1102" t="s">
        <v>5045</v>
      </c>
      <c r="C43" s="1103">
        <v>0</v>
      </c>
      <c r="D43" s="1103">
        <v>1019.09</v>
      </c>
      <c r="E43" s="1103">
        <v>1019.086</v>
      </c>
      <c r="F43" s="1104">
        <f t="shared" si="1"/>
        <v>99.999607492959413</v>
      </c>
      <c r="G43" s="1105" t="s">
        <v>730</v>
      </c>
      <c r="H43" s="1106" t="s">
        <v>64</v>
      </c>
      <c r="I43" s="178"/>
    </row>
    <row r="44" spans="1:10" s="153" customFormat="1" ht="13.5" customHeight="1" thickBot="1" x14ac:dyDescent="0.25">
      <c r="A44" s="1299" t="s">
        <v>339</v>
      </c>
      <c r="B44" s="1300"/>
      <c r="C44" s="165">
        <f>SUM(C16:C43)</f>
        <v>184156</v>
      </c>
      <c r="D44" s="165">
        <f>SUM(D16:D43)</f>
        <v>14017023.804</v>
      </c>
      <c r="E44" s="165">
        <f>SUM(E16:E43)</f>
        <v>14012174.856289998</v>
      </c>
      <c r="F44" s="166">
        <f t="shared" si="1"/>
        <v>99.965406724153397</v>
      </c>
      <c r="G44" s="167"/>
      <c r="H44" s="190"/>
      <c r="I44" s="178"/>
    </row>
    <row r="45" spans="1:10" s="132" customFormat="1" ht="18" customHeight="1" thickBot="1" x14ac:dyDescent="0.2">
      <c r="A45" s="186" t="s">
        <v>715</v>
      </c>
      <c r="B45" s="168"/>
      <c r="C45" s="169"/>
      <c r="D45" s="169"/>
      <c r="E45" s="170"/>
      <c r="F45" s="161"/>
      <c r="G45" s="162"/>
      <c r="H45" s="1115"/>
      <c r="I45" s="178"/>
    </row>
    <row r="46" spans="1:10" s="145" customFormat="1" ht="24" customHeight="1" x14ac:dyDescent="0.2">
      <c r="A46" s="1116">
        <f>A43+1</f>
        <v>29</v>
      </c>
      <c r="B46" s="1111" t="s">
        <v>835</v>
      </c>
      <c r="C46" s="1112">
        <v>606309</v>
      </c>
      <c r="D46" s="1112">
        <v>623457.9</v>
      </c>
      <c r="E46" s="1112">
        <v>623457.9</v>
      </c>
      <c r="F46" s="1104">
        <f t="shared" ref="F46:F65" si="3">E46/D46*100</f>
        <v>100</v>
      </c>
      <c r="G46" s="1117" t="s">
        <v>723</v>
      </c>
      <c r="H46" s="1107" t="s">
        <v>64</v>
      </c>
      <c r="I46" s="178"/>
    </row>
    <row r="47" spans="1:10" s="145" customFormat="1" ht="24" customHeight="1" x14ac:dyDescent="0.2">
      <c r="A47" s="189">
        <f t="shared" ref="A47:A64" si="4">A46+1</f>
        <v>30</v>
      </c>
      <c r="B47" s="1111" t="s">
        <v>836</v>
      </c>
      <c r="C47" s="1112">
        <v>114332</v>
      </c>
      <c r="D47" s="1112">
        <v>118692</v>
      </c>
      <c r="E47" s="1112">
        <v>118692</v>
      </c>
      <c r="F47" s="1104">
        <f t="shared" si="3"/>
        <v>100</v>
      </c>
      <c r="G47" s="1117" t="s">
        <v>723</v>
      </c>
      <c r="H47" s="1107" t="s">
        <v>64</v>
      </c>
      <c r="I47" s="178"/>
    </row>
    <row r="48" spans="1:10" s="145" customFormat="1" ht="24" customHeight="1" x14ac:dyDescent="0.2">
      <c r="A48" s="189">
        <f t="shared" si="4"/>
        <v>31</v>
      </c>
      <c r="B48" s="1111" t="s">
        <v>843</v>
      </c>
      <c r="C48" s="1112">
        <v>12150</v>
      </c>
      <c r="D48" s="1112">
        <v>11616.720000000001</v>
      </c>
      <c r="E48" s="1112">
        <v>11543.419</v>
      </c>
      <c r="F48" s="1104">
        <f t="shared" si="3"/>
        <v>99.369004331687421</v>
      </c>
      <c r="G48" s="1117" t="s">
        <v>723</v>
      </c>
      <c r="H48" s="1107" t="s">
        <v>64</v>
      </c>
      <c r="I48" s="178"/>
    </row>
    <row r="49" spans="1:9" s="145" customFormat="1" ht="34.5" customHeight="1" x14ac:dyDescent="0.2">
      <c r="A49" s="189">
        <f t="shared" si="4"/>
        <v>32</v>
      </c>
      <c r="B49" s="1109" t="s">
        <v>2939</v>
      </c>
      <c r="C49" s="1110">
        <v>16000</v>
      </c>
      <c r="D49" s="1110">
        <v>9701.01</v>
      </c>
      <c r="E49" s="1110">
        <v>9701</v>
      </c>
      <c r="F49" s="1104">
        <f t="shared" si="3"/>
        <v>99.999896917949783</v>
      </c>
      <c r="G49" s="1118" t="s">
        <v>723</v>
      </c>
      <c r="H49" s="1106" t="s">
        <v>64</v>
      </c>
      <c r="I49" s="178"/>
    </row>
    <row r="50" spans="1:9" s="145" customFormat="1" ht="15" customHeight="1" x14ac:dyDescent="0.2">
      <c r="A50" s="189">
        <f t="shared" si="4"/>
        <v>33</v>
      </c>
      <c r="B50" s="1109" t="s">
        <v>837</v>
      </c>
      <c r="C50" s="1110">
        <v>12800</v>
      </c>
      <c r="D50" s="1110">
        <v>12100.47</v>
      </c>
      <c r="E50" s="1110">
        <v>12100.466909999999</v>
      </c>
      <c r="F50" s="1104">
        <f t="shared" si="3"/>
        <v>99.99997446380182</v>
      </c>
      <c r="G50" s="1117" t="s">
        <v>723</v>
      </c>
      <c r="H50" s="1106" t="s">
        <v>64</v>
      </c>
      <c r="I50" s="178"/>
    </row>
    <row r="51" spans="1:9" s="145" customFormat="1" ht="24" customHeight="1" x14ac:dyDescent="0.2">
      <c r="A51" s="189">
        <f t="shared" si="4"/>
        <v>34</v>
      </c>
      <c r="B51" s="1109" t="s">
        <v>838</v>
      </c>
      <c r="C51" s="1110">
        <v>0</v>
      </c>
      <c r="D51" s="1110">
        <v>37.81</v>
      </c>
      <c r="E51" s="1110">
        <v>37.802</v>
      </c>
      <c r="F51" s="1104">
        <f t="shared" si="3"/>
        <v>99.978841576302557</v>
      </c>
      <c r="G51" s="1118" t="s">
        <v>723</v>
      </c>
      <c r="H51" s="1119" t="s">
        <v>64</v>
      </c>
      <c r="I51" s="178"/>
    </row>
    <row r="52" spans="1:9" s="145" customFormat="1" ht="15" customHeight="1" x14ac:dyDescent="0.2">
      <c r="A52" s="189">
        <f t="shared" si="4"/>
        <v>35</v>
      </c>
      <c r="B52" s="1109" t="s">
        <v>839</v>
      </c>
      <c r="C52" s="1110">
        <v>280</v>
      </c>
      <c r="D52" s="1110">
        <v>555.6</v>
      </c>
      <c r="E52" s="1110">
        <v>555.6</v>
      </c>
      <c r="F52" s="1104">
        <f t="shared" si="3"/>
        <v>100</v>
      </c>
      <c r="G52" s="1117" t="s">
        <v>723</v>
      </c>
      <c r="H52" s="1106" t="s">
        <v>64</v>
      </c>
      <c r="I52" s="178"/>
    </row>
    <row r="53" spans="1:9" s="145" customFormat="1" ht="24" customHeight="1" x14ac:dyDescent="0.2">
      <c r="A53" s="189">
        <f t="shared" si="4"/>
        <v>36</v>
      </c>
      <c r="B53" s="1111" t="s">
        <v>3337</v>
      </c>
      <c r="C53" s="1112">
        <v>0</v>
      </c>
      <c r="D53" s="1112">
        <v>282.25</v>
      </c>
      <c r="E53" s="1112">
        <v>282.25</v>
      </c>
      <c r="F53" s="1104">
        <f t="shared" si="3"/>
        <v>100</v>
      </c>
      <c r="G53" s="1117" t="s">
        <v>723</v>
      </c>
      <c r="H53" s="1107" t="s">
        <v>64</v>
      </c>
      <c r="I53" s="178"/>
    </row>
    <row r="54" spans="1:9" s="145" customFormat="1" ht="15" customHeight="1" x14ac:dyDescent="0.2">
      <c r="A54" s="189">
        <f t="shared" si="4"/>
        <v>37</v>
      </c>
      <c r="B54" s="1111" t="s">
        <v>840</v>
      </c>
      <c r="C54" s="1112">
        <v>820</v>
      </c>
      <c r="D54" s="1112">
        <v>717.7</v>
      </c>
      <c r="E54" s="1112">
        <v>717.7</v>
      </c>
      <c r="F54" s="1104">
        <f t="shared" si="3"/>
        <v>100</v>
      </c>
      <c r="G54" s="1117" t="s">
        <v>723</v>
      </c>
      <c r="H54" s="1107" t="s">
        <v>64</v>
      </c>
      <c r="I54" s="178"/>
    </row>
    <row r="55" spans="1:9" s="145" customFormat="1" ht="34.5" customHeight="1" x14ac:dyDescent="0.2">
      <c r="A55" s="189">
        <f t="shared" si="4"/>
        <v>38</v>
      </c>
      <c r="B55" s="1111" t="s">
        <v>3558</v>
      </c>
      <c r="C55" s="1112">
        <v>0</v>
      </c>
      <c r="D55" s="1112">
        <v>692.5</v>
      </c>
      <c r="E55" s="1112">
        <v>692.5</v>
      </c>
      <c r="F55" s="1104">
        <f t="shared" si="3"/>
        <v>100</v>
      </c>
      <c r="G55" s="1117" t="s">
        <v>723</v>
      </c>
      <c r="H55" s="1107" t="s">
        <v>64</v>
      </c>
      <c r="I55" s="178"/>
    </row>
    <row r="56" spans="1:9" s="145" customFormat="1" ht="57" customHeight="1" x14ac:dyDescent="0.2">
      <c r="A56" s="189">
        <f t="shared" si="4"/>
        <v>39</v>
      </c>
      <c r="B56" s="1109" t="s">
        <v>4232</v>
      </c>
      <c r="C56" s="1110">
        <v>10580</v>
      </c>
      <c r="D56" s="1110">
        <v>80</v>
      </c>
      <c r="E56" s="1110">
        <v>80</v>
      </c>
      <c r="F56" s="1104">
        <f t="shared" si="3"/>
        <v>100</v>
      </c>
      <c r="G56" s="1118" t="s">
        <v>723</v>
      </c>
      <c r="H56" s="1119" t="s">
        <v>5046</v>
      </c>
      <c r="I56" s="178"/>
    </row>
    <row r="57" spans="1:9" s="145" customFormat="1" ht="24" customHeight="1" x14ac:dyDescent="0.2">
      <c r="A57" s="189">
        <f t="shared" si="4"/>
        <v>40</v>
      </c>
      <c r="B57" s="1109" t="s">
        <v>841</v>
      </c>
      <c r="C57" s="1110">
        <v>28460</v>
      </c>
      <c r="D57" s="1110">
        <v>25929.139999999996</v>
      </c>
      <c r="E57" s="1110">
        <v>25929.139999999996</v>
      </c>
      <c r="F57" s="1104">
        <f t="shared" si="3"/>
        <v>100</v>
      </c>
      <c r="G57" s="1117" t="s">
        <v>723</v>
      </c>
      <c r="H57" s="1106" t="s">
        <v>64</v>
      </c>
      <c r="I57" s="178"/>
    </row>
    <row r="58" spans="1:9" s="145" customFormat="1" ht="89.25" customHeight="1" x14ac:dyDescent="0.2">
      <c r="A58" s="189">
        <f t="shared" si="4"/>
        <v>41</v>
      </c>
      <c r="B58" s="1109" t="s">
        <v>842</v>
      </c>
      <c r="C58" s="1110">
        <v>3000</v>
      </c>
      <c r="D58" s="1110">
        <v>93.07</v>
      </c>
      <c r="E58" s="1110">
        <v>93.072000000000003</v>
      </c>
      <c r="F58" s="1104">
        <f t="shared" si="3"/>
        <v>100.00214892016763</v>
      </c>
      <c r="G58" s="1118" t="s">
        <v>723</v>
      </c>
      <c r="H58" s="1119" t="s">
        <v>5047</v>
      </c>
      <c r="I58" s="178"/>
    </row>
    <row r="59" spans="1:9" s="145" customFormat="1" ht="24" customHeight="1" x14ac:dyDescent="0.2">
      <c r="A59" s="189">
        <f t="shared" si="4"/>
        <v>42</v>
      </c>
      <c r="B59" s="1109" t="s">
        <v>4223</v>
      </c>
      <c r="C59" s="1110">
        <v>0</v>
      </c>
      <c r="D59" s="1110">
        <v>1424</v>
      </c>
      <c r="E59" s="1110">
        <v>1424</v>
      </c>
      <c r="F59" s="1104">
        <f t="shared" si="3"/>
        <v>100</v>
      </c>
      <c r="G59" s="1117" t="s">
        <v>723</v>
      </c>
      <c r="H59" s="1106" t="s">
        <v>64</v>
      </c>
      <c r="I59" s="178"/>
    </row>
    <row r="60" spans="1:9" s="145" customFormat="1" ht="15" customHeight="1" x14ac:dyDescent="0.2">
      <c r="A60" s="189">
        <f t="shared" si="4"/>
        <v>43</v>
      </c>
      <c r="B60" s="1111" t="s">
        <v>844</v>
      </c>
      <c r="C60" s="1112">
        <v>0</v>
      </c>
      <c r="D60" s="1112">
        <v>149.25399999999999</v>
      </c>
      <c r="E60" s="1112">
        <v>149.25399999999999</v>
      </c>
      <c r="F60" s="1104">
        <f>E60/D60*100</f>
        <v>100</v>
      </c>
      <c r="G60" s="1117" t="s">
        <v>723</v>
      </c>
      <c r="H60" s="1107" t="s">
        <v>64</v>
      </c>
      <c r="I60" s="178"/>
    </row>
    <row r="61" spans="1:9" s="145" customFormat="1" ht="24" customHeight="1" x14ac:dyDescent="0.2">
      <c r="A61" s="189">
        <f t="shared" si="4"/>
        <v>44</v>
      </c>
      <c r="B61" s="1111" t="s">
        <v>845</v>
      </c>
      <c r="C61" s="1112">
        <v>0</v>
      </c>
      <c r="D61" s="1112">
        <v>111.69</v>
      </c>
      <c r="E61" s="1112">
        <v>111.69</v>
      </c>
      <c r="F61" s="1104">
        <f t="shared" si="3"/>
        <v>100</v>
      </c>
      <c r="G61" s="1117" t="s">
        <v>723</v>
      </c>
      <c r="H61" s="1107" t="s">
        <v>64</v>
      </c>
      <c r="I61" s="178"/>
    </row>
    <row r="62" spans="1:9" s="145" customFormat="1" ht="15" customHeight="1" x14ac:dyDescent="0.2">
      <c r="A62" s="189">
        <f t="shared" si="4"/>
        <v>45</v>
      </c>
      <c r="B62" s="1111" t="s">
        <v>5048</v>
      </c>
      <c r="C62" s="1112">
        <v>0</v>
      </c>
      <c r="D62" s="1112">
        <v>452.8</v>
      </c>
      <c r="E62" s="1112">
        <v>452.8</v>
      </c>
      <c r="F62" s="1104">
        <f t="shared" si="3"/>
        <v>100</v>
      </c>
      <c r="G62" s="1117" t="s">
        <v>723</v>
      </c>
      <c r="H62" s="1107" t="s">
        <v>64</v>
      </c>
      <c r="I62" s="178"/>
    </row>
    <row r="63" spans="1:9" s="145" customFormat="1" ht="15" customHeight="1" x14ac:dyDescent="0.2">
      <c r="A63" s="189">
        <f t="shared" si="4"/>
        <v>46</v>
      </c>
      <c r="B63" s="1111" t="s">
        <v>834</v>
      </c>
      <c r="C63" s="1112">
        <v>0</v>
      </c>
      <c r="D63" s="1112">
        <v>5995577.4630000005</v>
      </c>
      <c r="E63" s="1112">
        <v>5995577.4629999995</v>
      </c>
      <c r="F63" s="1104">
        <f t="shared" si="3"/>
        <v>99.999999999999986</v>
      </c>
      <c r="G63" s="1117" t="s">
        <v>723</v>
      </c>
      <c r="H63" s="1107" t="s">
        <v>64</v>
      </c>
      <c r="I63" s="178"/>
    </row>
    <row r="64" spans="1:9" s="145" customFormat="1" ht="15" customHeight="1" x14ac:dyDescent="0.2">
      <c r="A64" s="189">
        <f t="shared" si="4"/>
        <v>47</v>
      </c>
      <c r="B64" s="1111" t="s">
        <v>5049</v>
      </c>
      <c r="C64" s="1112">
        <v>0</v>
      </c>
      <c r="D64" s="1112">
        <v>3224.3449999999998</v>
      </c>
      <c r="E64" s="1112">
        <v>3224.3450000000003</v>
      </c>
      <c r="F64" s="1104">
        <f t="shared" si="3"/>
        <v>100.00000000000003</v>
      </c>
      <c r="G64" s="1117" t="s">
        <v>723</v>
      </c>
      <c r="H64" s="1107" t="s">
        <v>64</v>
      </c>
      <c r="I64" s="178"/>
    </row>
    <row r="65" spans="1:10" s="145" customFormat="1" ht="13.5" customHeight="1" thickBot="1" x14ac:dyDescent="0.25">
      <c r="A65" s="1299" t="s">
        <v>339</v>
      </c>
      <c r="B65" s="1300"/>
      <c r="C65" s="165">
        <f>SUM(C46:C64)</f>
        <v>804731</v>
      </c>
      <c r="D65" s="165">
        <f>SUM(D46:D64)</f>
        <v>6804895.7220000001</v>
      </c>
      <c r="E65" s="165">
        <f>SUM(E46:E64)</f>
        <v>6804822.4019099995</v>
      </c>
      <c r="F65" s="166">
        <f t="shared" si="3"/>
        <v>99.99892253911014</v>
      </c>
      <c r="G65" s="167"/>
      <c r="H65" s="190"/>
      <c r="I65" s="178"/>
    </row>
    <row r="66" spans="1:10" s="132" customFormat="1" ht="18" customHeight="1" thickBot="1" x14ac:dyDescent="0.2">
      <c r="A66" s="186" t="s">
        <v>754</v>
      </c>
      <c r="B66" s="168"/>
      <c r="C66" s="170"/>
      <c r="D66" s="170"/>
      <c r="E66" s="170"/>
      <c r="F66" s="161"/>
      <c r="G66" s="162"/>
      <c r="H66" s="1115"/>
      <c r="I66" s="178"/>
    </row>
    <row r="67" spans="1:10" s="145" customFormat="1" ht="115.5" x14ac:dyDescent="0.2">
      <c r="A67" s="1116">
        <f>A64+1</f>
        <v>48</v>
      </c>
      <c r="B67" s="1131" t="s">
        <v>846</v>
      </c>
      <c r="C67" s="1132">
        <v>26000</v>
      </c>
      <c r="D67" s="1132">
        <v>28760.01</v>
      </c>
      <c r="E67" s="1132">
        <v>17433.38694</v>
      </c>
      <c r="F67" s="1104">
        <f t="shared" ref="F67" si="5">E67/D67*100</f>
        <v>60.616762442015848</v>
      </c>
      <c r="G67" s="1117" t="s">
        <v>725</v>
      </c>
      <c r="H67" s="1107" t="s">
        <v>5050</v>
      </c>
      <c r="I67" s="178"/>
    </row>
    <row r="68" spans="1:10" s="145" customFormat="1" ht="13.5" customHeight="1" thickBot="1" x14ac:dyDescent="0.25">
      <c r="A68" s="1299" t="s">
        <v>339</v>
      </c>
      <c r="B68" s="1300"/>
      <c r="C68" s="165">
        <f>SUM(C67:C67)</f>
        <v>26000</v>
      </c>
      <c r="D68" s="165">
        <f>SUM(D67:D67)</f>
        <v>28760.01</v>
      </c>
      <c r="E68" s="165">
        <f>SUM(E67:E67)</f>
        <v>17433.38694</v>
      </c>
      <c r="F68" s="176">
        <f>E68/D68*100</f>
        <v>60.616762442015848</v>
      </c>
      <c r="G68" s="167"/>
      <c r="H68" s="190"/>
      <c r="I68" s="178"/>
    </row>
    <row r="69" spans="1:10" ht="18" customHeight="1" thickBot="1" x14ac:dyDescent="0.2">
      <c r="A69" s="191" t="s">
        <v>733</v>
      </c>
      <c r="B69" s="171"/>
      <c r="C69" s="172"/>
      <c r="D69" s="172"/>
      <c r="E69" s="173"/>
      <c r="F69" s="174"/>
      <c r="G69" s="192"/>
      <c r="H69" s="193"/>
      <c r="I69" s="178"/>
    </row>
    <row r="70" spans="1:10" s="145" customFormat="1" ht="120" customHeight="1" x14ac:dyDescent="0.2">
      <c r="A70" s="1116">
        <f>A67+1</f>
        <v>49</v>
      </c>
      <c r="B70" s="1109" t="s">
        <v>2940</v>
      </c>
      <c r="C70" s="1110">
        <v>15000</v>
      </c>
      <c r="D70" s="1110">
        <v>5536.0599999999995</v>
      </c>
      <c r="E70" s="1110">
        <v>360.94299999999998</v>
      </c>
      <c r="F70" s="1104">
        <f t="shared" ref="F70:F184" si="6">E70/D70*100</f>
        <v>6.5198534697962094</v>
      </c>
      <c r="G70" s="1117" t="s">
        <v>725</v>
      </c>
      <c r="H70" s="1107" t="s">
        <v>5051</v>
      </c>
      <c r="I70" s="178"/>
      <c r="J70" s="178"/>
    </row>
    <row r="71" spans="1:10" s="145" customFormat="1" ht="99" customHeight="1" x14ac:dyDescent="0.2">
      <c r="A71" s="189">
        <f t="shared" ref="A71:A134" si="7">A70+1</f>
        <v>50</v>
      </c>
      <c r="B71" s="1109" t="s">
        <v>3267</v>
      </c>
      <c r="C71" s="1110">
        <v>7373</v>
      </c>
      <c r="D71" s="1110">
        <v>673</v>
      </c>
      <c r="E71" s="1110">
        <v>554.17999999999995</v>
      </c>
      <c r="F71" s="1104">
        <f t="shared" si="6"/>
        <v>82.344725111441292</v>
      </c>
      <c r="G71" s="1117" t="s">
        <v>725</v>
      </c>
      <c r="H71" s="1107" t="s">
        <v>5052</v>
      </c>
      <c r="I71" s="178"/>
      <c r="J71" s="178"/>
    </row>
    <row r="72" spans="1:10" s="145" customFormat="1" ht="24" customHeight="1" x14ac:dyDescent="0.2">
      <c r="A72" s="189">
        <f t="shared" si="7"/>
        <v>51</v>
      </c>
      <c r="B72" s="1109" t="s">
        <v>3268</v>
      </c>
      <c r="C72" s="1110">
        <v>2000</v>
      </c>
      <c r="D72" s="1110">
        <v>8029.25</v>
      </c>
      <c r="E72" s="1110">
        <v>8029.2466399999994</v>
      </c>
      <c r="F72" s="1104">
        <f t="shared" si="6"/>
        <v>99.999958153003078</v>
      </c>
      <c r="G72" s="1117" t="s">
        <v>730</v>
      </c>
      <c r="H72" s="1107" t="s">
        <v>64</v>
      </c>
      <c r="I72" s="178"/>
      <c r="J72" s="178"/>
    </row>
    <row r="73" spans="1:10" s="145" customFormat="1" ht="99" customHeight="1" x14ac:dyDescent="0.2">
      <c r="A73" s="189">
        <f t="shared" si="7"/>
        <v>52</v>
      </c>
      <c r="B73" s="1109" t="s">
        <v>2941</v>
      </c>
      <c r="C73" s="1110">
        <v>14000</v>
      </c>
      <c r="D73" s="1110">
        <v>14350</v>
      </c>
      <c r="E73" s="1110">
        <v>263.57</v>
      </c>
      <c r="F73" s="1104">
        <f t="shared" si="6"/>
        <v>1.8367247386759582</v>
      </c>
      <c r="G73" s="1117" t="s">
        <v>725</v>
      </c>
      <c r="H73" s="1120" t="s">
        <v>5053</v>
      </c>
      <c r="I73" s="178"/>
      <c r="J73" s="178"/>
    </row>
    <row r="74" spans="1:10" s="145" customFormat="1" ht="24" customHeight="1" x14ac:dyDescent="0.2">
      <c r="A74" s="189">
        <f t="shared" si="7"/>
        <v>53</v>
      </c>
      <c r="B74" s="1109" t="s">
        <v>2942</v>
      </c>
      <c r="C74" s="1110">
        <v>0</v>
      </c>
      <c r="D74" s="1110">
        <v>48115.33</v>
      </c>
      <c r="E74" s="1110">
        <v>48094.106160000003</v>
      </c>
      <c r="F74" s="1104">
        <f t="shared" si="6"/>
        <v>99.955889650969866</v>
      </c>
      <c r="G74" s="1117" t="s">
        <v>730</v>
      </c>
      <c r="H74" s="1120" t="s">
        <v>64</v>
      </c>
      <c r="I74" s="178"/>
      <c r="J74" s="178"/>
    </row>
    <row r="75" spans="1:10" s="145" customFormat="1" ht="57" customHeight="1" x14ac:dyDescent="0.2">
      <c r="A75" s="189">
        <f t="shared" si="7"/>
        <v>54</v>
      </c>
      <c r="B75" s="1109" t="s">
        <v>2943</v>
      </c>
      <c r="C75" s="1110">
        <v>0</v>
      </c>
      <c r="D75" s="1110">
        <v>5337.54</v>
      </c>
      <c r="E75" s="1110">
        <v>0</v>
      </c>
      <c r="F75" s="1104">
        <f t="shared" si="6"/>
        <v>0</v>
      </c>
      <c r="G75" s="1117" t="s">
        <v>725</v>
      </c>
      <c r="H75" s="1107" t="s">
        <v>5054</v>
      </c>
      <c r="I75" s="178"/>
      <c r="J75" s="178"/>
    </row>
    <row r="76" spans="1:10" s="145" customFormat="1" ht="57" customHeight="1" x14ac:dyDescent="0.2">
      <c r="A76" s="189">
        <f t="shared" si="7"/>
        <v>55</v>
      </c>
      <c r="B76" s="1109" t="s">
        <v>2944</v>
      </c>
      <c r="C76" s="1110">
        <v>11000</v>
      </c>
      <c r="D76" s="1110">
        <v>12127.4</v>
      </c>
      <c r="E76" s="1110">
        <v>3014.22534</v>
      </c>
      <c r="F76" s="1104">
        <f t="shared" si="6"/>
        <v>24.854670745584379</v>
      </c>
      <c r="G76" s="1117" t="s">
        <v>725</v>
      </c>
      <c r="H76" s="1120" t="s">
        <v>5055</v>
      </c>
      <c r="I76" s="178"/>
      <c r="J76" s="178"/>
    </row>
    <row r="77" spans="1:10" s="145" customFormat="1" ht="57" customHeight="1" x14ac:dyDescent="0.2">
      <c r="A77" s="189">
        <f t="shared" si="7"/>
        <v>56</v>
      </c>
      <c r="B77" s="1109" t="s">
        <v>3702</v>
      </c>
      <c r="C77" s="1110">
        <v>14700</v>
      </c>
      <c r="D77" s="1110">
        <v>18400</v>
      </c>
      <c r="E77" s="1110">
        <v>17825.100280000002</v>
      </c>
      <c r="F77" s="1104">
        <f t="shared" si="6"/>
        <v>96.875545000000017</v>
      </c>
      <c r="G77" s="1117" t="s">
        <v>725</v>
      </c>
      <c r="H77" s="1121" t="s">
        <v>5056</v>
      </c>
      <c r="I77" s="178"/>
    </row>
    <row r="78" spans="1:10" s="145" customFormat="1" ht="109.5" customHeight="1" x14ac:dyDescent="0.2">
      <c r="A78" s="189">
        <f t="shared" si="7"/>
        <v>57</v>
      </c>
      <c r="B78" s="1109" t="s">
        <v>3559</v>
      </c>
      <c r="C78" s="1110">
        <v>9100</v>
      </c>
      <c r="D78" s="1110">
        <v>237.26999999999998</v>
      </c>
      <c r="E78" s="1110">
        <v>111.441</v>
      </c>
      <c r="F78" s="1104">
        <f t="shared" si="6"/>
        <v>46.968011126564676</v>
      </c>
      <c r="G78" s="1117" t="s">
        <v>725</v>
      </c>
      <c r="H78" s="1121" t="s">
        <v>5057</v>
      </c>
      <c r="I78" s="178"/>
    </row>
    <row r="79" spans="1:10" s="145" customFormat="1" ht="67.5" customHeight="1" x14ac:dyDescent="0.2">
      <c r="A79" s="189">
        <f t="shared" si="7"/>
        <v>58</v>
      </c>
      <c r="B79" s="1109" t="s">
        <v>3703</v>
      </c>
      <c r="C79" s="1110">
        <v>1150</v>
      </c>
      <c r="D79" s="1110">
        <v>1500</v>
      </c>
      <c r="E79" s="1110">
        <v>76.5</v>
      </c>
      <c r="F79" s="1104">
        <f t="shared" si="6"/>
        <v>5.0999999999999996</v>
      </c>
      <c r="G79" s="1117" t="s">
        <v>725</v>
      </c>
      <c r="H79" s="1107" t="s">
        <v>5058</v>
      </c>
      <c r="I79" s="178"/>
      <c r="J79" s="178"/>
    </row>
    <row r="80" spans="1:10" s="145" customFormat="1" ht="34.5" customHeight="1" x14ac:dyDescent="0.2">
      <c r="A80" s="189">
        <f t="shared" si="7"/>
        <v>59</v>
      </c>
      <c r="B80" s="1109" t="s">
        <v>3560</v>
      </c>
      <c r="C80" s="1110">
        <v>2000</v>
      </c>
      <c r="D80" s="1110">
        <v>4050</v>
      </c>
      <c r="E80" s="1110">
        <v>3934.7815599999999</v>
      </c>
      <c r="F80" s="1104">
        <f t="shared" si="6"/>
        <v>97.155100246913577</v>
      </c>
      <c r="G80" s="1117" t="s">
        <v>725</v>
      </c>
      <c r="H80" s="1107" t="s">
        <v>64</v>
      </c>
      <c r="I80" s="178"/>
      <c r="J80" s="178"/>
    </row>
    <row r="81" spans="1:10" s="145" customFormat="1" ht="67.5" customHeight="1" x14ac:dyDescent="0.2">
      <c r="A81" s="189">
        <f t="shared" si="7"/>
        <v>60</v>
      </c>
      <c r="B81" s="1109" t="s">
        <v>3561</v>
      </c>
      <c r="C81" s="1110">
        <v>2500</v>
      </c>
      <c r="D81" s="1110">
        <v>2500</v>
      </c>
      <c r="E81" s="1110">
        <v>0</v>
      </c>
      <c r="F81" s="1104">
        <f t="shared" si="6"/>
        <v>0</v>
      </c>
      <c r="G81" s="1117" t="s">
        <v>725</v>
      </c>
      <c r="H81" s="1120" t="s">
        <v>5059</v>
      </c>
      <c r="I81" s="178"/>
      <c r="J81" s="178"/>
    </row>
    <row r="82" spans="1:10" s="145" customFormat="1" ht="24" customHeight="1" x14ac:dyDescent="0.2">
      <c r="A82" s="189">
        <f t="shared" si="7"/>
        <v>61</v>
      </c>
      <c r="B82" s="1109" t="s">
        <v>3269</v>
      </c>
      <c r="C82" s="1110">
        <v>0</v>
      </c>
      <c r="D82" s="1110">
        <v>10094.950000000001</v>
      </c>
      <c r="E82" s="1110">
        <v>10094.94795</v>
      </c>
      <c r="F82" s="1104">
        <f t="shared" si="6"/>
        <v>99.999979692816694</v>
      </c>
      <c r="G82" s="1117" t="s">
        <v>730</v>
      </c>
      <c r="H82" s="1120" t="s">
        <v>64</v>
      </c>
      <c r="I82" s="178"/>
      <c r="J82" s="178"/>
    </row>
    <row r="83" spans="1:10" s="145" customFormat="1" ht="78" customHeight="1" x14ac:dyDescent="0.2">
      <c r="A83" s="189">
        <f t="shared" si="7"/>
        <v>62</v>
      </c>
      <c r="B83" s="1109" t="s">
        <v>3270</v>
      </c>
      <c r="C83" s="1110">
        <v>0</v>
      </c>
      <c r="D83" s="1110">
        <v>224.9</v>
      </c>
      <c r="E83" s="1110">
        <v>200.255</v>
      </c>
      <c r="F83" s="1104">
        <f t="shared" si="6"/>
        <v>89.041796353935069</v>
      </c>
      <c r="G83" s="1117" t="s">
        <v>725</v>
      </c>
      <c r="H83" s="1107" t="s">
        <v>5060</v>
      </c>
      <c r="I83" s="178"/>
      <c r="J83" s="178"/>
    </row>
    <row r="84" spans="1:10" s="145" customFormat="1" ht="24" customHeight="1" x14ac:dyDescent="0.2">
      <c r="A84" s="189">
        <f t="shared" si="7"/>
        <v>63</v>
      </c>
      <c r="B84" s="1109" t="s">
        <v>3562</v>
      </c>
      <c r="C84" s="1110">
        <v>0</v>
      </c>
      <c r="D84" s="1110">
        <v>822.99</v>
      </c>
      <c r="E84" s="1110">
        <v>822.98166000000003</v>
      </c>
      <c r="F84" s="1104">
        <f t="shared" si="6"/>
        <v>99.998986621951673</v>
      </c>
      <c r="G84" s="1117" t="s">
        <v>730</v>
      </c>
      <c r="H84" s="1120" t="s">
        <v>64</v>
      </c>
      <c r="I84" s="178"/>
      <c r="J84" s="178"/>
    </row>
    <row r="85" spans="1:10" s="145" customFormat="1" ht="67.5" customHeight="1" x14ac:dyDescent="0.2">
      <c r="A85" s="189">
        <f t="shared" si="7"/>
        <v>64</v>
      </c>
      <c r="B85" s="1109" t="s">
        <v>3271</v>
      </c>
      <c r="C85" s="1110">
        <v>16300</v>
      </c>
      <c r="D85" s="1110">
        <v>18753</v>
      </c>
      <c r="E85" s="1110">
        <v>17962.774289999998</v>
      </c>
      <c r="F85" s="1104">
        <f t="shared" si="6"/>
        <v>95.786137098064302</v>
      </c>
      <c r="G85" s="1117" t="s">
        <v>725</v>
      </c>
      <c r="H85" s="1121" t="s">
        <v>5061</v>
      </c>
      <c r="I85" s="178"/>
    </row>
    <row r="86" spans="1:10" s="145" customFormat="1" ht="57" customHeight="1" x14ac:dyDescent="0.2">
      <c r="A86" s="189">
        <f t="shared" si="7"/>
        <v>65</v>
      </c>
      <c r="B86" s="1109" t="s">
        <v>3272</v>
      </c>
      <c r="C86" s="1110">
        <v>14400</v>
      </c>
      <c r="D86" s="1110">
        <v>15585.22</v>
      </c>
      <c r="E86" s="1110">
        <v>2126.4549099999999</v>
      </c>
      <c r="F86" s="1104">
        <f t="shared" si="6"/>
        <v>13.644048078884996</v>
      </c>
      <c r="G86" s="1117" t="s">
        <v>725</v>
      </c>
      <c r="H86" s="1121" t="s">
        <v>5062</v>
      </c>
      <c r="I86" s="178"/>
    </row>
    <row r="87" spans="1:10" s="145" customFormat="1" ht="67.5" customHeight="1" x14ac:dyDescent="0.2">
      <c r="A87" s="189">
        <f t="shared" si="7"/>
        <v>66</v>
      </c>
      <c r="B87" s="1109" t="s">
        <v>5063</v>
      </c>
      <c r="C87" s="1110">
        <v>0</v>
      </c>
      <c r="D87" s="1110">
        <v>200</v>
      </c>
      <c r="E87" s="1110">
        <v>0</v>
      </c>
      <c r="F87" s="1104">
        <f t="shared" si="6"/>
        <v>0</v>
      </c>
      <c r="G87" s="1117" t="s">
        <v>725</v>
      </c>
      <c r="H87" s="1107" t="s">
        <v>5064</v>
      </c>
      <c r="I87" s="178"/>
      <c r="J87" s="178"/>
    </row>
    <row r="88" spans="1:10" s="145" customFormat="1" ht="57" customHeight="1" x14ac:dyDescent="0.2">
      <c r="A88" s="189">
        <f t="shared" si="7"/>
        <v>67</v>
      </c>
      <c r="B88" s="1109" t="s">
        <v>3563</v>
      </c>
      <c r="C88" s="1110">
        <v>0</v>
      </c>
      <c r="D88" s="1110">
        <v>1000</v>
      </c>
      <c r="E88" s="1110">
        <v>0</v>
      </c>
      <c r="F88" s="1104">
        <f t="shared" si="6"/>
        <v>0</v>
      </c>
      <c r="G88" s="1117" t="s">
        <v>725</v>
      </c>
      <c r="H88" s="1107" t="s">
        <v>5065</v>
      </c>
      <c r="I88" s="178"/>
      <c r="J88" s="178"/>
    </row>
    <row r="89" spans="1:10" s="145" customFormat="1" ht="24" customHeight="1" x14ac:dyDescent="0.2">
      <c r="A89" s="189">
        <f t="shared" si="7"/>
        <v>68</v>
      </c>
      <c r="B89" s="1109" t="s">
        <v>3273</v>
      </c>
      <c r="C89" s="1110">
        <v>0</v>
      </c>
      <c r="D89" s="1110">
        <v>39.28</v>
      </c>
      <c r="E89" s="1110">
        <v>39.27176</v>
      </c>
      <c r="F89" s="1104">
        <f t="shared" si="6"/>
        <v>99.979022403258654</v>
      </c>
      <c r="G89" s="1117" t="s">
        <v>730</v>
      </c>
      <c r="H89" s="1120" t="s">
        <v>64</v>
      </c>
      <c r="I89" s="178"/>
      <c r="J89" s="178"/>
    </row>
    <row r="90" spans="1:10" s="145" customFormat="1" ht="57" customHeight="1" x14ac:dyDescent="0.2">
      <c r="A90" s="189">
        <f t="shared" si="7"/>
        <v>69</v>
      </c>
      <c r="B90" s="1109" t="s">
        <v>3564</v>
      </c>
      <c r="C90" s="1110">
        <v>0</v>
      </c>
      <c r="D90" s="1110">
        <v>1400</v>
      </c>
      <c r="E90" s="1110">
        <v>618.30999999999995</v>
      </c>
      <c r="F90" s="1104">
        <f t="shared" si="6"/>
        <v>44.164999999999999</v>
      </c>
      <c r="G90" s="1117" t="s">
        <v>725</v>
      </c>
      <c r="H90" s="1107" t="s">
        <v>5066</v>
      </c>
      <c r="I90" s="178"/>
      <c r="J90" s="178"/>
    </row>
    <row r="91" spans="1:10" s="145" customFormat="1" ht="45" customHeight="1" x14ac:dyDescent="0.2">
      <c r="A91" s="189">
        <f t="shared" si="7"/>
        <v>70</v>
      </c>
      <c r="B91" s="1109" t="s">
        <v>3274</v>
      </c>
      <c r="C91" s="1110">
        <v>13000</v>
      </c>
      <c r="D91" s="1110">
        <v>17516.88</v>
      </c>
      <c r="E91" s="1110">
        <v>5423.1506900000004</v>
      </c>
      <c r="F91" s="1104">
        <f t="shared" si="6"/>
        <v>30.959569797817878</v>
      </c>
      <c r="G91" s="1117" t="s">
        <v>725</v>
      </c>
      <c r="H91" s="1107" t="s">
        <v>5067</v>
      </c>
      <c r="I91" s="178"/>
      <c r="J91" s="178"/>
    </row>
    <row r="92" spans="1:10" s="145" customFormat="1" ht="67.5" customHeight="1" x14ac:dyDescent="0.2">
      <c r="A92" s="189">
        <f t="shared" si="7"/>
        <v>71</v>
      </c>
      <c r="B92" s="1109" t="s">
        <v>3275</v>
      </c>
      <c r="C92" s="1110">
        <v>0</v>
      </c>
      <c r="D92" s="1110">
        <v>2097.0700000000002</v>
      </c>
      <c r="E92" s="1110">
        <v>679.66700000000003</v>
      </c>
      <c r="F92" s="1104">
        <f t="shared" si="6"/>
        <v>32.410315344742898</v>
      </c>
      <c r="G92" s="1117" t="s">
        <v>725</v>
      </c>
      <c r="H92" s="1120" t="s">
        <v>5068</v>
      </c>
      <c r="I92" s="178"/>
      <c r="J92" s="178"/>
    </row>
    <row r="93" spans="1:10" s="145" customFormat="1" ht="24" customHeight="1" x14ac:dyDescent="0.2">
      <c r="A93" s="189">
        <f t="shared" si="7"/>
        <v>72</v>
      </c>
      <c r="B93" s="1109" t="s">
        <v>3276</v>
      </c>
      <c r="C93" s="1110">
        <v>0</v>
      </c>
      <c r="D93" s="1110">
        <v>14116.01</v>
      </c>
      <c r="E93" s="1110">
        <v>14111.040859999999</v>
      </c>
      <c r="F93" s="1104">
        <f t="shared" si="6"/>
        <v>99.964797843016541</v>
      </c>
      <c r="G93" s="1117" t="s">
        <v>730</v>
      </c>
      <c r="H93" s="1121" t="s">
        <v>64</v>
      </c>
      <c r="I93" s="178"/>
    </row>
    <row r="94" spans="1:10" s="145" customFormat="1" ht="45" customHeight="1" x14ac:dyDescent="0.2">
      <c r="A94" s="189">
        <f t="shared" si="7"/>
        <v>73</v>
      </c>
      <c r="B94" s="1109" t="s">
        <v>3278</v>
      </c>
      <c r="C94" s="1110">
        <v>11420</v>
      </c>
      <c r="D94" s="1110">
        <v>6529.31</v>
      </c>
      <c r="E94" s="1110">
        <v>0</v>
      </c>
      <c r="F94" s="1104">
        <f t="shared" si="6"/>
        <v>0</v>
      </c>
      <c r="G94" s="1117" t="s">
        <v>725</v>
      </c>
      <c r="H94" s="1107" t="s">
        <v>5069</v>
      </c>
      <c r="I94" s="178"/>
      <c r="J94" s="178"/>
    </row>
    <row r="95" spans="1:10" s="145" customFormat="1" ht="34.5" customHeight="1" x14ac:dyDescent="0.2">
      <c r="A95" s="189">
        <f t="shared" si="7"/>
        <v>74</v>
      </c>
      <c r="B95" s="1109" t="s">
        <v>3279</v>
      </c>
      <c r="C95" s="1110">
        <v>2300</v>
      </c>
      <c r="D95" s="1110">
        <v>2232.86</v>
      </c>
      <c r="E95" s="1110">
        <v>2232.8580000000002</v>
      </c>
      <c r="F95" s="1104">
        <f t="shared" si="6"/>
        <v>99.999910428777454</v>
      </c>
      <c r="G95" s="1117" t="s">
        <v>730</v>
      </c>
      <c r="H95" s="1107" t="s">
        <v>64</v>
      </c>
      <c r="I95" s="178"/>
      <c r="J95" s="178"/>
    </row>
    <row r="96" spans="1:10" s="145" customFormat="1" ht="67.5" customHeight="1" x14ac:dyDescent="0.2">
      <c r="A96" s="189">
        <f t="shared" si="7"/>
        <v>75</v>
      </c>
      <c r="B96" s="1109" t="s">
        <v>3280</v>
      </c>
      <c r="C96" s="1110">
        <v>0</v>
      </c>
      <c r="D96" s="1110">
        <v>41.1</v>
      </c>
      <c r="E96" s="1110">
        <v>0</v>
      </c>
      <c r="F96" s="1104">
        <f t="shared" si="6"/>
        <v>0</v>
      </c>
      <c r="G96" s="1117" t="s">
        <v>725</v>
      </c>
      <c r="H96" s="1120" t="s">
        <v>5070</v>
      </c>
      <c r="I96" s="178"/>
      <c r="J96" s="178"/>
    </row>
    <row r="97" spans="1:10" s="145" customFormat="1" ht="34.5" customHeight="1" x14ac:dyDescent="0.2">
      <c r="A97" s="189">
        <f t="shared" si="7"/>
        <v>76</v>
      </c>
      <c r="B97" s="1109" t="s">
        <v>3281</v>
      </c>
      <c r="C97" s="1110">
        <v>3650</v>
      </c>
      <c r="D97" s="1110">
        <v>0</v>
      </c>
      <c r="E97" s="1110">
        <v>0</v>
      </c>
      <c r="F97" s="1104" t="s">
        <v>3125</v>
      </c>
      <c r="G97" s="1117" t="s">
        <v>725</v>
      </c>
      <c r="H97" s="1120" t="s">
        <v>5071</v>
      </c>
      <c r="I97" s="178"/>
      <c r="J97" s="178"/>
    </row>
    <row r="98" spans="1:10" s="145" customFormat="1" ht="89.25" customHeight="1" x14ac:dyDescent="0.2">
      <c r="A98" s="189">
        <f t="shared" si="7"/>
        <v>77</v>
      </c>
      <c r="B98" s="1109" t="s">
        <v>5072</v>
      </c>
      <c r="C98" s="1110">
        <v>22000</v>
      </c>
      <c r="D98" s="1110">
        <v>272.60000000000002</v>
      </c>
      <c r="E98" s="1110">
        <v>0</v>
      </c>
      <c r="F98" s="1104">
        <f t="shared" si="6"/>
        <v>0</v>
      </c>
      <c r="G98" s="1117" t="s">
        <v>725</v>
      </c>
      <c r="H98" s="1107" t="s">
        <v>5073</v>
      </c>
      <c r="I98" s="178"/>
      <c r="J98" s="178"/>
    </row>
    <row r="99" spans="1:10" s="145" customFormat="1" ht="24" customHeight="1" x14ac:dyDescent="0.2">
      <c r="A99" s="189">
        <f t="shared" si="7"/>
        <v>78</v>
      </c>
      <c r="B99" s="1109" t="s">
        <v>3282</v>
      </c>
      <c r="C99" s="1110">
        <v>0</v>
      </c>
      <c r="D99" s="1110">
        <v>489.07</v>
      </c>
      <c r="E99" s="1110">
        <v>489.06342000000001</v>
      </c>
      <c r="F99" s="1104">
        <f t="shared" si="6"/>
        <v>99.998654589322598</v>
      </c>
      <c r="G99" s="1117" t="s">
        <v>730</v>
      </c>
      <c r="H99" s="1120" t="s">
        <v>64</v>
      </c>
      <c r="I99" s="178"/>
      <c r="J99" s="178"/>
    </row>
    <row r="100" spans="1:10" s="145" customFormat="1" ht="31.5" x14ac:dyDescent="0.2">
      <c r="A100" s="189">
        <f t="shared" si="7"/>
        <v>79</v>
      </c>
      <c r="B100" s="1109" t="s">
        <v>3283</v>
      </c>
      <c r="C100" s="1110">
        <v>3650</v>
      </c>
      <c r="D100" s="1110">
        <v>4930.53</v>
      </c>
      <c r="E100" s="1110">
        <v>4930.5224699999999</v>
      </c>
      <c r="F100" s="1104">
        <f t="shared" si="6"/>
        <v>99.99984727808166</v>
      </c>
      <c r="G100" s="1117" t="s">
        <v>730</v>
      </c>
      <c r="H100" s="1121" t="s">
        <v>64</v>
      </c>
      <c r="I100" s="178"/>
    </row>
    <row r="101" spans="1:10" s="145" customFormat="1" ht="24" customHeight="1" x14ac:dyDescent="0.2">
      <c r="A101" s="189">
        <f t="shared" si="7"/>
        <v>80</v>
      </c>
      <c r="B101" s="1109" t="s">
        <v>5074</v>
      </c>
      <c r="C101" s="1110">
        <v>2000</v>
      </c>
      <c r="D101" s="1110">
        <v>0</v>
      </c>
      <c r="E101" s="1110">
        <v>0</v>
      </c>
      <c r="F101" s="1104" t="s">
        <v>3125</v>
      </c>
      <c r="G101" s="1117" t="s">
        <v>730</v>
      </c>
      <c r="H101" s="1121" t="s">
        <v>5075</v>
      </c>
      <c r="I101" s="178"/>
    </row>
    <row r="102" spans="1:10" s="145" customFormat="1" ht="24" customHeight="1" x14ac:dyDescent="0.2">
      <c r="A102" s="189">
        <f t="shared" si="7"/>
        <v>81</v>
      </c>
      <c r="B102" s="1109" t="s">
        <v>5076</v>
      </c>
      <c r="C102" s="1110">
        <v>2000</v>
      </c>
      <c r="D102" s="1110">
        <v>0</v>
      </c>
      <c r="E102" s="1110">
        <v>0</v>
      </c>
      <c r="F102" s="1104" t="s">
        <v>3125</v>
      </c>
      <c r="G102" s="1117" t="s">
        <v>730</v>
      </c>
      <c r="H102" s="1121" t="s">
        <v>5075</v>
      </c>
      <c r="I102" s="178"/>
      <c r="J102" s="178"/>
    </row>
    <row r="103" spans="1:10" s="145" customFormat="1" ht="34.5" customHeight="1" x14ac:dyDescent="0.2">
      <c r="A103" s="189">
        <f t="shared" si="7"/>
        <v>82</v>
      </c>
      <c r="B103" s="1109" t="s">
        <v>5077</v>
      </c>
      <c r="C103" s="1110">
        <v>2000</v>
      </c>
      <c r="D103" s="1110">
        <v>0</v>
      </c>
      <c r="E103" s="1110">
        <v>0</v>
      </c>
      <c r="F103" s="1104" t="s">
        <v>3125</v>
      </c>
      <c r="G103" s="1117" t="s">
        <v>730</v>
      </c>
      <c r="H103" s="1121" t="s">
        <v>5075</v>
      </c>
      <c r="I103" s="178"/>
      <c r="J103" s="178"/>
    </row>
    <row r="104" spans="1:10" s="145" customFormat="1" ht="24" customHeight="1" x14ac:dyDescent="0.2">
      <c r="A104" s="189">
        <f t="shared" si="7"/>
        <v>83</v>
      </c>
      <c r="B104" s="1109" t="s">
        <v>5078</v>
      </c>
      <c r="C104" s="1110">
        <v>1200</v>
      </c>
      <c r="D104" s="1110">
        <v>0</v>
      </c>
      <c r="E104" s="1110">
        <v>0</v>
      </c>
      <c r="F104" s="1104" t="s">
        <v>3125</v>
      </c>
      <c r="G104" s="1117" t="s">
        <v>730</v>
      </c>
      <c r="H104" s="1121" t="s">
        <v>5075</v>
      </c>
      <c r="I104" s="178"/>
      <c r="J104" s="178"/>
    </row>
    <row r="105" spans="1:10" s="145" customFormat="1" ht="24" customHeight="1" x14ac:dyDescent="0.2">
      <c r="A105" s="189">
        <f t="shared" si="7"/>
        <v>84</v>
      </c>
      <c r="B105" s="1109" t="s">
        <v>3704</v>
      </c>
      <c r="C105" s="1110">
        <v>5800</v>
      </c>
      <c r="D105" s="1110">
        <v>5643.07</v>
      </c>
      <c r="E105" s="1110">
        <v>5643.0609800000002</v>
      </c>
      <c r="F105" s="1104">
        <f t="shared" si="6"/>
        <v>99.999840157928233</v>
      </c>
      <c r="G105" s="1117" t="s">
        <v>730</v>
      </c>
      <c r="H105" s="1120" t="s">
        <v>64</v>
      </c>
      <c r="I105" s="178"/>
      <c r="J105" s="178"/>
    </row>
    <row r="106" spans="1:10" s="145" customFormat="1" ht="24" customHeight="1" x14ac:dyDescent="0.2">
      <c r="A106" s="189">
        <f t="shared" si="7"/>
        <v>85</v>
      </c>
      <c r="B106" s="1109" t="s">
        <v>3705</v>
      </c>
      <c r="C106" s="1110">
        <v>5200</v>
      </c>
      <c r="D106" s="1110">
        <v>5200</v>
      </c>
      <c r="E106" s="1110">
        <v>5200</v>
      </c>
      <c r="F106" s="1104">
        <f t="shared" si="6"/>
        <v>100</v>
      </c>
      <c r="G106" s="1117" t="s">
        <v>730</v>
      </c>
      <c r="H106" s="1107" t="s">
        <v>64</v>
      </c>
      <c r="I106" s="178"/>
      <c r="J106" s="178"/>
    </row>
    <row r="107" spans="1:10" s="145" customFormat="1" ht="78" customHeight="1" x14ac:dyDescent="0.2">
      <c r="A107" s="189">
        <f t="shared" si="7"/>
        <v>86</v>
      </c>
      <c r="B107" s="1109" t="s">
        <v>5079</v>
      </c>
      <c r="C107" s="1110">
        <v>1200</v>
      </c>
      <c r="D107" s="1110">
        <v>1700</v>
      </c>
      <c r="E107" s="1110">
        <v>0</v>
      </c>
      <c r="F107" s="1104">
        <f t="shared" si="6"/>
        <v>0</v>
      </c>
      <c r="G107" s="1117" t="s">
        <v>725</v>
      </c>
      <c r="H107" s="1120" t="s">
        <v>5080</v>
      </c>
      <c r="I107" s="178"/>
      <c r="J107" s="178"/>
    </row>
    <row r="108" spans="1:10" s="145" customFormat="1" ht="67.5" customHeight="1" x14ac:dyDescent="0.2">
      <c r="A108" s="189">
        <f t="shared" si="7"/>
        <v>87</v>
      </c>
      <c r="B108" s="1109" t="s">
        <v>3706</v>
      </c>
      <c r="C108" s="1110">
        <v>15300</v>
      </c>
      <c r="D108" s="1110">
        <v>9300</v>
      </c>
      <c r="E108" s="1110">
        <v>873.12530000000004</v>
      </c>
      <c r="F108" s="1104">
        <f t="shared" si="6"/>
        <v>9.3884440860215044</v>
      </c>
      <c r="G108" s="1117" t="s">
        <v>725</v>
      </c>
      <c r="H108" s="1121" t="s">
        <v>5081</v>
      </c>
      <c r="I108" s="178"/>
    </row>
    <row r="109" spans="1:10" s="145" customFormat="1" ht="34.5" customHeight="1" x14ac:dyDescent="0.2">
      <c r="A109" s="189">
        <f t="shared" si="7"/>
        <v>88</v>
      </c>
      <c r="B109" s="1109" t="s">
        <v>3707</v>
      </c>
      <c r="C109" s="1110">
        <v>3000</v>
      </c>
      <c r="D109" s="1110">
        <v>5970.14</v>
      </c>
      <c r="E109" s="1110">
        <v>5970.1332300000004</v>
      </c>
      <c r="F109" s="1104">
        <f t="shared" si="6"/>
        <v>99.999886602324239</v>
      </c>
      <c r="G109" s="1117" t="s">
        <v>730</v>
      </c>
      <c r="H109" s="1121" t="s">
        <v>64</v>
      </c>
      <c r="I109" s="178"/>
    </row>
    <row r="110" spans="1:10" s="145" customFormat="1" ht="99" customHeight="1" x14ac:dyDescent="0.2">
      <c r="A110" s="189">
        <f t="shared" si="7"/>
        <v>89</v>
      </c>
      <c r="B110" s="1109" t="s">
        <v>3708</v>
      </c>
      <c r="C110" s="1110">
        <v>12000</v>
      </c>
      <c r="D110" s="1110">
        <v>11995.63</v>
      </c>
      <c r="E110" s="1110">
        <v>4805.8368599999994</v>
      </c>
      <c r="F110" s="1104">
        <f t="shared" si="6"/>
        <v>40.063230192995277</v>
      </c>
      <c r="G110" s="1117" t="s">
        <v>725</v>
      </c>
      <c r="H110" s="1107" t="s">
        <v>5082</v>
      </c>
      <c r="I110" s="178"/>
      <c r="J110" s="178"/>
    </row>
    <row r="111" spans="1:10" s="145" customFormat="1" ht="105" x14ac:dyDescent="0.2">
      <c r="A111" s="189">
        <f t="shared" si="7"/>
        <v>90</v>
      </c>
      <c r="B111" s="1109" t="s">
        <v>3709</v>
      </c>
      <c r="C111" s="1110">
        <v>5000</v>
      </c>
      <c r="D111" s="1110">
        <v>5000</v>
      </c>
      <c r="E111" s="1110">
        <v>204.68711999999999</v>
      </c>
      <c r="F111" s="1104">
        <f t="shared" si="6"/>
        <v>4.0937424</v>
      </c>
      <c r="G111" s="1117" t="s">
        <v>725</v>
      </c>
      <c r="H111" s="1107" t="s">
        <v>5083</v>
      </c>
      <c r="I111" s="178"/>
      <c r="J111" s="178"/>
    </row>
    <row r="112" spans="1:10" s="145" customFormat="1" ht="115.5" x14ac:dyDescent="0.2">
      <c r="A112" s="189">
        <f t="shared" si="7"/>
        <v>91</v>
      </c>
      <c r="B112" s="1109" t="s">
        <v>3710</v>
      </c>
      <c r="C112" s="1110">
        <v>5018</v>
      </c>
      <c r="D112" s="1110">
        <v>5018</v>
      </c>
      <c r="E112" s="1110">
        <v>177</v>
      </c>
      <c r="F112" s="1104">
        <f t="shared" si="6"/>
        <v>3.527301713830211</v>
      </c>
      <c r="G112" s="1117" t="s">
        <v>725</v>
      </c>
      <c r="H112" s="1120" t="s">
        <v>5084</v>
      </c>
      <c r="I112" s="178"/>
      <c r="J112" s="178"/>
    </row>
    <row r="113" spans="1:10" s="145" customFormat="1" ht="84" x14ac:dyDescent="0.2">
      <c r="A113" s="189">
        <f t="shared" si="7"/>
        <v>92</v>
      </c>
      <c r="B113" s="1109" t="s">
        <v>3711</v>
      </c>
      <c r="C113" s="1110">
        <v>2200</v>
      </c>
      <c r="D113" s="1110">
        <v>8000</v>
      </c>
      <c r="E113" s="1110">
        <v>175</v>
      </c>
      <c r="F113" s="1104">
        <f t="shared" si="6"/>
        <v>2.1875</v>
      </c>
      <c r="G113" s="1117" t="s">
        <v>725</v>
      </c>
      <c r="H113" s="1120" t="s">
        <v>5085</v>
      </c>
      <c r="I113" s="178"/>
      <c r="J113" s="178"/>
    </row>
    <row r="114" spans="1:10" s="145" customFormat="1" ht="34.5" customHeight="1" x14ac:dyDescent="0.2">
      <c r="A114" s="189">
        <f t="shared" si="7"/>
        <v>93</v>
      </c>
      <c r="B114" s="1109" t="s">
        <v>3712</v>
      </c>
      <c r="C114" s="1110">
        <v>2500</v>
      </c>
      <c r="D114" s="1110">
        <v>1490.21</v>
      </c>
      <c r="E114" s="1110">
        <v>1490.2079899999999</v>
      </c>
      <c r="F114" s="1104">
        <f t="shared" si="6"/>
        <v>99.999865119681104</v>
      </c>
      <c r="G114" s="1117" t="s">
        <v>730</v>
      </c>
      <c r="H114" s="1107" t="s">
        <v>64</v>
      </c>
      <c r="I114" s="178"/>
      <c r="J114" s="178"/>
    </row>
    <row r="115" spans="1:10" s="145" customFormat="1" ht="109.5" customHeight="1" x14ac:dyDescent="0.2">
      <c r="A115" s="189">
        <f t="shared" si="7"/>
        <v>94</v>
      </c>
      <c r="B115" s="1109" t="s">
        <v>3713</v>
      </c>
      <c r="C115" s="1110">
        <v>4000</v>
      </c>
      <c r="D115" s="1110">
        <v>4000</v>
      </c>
      <c r="E115" s="1110">
        <v>30.25</v>
      </c>
      <c r="F115" s="1104">
        <f t="shared" si="6"/>
        <v>0.75624999999999998</v>
      </c>
      <c r="G115" s="1117" t="s">
        <v>725</v>
      </c>
      <c r="H115" s="1120" t="s">
        <v>5086</v>
      </c>
      <c r="I115" s="178"/>
      <c r="J115" s="178"/>
    </row>
    <row r="116" spans="1:10" s="145" customFormat="1" ht="99" customHeight="1" x14ac:dyDescent="0.2">
      <c r="A116" s="189">
        <f t="shared" si="7"/>
        <v>95</v>
      </c>
      <c r="B116" s="1109" t="s">
        <v>3714</v>
      </c>
      <c r="C116" s="1110">
        <v>600</v>
      </c>
      <c r="D116" s="1110">
        <v>600</v>
      </c>
      <c r="E116" s="1110">
        <v>160.93</v>
      </c>
      <c r="F116" s="1104">
        <f t="shared" si="6"/>
        <v>26.821666666666665</v>
      </c>
      <c r="G116" s="1117" t="s">
        <v>725</v>
      </c>
      <c r="H116" s="1121" t="s">
        <v>5087</v>
      </c>
      <c r="I116" s="178"/>
    </row>
    <row r="117" spans="1:10" s="145" customFormat="1" ht="99" customHeight="1" x14ac:dyDescent="0.2">
      <c r="A117" s="189">
        <f t="shared" si="7"/>
        <v>96</v>
      </c>
      <c r="B117" s="1109" t="s">
        <v>3715</v>
      </c>
      <c r="C117" s="1110">
        <v>7500</v>
      </c>
      <c r="D117" s="1110">
        <v>500</v>
      </c>
      <c r="E117" s="1110">
        <v>379.18979999999999</v>
      </c>
      <c r="F117" s="1104">
        <f t="shared" si="6"/>
        <v>75.837959999999995</v>
      </c>
      <c r="G117" s="1117" t="s">
        <v>725</v>
      </c>
      <c r="H117" s="1121" t="s">
        <v>5088</v>
      </c>
      <c r="I117" s="178"/>
    </row>
    <row r="118" spans="1:10" s="145" customFormat="1" ht="34.5" customHeight="1" x14ac:dyDescent="0.2">
      <c r="A118" s="189">
        <f t="shared" si="7"/>
        <v>97</v>
      </c>
      <c r="B118" s="1109" t="s">
        <v>3716</v>
      </c>
      <c r="C118" s="1110">
        <v>2900</v>
      </c>
      <c r="D118" s="1110">
        <v>3036.75</v>
      </c>
      <c r="E118" s="1110">
        <v>3036.7489999999998</v>
      </c>
      <c r="F118" s="1104">
        <f t="shared" si="6"/>
        <v>99.999967070058446</v>
      </c>
      <c r="G118" s="1117" t="s">
        <v>730</v>
      </c>
      <c r="H118" s="1107" t="s">
        <v>64</v>
      </c>
      <c r="I118" s="178"/>
      <c r="J118" s="178"/>
    </row>
    <row r="119" spans="1:10" s="145" customFormat="1" ht="84" x14ac:dyDescent="0.2">
      <c r="A119" s="189">
        <f t="shared" si="7"/>
        <v>98</v>
      </c>
      <c r="B119" s="1109" t="s">
        <v>3717</v>
      </c>
      <c r="C119" s="1110">
        <v>1100</v>
      </c>
      <c r="D119" s="1110">
        <v>3100</v>
      </c>
      <c r="E119" s="1110">
        <v>2397.7771400000001</v>
      </c>
      <c r="F119" s="1104">
        <f t="shared" si="6"/>
        <v>77.347649677419355</v>
      </c>
      <c r="G119" s="1117" t="s">
        <v>725</v>
      </c>
      <c r="H119" s="1107" t="s">
        <v>5089</v>
      </c>
      <c r="I119" s="178"/>
      <c r="J119" s="178"/>
    </row>
    <row r="120" spans="1:10" s="145" customFormat="1" ht="34.5" customHeight="1" x14ac:dyDescent="0.2">
      <c r="A120" s="189">
        <f t="shared" si="7"/>
        <v>99</v>
      </c>
      <c r="B120" s="1109" t="s">
        <v>3718</v>
      </c>
      <c r="C120" s="1110">
        <v>100</v>
      </c>
      <c r="D120" s="1110">
        <v>100</v>
      </c>
      <c r="E120" s="1110">
        <v>100</v>
      </c>
      <c r="F120" s="1104">
        <f t="shared" si="6"/>
        <v>100</v>
      </c>
      <c r="G120" s="1117" t="s">
        <v>725</v>
      </c>
      <c r="H120" s="1120" t="s">
        <v>64</v>
      </c>
      <c r="I120" s="178"/>
      <c r="J120" s="178"/>
    </row>
    <row r="121" spans="1:10" s="145" customFormat="1" ht="78" customHeight="1" x14ac:dyDescent="0.2">
      <c r="A121" s="189">
        <f t="shared" si="7"/>
        <v>100</v>
      </c>
      <c r="B121" s="1109" t="s">
        <v>3719</v>
      </c>
      <c r="C121" s="1110">
        <v>650</v>
      </c>
      <c r="D121" s="1110">
        <v>2400</v>
      </c>
      <c r="E121" s="1110">
        <v>1355.83755</v>
      </c>
      <c r="F121" s="1104">
        <f t="shared" si="6"/>
        <v>56.493231250000001</v>
      </c>
      <c r="G121" s="1117" t="s">
        <v>725</v>
      </c>
      <c r="H121" s="1120" t="s">
        <v>5090</v>
      </c>
      <c r="I121" s="178"/>
      <c r="J121" s="178"/>
    </row>
    <row r="122" spans="1:10" s="145" customFormat="1" ht="24" customHeight="1" x14ac:dyDescent="0.2">
      <c r="A122" s="189">
        <f t="shared" si="7"/>
        <v>101</v>
      </c>
      <c r="B122" s="1109" t="s">
        <v>3720</v>
      </c>
      <c r="C122" s="1110">
        <v>2000</v>
      </c>
      <c r="D122" s="1110">
        <v>4000</v>
      </c>
      <c r="E122" s="1110">
        <v>4000</v>
      </c>
      <c r="F122" s="1104">
        <f t="shared" si="6"/>
        <v>100</v>
      </c>
      <c r="G122" s="1117" t="s">
        <v>730</v>
      </c>
      <c r="H122" s="1107" t="s">
        <v>64</v>
      </c>
      <c r="I122" s="178"/>
      <c r="J122" s="178"/>
    </row>
    <row r="123" spans="1:10" s="145" customFormat="1" ht="24" customHeight="1" x14ac:dyDescent="0.2">
      <c r="A123" s="189">
        <f t="shared" si="7"/>
        <v>102</v>
      </c>
      <c r="B123" s="1109" t="s">
        <v>3721</v>
      </c>
      <c r="C123" s="1110">
        <v>1000</v>
      </c>
      <c r="D123" s="1110">
        <v>1000</v>
      </c>
      <c r="E123" s="1110">
        <v>1000</v>
      </c>
      <c r="F123" s="1104">
        <f t="shared" si="6"/>
        <v>100</v>
      </c>
      <c r="G123" s="1117" t="s">
        <v>730</v>
      </c>
      <c r="H123" s="1120" t="s">
        <v>64</v>
      </c>
      <c r="I123" s="178"/>
      <c r="J123" s="178"/>
    </row>
    <row r="124" spans="1:10" s="145" customFormat="1" ht="84" x14ac:dyDescent="0.2">
      <c r="A124" s="189">
        <f t="shared" si="7"/>
        <v>103</v>
      </c>
      <c r="B124" s="1109" t="s">
        <v>3722</v>
      </c>
      <c r="C124" s="1110">
        <v>1600</v>
      </c>
      <c r="D124" s="1110">
        <v>2600</v>
      </c>
      <c r="E124" s="1110">
        <v>328.38799999999998</v>
      </c>
      <c r="F124" s="1104">
        <f t="shared" si="6"/>
        <v>12.63030769230769</v>
      </c>
      <c r="G124" s="1117" t="s">
        <v>725</v>
      </c>
      <c r="H124" s="1121" t="s">
        <v>5091</v>
      </c>
      <c r="I124" s="178"/>
    </row>
    <row r="125" spans="1:10" s="145" customFormat="1" ht="57" customHeight="1" x14ac:dyDescent="0.2">
      <c r="A125" s="189">
        <f t="shared" si="7"/>
        <v>104</v>
      </c>
      <c r="B125" s="1109" t="s">
        <v>3723</v>
      </c>
      <c r="C125" s="1110">
        <v>5000</v>
      </c>
      <c r="D125" s="1110">
        <v>7500</v>
      </c>
      <c r="E125" s="1110">
        <v>3266.2255699999996</v>
      </c>
      <c r="F125" s="1104">
        <f t="shared" si="6"/>
        <v>43.549674266666663</v>
      </c>
      <c r="G125" s="1117" t="s">
        <v>725</v>
      </c>
      <c r="H125" s="1121" t="s">
        <v>5092</v>
      </c>
      <c r="I125" s="178"/>
    </row>
    <row r="126" spans="1:10" s="145" customFormat="1" ht="99" customHeight="1" x14ac:dyDescent="0.2">
      <c r="A126" s="189">
        <f t="shared" si="7"/>
        <v>105</v>
      </c>
      <c r="B126" s="1109" t="s">
        <v>3724</v>
      </c>
      <c r="C126" s="1110">
        <v>9900</v>
      </c>
      <c r="D126" s="1110">
        <v>9850.43</v>
      </c>
      <c r="E126" s="1110">
        <v>8098.1015200000002</v>
      </c>
      <c r="F126" s="1104">
        <f t="shared" si="6"/>
        <v>82.210639738569796</v>
      </c>
      <c r="G126" s="1117" t="s">
        <v>725</v>
      </c>
      <c r="H126" s="1107" t="s">
        <v>5093</v>
      </c>
      <c r="I126" s="178"/>
      <c r="J126" s="178"/>
    </row>
    <row r="127" spans="1:10" s="145" customFormat="1" ht="126" x14ac:dyDescent="0.2">
      <c r="A127" s="189">
        <f t="shared" si="7"/>
        <v>106</v>
      </c>
      <c r="B127" s="1109" t="s">
        <v>3725</v>
      </c>
      <c r="C127" s="1110">
        <v>21800</v>
      </c>
      <c r="D127" s="1110">
        <v>25800</v>
      </c>
      <c r="E127" s="1110">
        <v>24451.381980000002</v>
      </c>
      <c r="F127" s="1104">
        <f t="shared" si="6"/>
        <v>94.772798372093021</v>
      </c>
      <c r="G127" s="1117" t="s">
        <v>725</v>
      </c>
      <c r="H127" s="1107" t="s">
        <v>5094</v>
      </c>
      <c r="I127" s="178"/>
      <c r="J127" s="178"/>
    </row>
    <row r="128" spans="1:10" s="145" customFormat="1" ht="34.5" customHeight="1" x14ac:dyDescent="0.2">
      <c r="A128" s="189">
        <f t="shared" si="7"/>
        <v>107</v>
      </c>
      <c r="B128" s="1109" t="s">
        <v>3726</v>
      </c>
      <c r="C128" s="1110">
        <v>1500</v>
      </c>
      <c r="D128" s="1110">
        <v>1332.1</v>
      </c>
      <c r="E128" s="1110">
        <v>1332.0921000000001</v>
      </c>
      <c r="F128" s="1104">
        <f t="shared" si="6"/>
        <v>99.999406951430075</v>
      </c>
      <c r="G128" s="1117" t="s">
        <v>730</v>
      </c>
      <c r="H128" s="1120" t="s">
        <v>64</v>
      </c>
      <c r="I128" s="178"/>
      <c r="J128" s="178"/>
    </row>
    <row r="129" spans="1:10" s="145" customFormat="1" ht="24" customHeight="1" x14ac:dyDescent="0.2">
      <c r="A129" s="189">
        <f t="shared" si="7"/>
        <v>108</v>
      </c>
      <c r="B129" s="1109" t="s">
        <v>3727</v>
      </c>
      <c r="C129" s="1110">
        <v>0</v>
      </c>
      <c r="D129" s="1110">
        <v>650</v>
      </c>
      <c r="E129" s="1110">
        <v>650</v>
      </c>
      <c r="F129" s="1104">
        <f t="shared" si="6"/>
        <v>100</v>
      </c>
      <c r="G129" s="1117" t="s">
        <v>730</v>
      </c>
      <c r="H129" s="1120" t="s">
        <v>64</v>
      </c>
      <c r="I129" s="178"/>
      <c r="J129" s="178"/>
    </row>
    <row r="130" spans="1:10" s="145" customFormat="1" ht="24" customHeight="1" x14ac:dyDescent="0.2">
      <c r="A130" s="189">
        <f t="shared" si="7"/>
        <v>109</v>
      </c>
      <c r="B130" s="1109" t="s">
        <v>3728</v>
      </c>
      <c r="C130" s="1110">
        <v>0</v>
      </c>
      <c r="D130" s="1110">
        <v>1548.8</v>
      </c>
      <c r="E130" s="1110">
        <v>1548.8</v>
      </c>
      <c r="F130" s="1104">
        <f t="shared" si="6"/>
        <v>100</v>
      </c>
      <c r="G130" s="1117" t="s">
        <v>730</v>
      </c>
      <c r="H130" s="1107" t="s">
        <v>64</v>
      </c>
      <c r="I130" s="178"/>
      <c r="J130" s="178"/>
    </row>
    <row r="131" spans="1:10" s="145" customFormat="1" ht="24" customHeight="1" x14ac:dyDescent="0.2">
      <c r="A131" s="189">
        <f t="shared" si="7"/>
        <v>110</v>
      </c>
      <c r="B131" s="1109" t="s">
        <v>3729</v>
      </c>
      <c r="C131" s="1110">
        <v>0</v>
      </c>
      <c r="D131" s="1110">
        <v>3000</v>
      </c>
      <c r="E131" s="1110">
        <v>2982.3739999999998</v>
      </c>
      <c r="F131" s="1104">
        <f t="shared" si="6"/>
        <v>99.41246666666666</v>
      </c>
      <c r="G131" s="1117" t="s">
        <v>730</v>
      </c>
      <c r="H131" s="1120" t="s">
        <v>64</v>
      </c>
      <c r="I131" s="178"/>
      <c r="J131" s="178"/>
    </row>
    <row r="132" spans="1:10" s="145" customFormat="1" ht="24" customHeight="1" x14ac:dyDescent="0.2">
      <c r="A132" s="189">
        <f t="shared" si="7"/>
        <v>111</v>
      </c>
      <c r="B132" s="1109" t="s">
        <v>5095</v>
      </c>
      <c r="C132" s="1110">
        <v>0</v>
      </c>
      <c r="D132" s="1110">
        <v>3600</v>
      </c>
      <c r="E132" s="1110">
        <v>2897.491</v>
      </c>
      <c r="F132" s="1104">
        <f t="shared" si="6"/>
        <v>80.485861111111106</v>
      </c>
      <c r="G132" s="1117" t="s">
        <v>730</v>
      </c>
      <c r="H132" s="1121" t="s">
        <v>5096</v>
      </c>
      <c r="I132" s="178"/>
    </row>
    <row r="133" spans="1:10" s="145" customFormat="1" ht="24" customHeight="1" x14ac:dyDescent="0.2">
      <c r="A133" s="189">
        <f t="shared" si="7"/>
        <v>112</v>
      </c>
      <c r="B133" s="1109" t="s">
        <v>3731</v>
      </c>
      <c r="C133" s="1110">
        <v>0</v>
      </c>
      <c r="D133" s="1110">
        <v>2496.81</v>
      </c>
      <c r="E133" s="1110">
        <v>2496.8020000000001</v>
      </c>
      <c r="F133" s="1104">
        <f t="shared" si="6"/>
        <v>99.999679591158326</v>
      </c>
      <c r="G133" s="1117" t="s">
        <v>725</v>
      </c>
      <c r="H133" s="1121" t="s">
        <v>64</v>
      </c>
      <c r="I133" s="178"/>
    </row>
    <row r="134" spans="1:10" s="145" customFormat="1" ht="34.5" customHeight="1" x14ac:dyDescent="0.2">
      <c r="A134" s="189">
        <f t="shared" si="7"/>
        <v>113</v>
      </c>
      <c r="B134" s="1109" t="s">
        <v>3732</v>
      </c>
      <c r="C134" s="1110">
        <v>0</v>
      </c>
      <c r="D134" s="1110">
        <v>9350</v>
      </c>
      <c r="E134" s="1110">
        <v>9081.3629999999994</v>
      </c>
      <c r="F134" s="1104">
        <f t="shared" si="6"/>
        <v>97.126877005347595</v>
      </c>
      <c r="G134" s="1117" t="s">
        <v>730</v>
      </c>
      <c r="H134" s="1107" t="s">
        <v>64</v>
      </c>
      <c r="I134" s="178"/>
      <c r="J134" s="178"/>
    </row>
    <row r="135" spans="1:10" s="145" customFormat="1" ht="84" x14ac:dyDescent="0.2">
      <c r="A135" s="189">
        <f t="shared" ref="A135:A183" si="8">A134+1</f>
        <v>114</v>
      </c>
      <c r="B135" s="1109" t="s">
        <v>3733</v>
      </c>
      <c r="C135" s="1110">
        <v>0</v>
      </c>
      <c r="D135" s="1110">
        <v>5000</v>
      </c>
      <c r="E135" s="1110">
        <v>1850.1015600000001</v>
      </c>
      <c r="F135" s="1104">
        <f t="shared" si="6"/>
        <v>37.002031200000005</v>
      </c>
      <c r="G135" s="1117" t="s">
        <v>725</v>
      </c>
      <c r="H135" s="1107" t="s">
        <v>5097</v>
      </c>
      <c r="I135" s="178"/>
      <c r="J135" s="178"/>
    </row>
    <row r="136" spans="1:10" s="145" customFormat="1" ht="67.5" customHeight="1" x14ac:dyDescent="0.2">
      <c r="A136" s="189">
        <f t="shared" si="8"/>
        <v>115</v>
      </c>
      <c r="B136" s="1109" t="s">
        <v>3734</v>
      </c>
      <c r="C136" s="1110">
        <v>0</v>
      </c>
      <c r="D136" s="1110">
        <v>4400</v>
      </c>
      <c r="E136" s="1110">
        <v>3437.9385299999999</v>
      </c>
      <c r="F136" s="1104">
        <f t="shared" si="6"/>
        <v>78.134966590909087</v>
      </c>
      <c r="G136" s="1117" t="s">
        <v>725</v>
      </c>
      <c r="H136" s="1120" t="s">
        <v>5098</v>
      </c>
      <c r="I136" s="178"/>
      <c r="J136" s="178"/>
    </row>
    <row r="137" spans="1:10" s="145" customFormat="1" ht="24" customHeight="1" x14ac:dyDescent="0.2">
      <c r="A137" s="189">
        <f t="shared" si="8"/>
        <v>116</v>
      </c>
      <c r="B137" s="1109" t="s">
        <v>3735</v>
      </c>
      <c r="C137" s="1110">
        <v>0</v>
      </c>
      <c r="D137" s="1110">
        <v>4634.1099999999997</v>
      </c>
      <c r="E137" s="1110">
        <v>4634.1080000000002</v>
      </c>
      <c r="F137" s="1104">
        <f t="shared" si="6"/>
        <v>99.999956841766817</v>
      </c>
      <c r="G137" s="1117" t="s">
        <v>730</v>
      </c>
      <c r="H137" s="1120" t="s">
        <v>64</v>
      </c>
      <c r="I137" s="178"/>
      <c r="J137" s="178"/>
    </row>
    <row r="138" spans="1:10" s="145" customFormat="1" ht="78" customHeight="1" x14ac:dyDescent="0.2">
      <c r="A138" s="189">
        <f t="shared" si="8"/>
        <v>117</v>
      </c>
      <c r="B138" s="1109" t="s">
        <v>5099</v>
      </c>
      <c r="C138" s="1110">
        <v>0</v>
      </c>
      <c r="D138" s="1110">
        <v>5300</v>
      </c>
      <c r="E138" s="1110">
        <v>4455.2040800000004</v>
      </c>
      <c r="F138" s="1104">
        <f t="shared" si="6"/>
        <v>84.060454339622652</v>
      </c>
      <c r="G138" s="1117" t="s">
        <v>725</v>
      </c>
      <c r="H138" s="1107" t="s">
        <v>5100</v>
      </c>
      <c r="I138" s="178"/>
      <c r="J138" s="178"/>
    </row>
    <row r="139" spans="1:10" s="145" customFormat="1" ht="34.5" customHeight="1" x14ac:dyDescent="0.2">
      <c r="A139" s="189">
        <f t="shared" si="8"/>
        <v>118</v>
      </c>
      <c r="B139" s="1109" t="s">
        <v>3737</v>
      </c>
      <c r="C139" s="1110">
        <v>0</v>
      </c>
      <c r="D139" s="1110">
        <v>5100</v>
      </c>
      <c r="E139" s="1110">
        <v>5100</v>
      </c>
      <c r="F139" s="1104">
        <f t="shared" si="6"/>
        <v>100</v>
      </c>
      <c r="G139" s="1117" t="s">
        <v>730</v>
      </c>
      <c r="H139" s="1120" t="s">
        <v>64</v>
      </c>
      <c r="I139" s="178"/>
      <c r="J139" s="178"/>
    </row>
    <row r="140" spans="1:10" s="145" customFormat="1" ht="24" customHeight="1" x14ac:dyDescent="0.2">
      <c r="A140" s="189">
        <f t="shared" si="8"/>
        <v>119</v>
      </c>
      <c r="B140" s="1109" t="s">
        <v>3738</v>
      </c>
      <c r="C140" s="1110">
        <v>0</v>
      </c>
      <c r="D140" s="1110">
        <v>6740.8</v>
      </c>
      <c r="E140" s="1110">
        <v>6740.79169</v>
      </c>
      <c r="F140" s="1104">
        <f t="shared" si="6"/>
        <v>99.999876720863995</v>
      </c>
      <c r="G140" s="1117" t="s">
        <v>725</v>
      </c>
      <c r="H140" s="1121" t="s">
        <v>64</v>
      </c>
      <c r="I140" s="178"/>
    </row>
    <row r="141" spans="1:10" s="145" customFormat="1" ht="89.25" customHeight="1" x14ac:dyDescent="0.2">
      <c r="A141" s="189">
        <f t="shared" si="8"/>
        <v>120</v>
      </c>
      <c r="B141" s="1109" t="s">
        <v>5101</v>
      </c>
      <c r="C141" s="1110">
        <v>0</v>
      </c>
      <c r="D141" s="1110">
        <v>400</v>
      </c>
      <c r="E141" s="1110">
        <v>260.14999999999998</v>
      </c>
      <c r="F141" s="1104">
        <f t="shared" si="6"/>
        <v>65.037499999999994</v>
      </c>
      <c r="G141" s="1117" t="s">
        <v>725</v>
      </c>
      <c r="H141" s="1121" t="s">
        <v>5102</v>
      </c>
      <c r="I141" s="178"/>
    </row>
    <row r="142" spans="1:10" s="145" customFormat="1" ht="84" x14ac:dyDescent="0.2">
      <c r="A142" s="189">
        <f t="shared" si="8"/>
        <v>121</v>
      </c>
      <c r="B142" s="1109" t="s">
        <v>5103</v>
      </c>
      <c r="C142" s="1110">
        <v>0</v>
      </c>
      <c r="D142" s="1110">
        <v>400</v>
      </c>
      <c r="E142" s="1110">
        <v>338.8</v>
      </c>
      <c r="F142" s="1104">
        <f t="shared" si="6"/>
        <v>84.7</v>
      </c>
      <c r="G142" s="1117" t="s">
        <v>725</v>
      </c>
      <c r="H142" s="1107" t="s">
        <v>5104</v>
      </c>
      <c r="I142" s="178"/>
      <c r="J142" s="178"/>
    </row>
    <row r="143" spans="1:10" s="145" customFormat="1" ht="99" customHeight="1" x14ac:dyDescent="0.2">
      <c r="A143" s="189">
        <f t="shared" si="8"/>
        <v>122</v>
      </c>
      <c r="B143" s="1109" t="s">
        <v>5105</v>
      </c>
      <c r="C143" s="1110">
        <v>0</v>
      </c>
      <c r="D143" s="1110">
        <v>500</v>
      </c>
      <c r="E143" s="1110">
        <v>0</v>
      </c>
      <c r="F143" s="1104">
        <f t="shared" si="6"/>
        <v>0</v>
      </c>
      <c r="G143" s="1117" t="s">
        <v>725</v>
      </c>
      <c r="H143" s="1107" t="s">
        <v>5106</v>
      </c>
      <c r="I143" s="178"/>
      <c r="J143" s="178"/>
    </row>
    <row r="144" spans="1:10" s="145" customFormat="1" ht="67.5" customHeight="1" x14ac:dyDescent="0.2">
      <c r="A144" s="189">
        <f t="shared" si="8"/>
        <v>123</v>
      </c>
      <c r="B144" s="1109" t="s">
        <v>3741</v>
      </c>
      <c r="C144" s="1110">
        <v>0</v>
      </c>
      <c r="D144" s="1110">
        <v>400</v>
      </c>
      <c r="E144" s="1110">
        <v>48.884</v>
      </c>
      <c r="F144" s="1104">
        <f t="shared" si="6"/>
        <v>12.221</v>
      </c>
      <c r="G144" s="1117" t="s">
        <v>725</v>
      </c>
      <c r="H144" s="1120" t="s">
        <v>5107</v>
      </c>
      <c r="I144" s="178"/>
      <c r="J144" s="178"/>
    </row>
    <row r="145" spans="1:10" s="145" customFormat="1" ht="99" customHeight="1" x14ac:dyDescent="0.2">
      <c r="A145" s="189">
        <f t="shared" si="8"/>
        <v>124</v>
      </c>
      <c r="B145" s="1109" t="s">
        <v>5108</v>
      </c>
      <c r="C145" s="1110">
        <v>0</v>
      </c>
      <c r="D145" s="1110">
        <v>2500</v>
      </c>
      <c r="E145" s="1110">
        <v>1536.7</v>
      </c>
      <c r="F145" s="1104">
        <f t="shared" si="6"/>
        <v>61.468000000000004</v>
      </c>
      <c r="G145" s="1117" t="s">
        <v>725</v>
      </c>
      <c r="H145" s="1120" t="s">
        <v>5109</v>
      </c>
      <c r="I145" s="178"/>
      <c r="J145" s="178"/>
    </row>
    <row r="146" spans="1:10" s="145" customFormat="1" ht="78" customHeight="1" x14ac:dyDescent="0.2">
      <c r="A146" s="189">
        <f t="shared" si="8"/>
        <v>125</v>
      </c>
      <c r="B146" s="1109" t="s">
        <v>5110</v>
      </c>
      <c r="C146" s="1110">
        <v>0</v>
      </c>
      <c r="D146" s="1110">
        <v>18000</v>
      </c>
      <c r="E146" s="1110">
        <v>0</v>
      </c>
      <c r="F146" s="1104">
        <f t="shared" si="6"/>
        <v>0</v>
      </c>
      <c r="G146" s="1117" t="s">
        <v>725</v>
      </c>
      <c r="H146" s="1107" t="s">
        <v>5111</v>
      </c>
      <c r="I146" s="1303"/>
      <c r="J146" s="1304"/>
    </row>
    <row r="147" spans="1:10" s="145" customFormat="1" ht="24" customHeight="1" x14ac:dyDescent="0.2">
      <c r="A147" s="189">
        <f t="shared" si="8"/>
        <v>126</v>
      </c>
      <c r="B147" s="1109" t="s">
        <v>3743</v>
      </c>
      <c r="C147" s="1110">
        <v>0</v>
      </c>
      <c r="D147" s="1110">
        <v>350</v>
      </c>
      <c r="E147" s="1110">
        <v>350</v>
      </c>
      <c r="F147" s="1104">
        <f t="shared" si="6"/>
        <v>100</v>
      </c>
      <c r="G147" s="1117" t="s">
        <v>730</v>
      </c>
      <c r="H147" s="1120" t="s">
        <v>64</v>
      </c>
      <c r="I147" s="178"/>
      <c r="J147" s="178"/>
    </row>
    <row r="148" spans="1:10" s="145" customFormat="1" ht="45" customHeight="1" x14ac:dyDescent="0.2">
      <c r="A148" s="189">
        <f t="shared" si="8"/>
        <v>127</v>
      </c>
      <c r="B148" s="1109" t="s">
        <v>4239</v>
      </c>
      <c r="C148" s="1110">
        <v>0</v>
      </c>
      <c r="D148" s="1110">
        <v>800</v>
      </c>
      <c r="E148" s="1110">
        <v>0</v>
      </c>
      <c r="F148" s="1104">
        <f t="shared" si="6"/>
        <v>0</v>
      </c>
      <c r="G148" s="1117" t="s">
        <v>725</v>
      </c>
      <c r="H148" s="1121" t="s">
        <v>5112</v>
      </c>
      <c r="I148" s="178"/>
    </row>
    <row r="149" spans="1:10" s="145" customFormat="1" ht="45" customHeight="1" x14ac:dyDescent="0.2">
      <c r="A149" s="189">
        <f t="shared" si="8"/>
        <v>128</v>
      </c>
      <c r="B149" s="1109" t="s">
        <v>5113</v>
      </c>
      <c r="C149" s="1110">
        <v>0</v>
      </c>
      <c r="D149" s="1110">
        <v>800</v>
      </c>
      <c r="E149" s="1110">
        <v>32.67</v>
      </c>
      <c r="F149" s="1104">
        <f t="shared" si="6"/>
        <v>4.0837500000000002</v>
      </c>
      <c r="G149" s="1117" t="s">
        <v>725</v>
      </c>
      <c r="H149" s="1121" t="s">
        <v>5114</v>
      </c>
      <c r="I149" s="178"/>
    </row>
    <row r="150" spans="1:10" s="145" customFormat="1" ht="78" customHeight="1" x14ac:dyDescent="0.2">
      <c r="A150" s="189">
        <f t="shared" si="8"/>
        <v>129</v>
      </c>
      <c r="B150" s="1109" t="s">
        <v>5115</v>
      </c>
      <c r="C150" s="1110">
        <v>0</v>
      </c>
      <c r="D150" s="1110">
        <v>4300</v>
      </c>
      <c r="E150" s="1110">
        <v>0</v>
      </c>
      <c r="F150" s="1104">
        <f t="shared" si="6"/>
        <v>0</v>
      </c>
      <c r="G150" s="1117" t="s">
        <v>725</v>
      </c>
      <c r="H150" s="1107" t="s">
        <v>5116</v>
      </c>
      <c r="I150" s="178"/>
      <c r="J150" s="178"/>
    </row>
    <row r="151" spans="1:10" s="145" customFormat="1" ht="45" customHeight="1" x14ac:dyDescent="0.2">
      <c r="A151" s="189">
        <f t="shared" si="8"/>
        <v>130</v>
      </c>
      <c r="B151" s="1109" t="s">
        <v>5117</v>
      </c>
      <c r="C151" s="1110">
        <v>0</v>
      </c>
      <c r="D151" s="1110">
        <v>2000</v>
      </c>
      <c r="E151" s="1110">
        <v>0</v>
      </c>
      <c r="F151" s="1104">
        <f t="shared" si="6"/>
        <v>0</v>
      </c>
      <c r="G151" s="1117" t="s">
        <v>725</v>
      </c>
      <c r="H151" s="1107" t="s">
        <v>5118</v>
      </c>
      <c r="I151" s="178"/>
      <c r="J151" s="178"/>
    </row>
    <row r="152" spans="1:10" s="145" customFormat="1" ht="78" customHeight="1" x14ac:dyDescent="0.2">
      <c r="A152" s="189">
        <f t="shared" si="8"/>
        <v>131</v>
      </c>
      <c r="B152" s="1109" t="s">
        <v>3745</v>
      </c>
      <c r="C152" s="1110">
        <v>0</v>
      </c>
      <c r="D152" s="1110">
        <v>400</v>
      </c>
      <c r="E152" s="1110">
        <v>369.05</v>
      </c>
      <c r="F152" s="1104">
        <f t="shared" si="6"/>
        <v>92.262500000000003</v>
      </c>
      <c r="G152" s="1117" t="s">
        <v>725</v>
      </c>
      <c r="H152" s="1120" t="s">
        <v>5119</v>
      </c>
      <c r="I152" s="178"/>
      <c r="J152" s="178"/>
    </row>
    <row r="153" spans="1:10" s="145" customFormat="1" ht="78" customHeight="1" x14ac:dyDescent="0.2">
      <c r="A153" s="189">
        <f t="shared" si="8"/>
        <v>132</v>
      </c>
      <c r="B153" s="1109" t="s">
        <v>5120</v>
      </c>
      <c r="C153" s="1110">
        <v>0</v>
      </c>
      <c r="D153" s="1110">
        <v>800</v>
      </c>
      <c r="E153" s="1110">
        <v>0</v>
      </c>
      <c r="F153" s="1104">
        <f t="shared" si="6"/>
        <v>0</v>
      </c>
      <c r="G153" s="1117" t="s">
        <v>725</v>
      </c>
      <c r="H153" s="1120" t="s">
        <v>5121</v>
      </c>
      <c r="I153" s="178"/>
      <c r="J153" s="178"/>
    </row>
    <row r="154" spans="1:10" s="145" customFormat="1" ht="24" customHeight="1" x14ac:dyDescent="0.2">
      <c r="A154" s="189">
        <f t="shared" si="8"/>
        <v>133</v>
      </c>
      <c r="B154" s="1109" t="s">
        <v>3746</v>
      </c>
      <c r="C154" s="1110">
        <v>0</v>
      </c>
      <c r="D154" s="1110">
        <v>6545</v>
      </c>
      <c r="E154" s="1110">
        <v>6545</v>
      </c>
      <c r="F154" s="1104">
        <f t="shared" si="6"/>
        <v>100</v>
      </c>
      <c r="G154" s="1117" t="s">
        <v>725</v>
      </c>
      <c r="H154" s="1107" t="s">
        <v>64</v>
      </c>
      <c r="I154" s="178"/>
      <c r="J154" s="178"/>
    </row>
    <row r="155" spans="1:10" s="145" customFormat="1" ht="45" customHeight="1" x14ac:dyDescent="0.2">
      <c r="A155" s="189">
        <f t="shared" si="8"/>
        <v>134</v>
      </c>
      <c r="B155" s="1109" t="s">
        <v>5122</v>
      </c>
      <c r="C155" s="1110">
        <v>0</v>
      </c>
      <c r="D155" s="1110">
        <v>990</v>
      </c>
      <c r="E155" s="1110">
        <v>0</v>
      </c>
      <c r="F155" s="1104">
        <f t="shared" si="6"/>
        <v>0</v>
      </c>
      <c r="G155" s="1117" t="s">
        <v>725</v>
      </c>
      <c r="H155" s="1120" t="s">
        <v>5123</v>
      </c>
      <c r="I155" s="178"/>
      <c r="J155" s="178"/>
    </row>
    <row r="156" spans="1:10" s="145" customFormat="1" ht="45" customHeight="1" x14ac:dyDescent="0.2">
      <c r="A156" s="189">
        <f t="shared" si="8"/>
        <v>135</v>
      </c>
      <c r="B156" s="1109" t="s">
        <v>5124</v>
      </c>
      <c r="C156" s="1110">
        <v>0</v>
      </c>
      <c r="D156" s="1110">
        <v>1000</v>
      </c>
      <c r="E156" s="1110">
        <v>0</v>
      </c>
      <c r="F156" s="1104">
        <f t="shared" si="6"/>
        <v>0</v>
      </c>
      <c r="G156" s="1117" t="s">
        <v>725</v>
      </c>
      <c r="H156" s="1121" t="s">
        <v>5125</v>
      </c>
      <c r="I156" s="178"/>
    </row>
    <row r="157" spans="1:10" s="145" customFormat="1" ht="57" customHeight="1" x14ac:dyDescent="0.2">
      <c r="A157" s="189">
        <f t="shared" si="8"/>
        <v>136</v>
      </c>
      <c r="B157" s="1109" t="s">
        <v>5126</v>
      </c>
      <c r="C157" s="1110">
        <v>0</v>
      </c>
      <c r="D157" s="1110">
        <v>1000</v>
      </c>
      <c r="E157" s="1110">
        <v>0</v>
      </c>
      <c r="F157" s="1104">
        <f t="shared" si="6"/>
        <v>0</v>
      </c>
      <c r="G157" s="1117" t="s">
        <v>725</v>
      </c>
      <c r="H157" s="1121" t="s">
        <v>5127</v>
      </c>
      <c r="I157" s="178"/>
    </row>
    <row r="158" spans="1:10" s="145" customFormat="1" ht="45" customHeight="1" x14ac:dyDescent="0.2">
      <c r="A158" s="189">
        <f t="shared" si="8"/>
        <v>137</v>
      </c>
      <c r="B158" s="1109" t="s">
        <v>5128</v>
      </c>
      <c r="C158" s="1110">
        <v>0</v>
      </c>
      <c r="D158" s="1110">
        <v>500</v>
      </c>
      <c r="E158" s="1110">
        <v>0</v>
      </c>
      <c r="F158" s="1104">
        <f t="shared" si="6"/>
        <v>0</v>
      </c>
      <c r="G158" s="1117" t="s">
        <v>725</v>
      </c>
      <c r="H158" s="1107" t="s">
        <v>5129</v>
      </c>
      <c r="I158" s="178"/>
      <c r="J158" s="178"/>
    </row>
    <row r="159" spans="1:10" s="145" customFormat="1" ht="15" customHeight="1" x14ac:dyDescent="0.2">
      <c r="A159" s="189">
        <f t="shared" si="8"/>
        <v>138</v>
      </c>
      <c r="B159" s="1109" t="s">
        <v>619</v>
      </c>
      <c r="C159" s="1110">
        <v>0</v>
      </c>
      <c r="D159" s="1110">
        <v>4393</v>
      </c>
      <c r="E159" s="1110">
        <v>4193</v>
      </c>
      <c r="F159" s="1104">
        <f t="shared" si="6"/>
        <v>95.447302526747109</v>
      </c>
      <c r="G159" s="1117" t="s">
        <v>725</v>
      </c>
      <c r="H159" s="1107" t="s">
        <v>64</v>
      </c>
      <c r="I159" s="178"/>
      <c r="J159" s="178"/>
    </row>
    <row r="160" spans="1:10" s="145" customFormat="1" ht="15" customHeight="1" x14ac:dyDescent="0.2">
      <c r="A160" s="189">
        <f t="shared" si="8"/>
        <v>139</v>
      </c>
      <c r="B160" s="1109" t="s">
        <v>620</v>
      </c>
      <c r="C160" s="1110">
        <v>0</v>
      </c>
      <c r="D160" s="1110">
        <v>2300</v>
      </c>
      <c r="E160" s="1110">
        <v>2300</v>
      </c>
      <c r="F160" s="1104">
        <f t="shared" si="6"/>
        <v>100</v>
      </c>
      <c r="G160" s="1117" t="s">
        <v>723</v>
      </c>
      <c r="H160" s="1120" t="s">
        <v>64</v>
      </c>
      <c r="I160" s="178"/>
      <c r="J160" s="178"/>
    </row>
    <row r="161" spans="1:10" s="145" customFormat="1" ht="78" customHeight="1" x14ac:dyDescent="0.2">
      <c r="A161" s="189">
        <f t="shared" si="8"/>
        <v>140</v>
      </c>
      <c r="B161" s="1109" t="s">
        <v>621</v>
      </c>
      <c r="C161" s="1110">
        <v>2090</v>
      </c>
      <c r="D161" s="1110">
        <v>2307.8000000000002</v>
      </c>
      <c r="E161" s="1110">
        <v>188.41300000000001</v>
      </c>
      <c r="F161" s="1104">
        <f t="shared" si="6"/>
        <v>8.164182338157552</v>
      </c>
      <c r="G161" s="1117" t="s">
        <v>725</v>
      </c>
      <c r="H161" s="1120" t="s">
        <v>5130</v>
      </c>
      <c r="I161" s="178"/>
      <c r="J161" s="178"/>
    </row>
    <row r="162" spans="1:10" s="145" customFormat="1" ht="184.5" customHeight="1" x14ac:dyDescent="0.2">
      <c r="A162" s="189">
        <f t="shared" si="8"/>
        <v>141</v>
      </c>
      <c r="B162" s="1109" t="s">
        <v>623</v>
      </c>
      <c r="C162" s="1110">
        <v>11036</v>
      </c>
      <c r="D162" s="1110">
        <v>2236</v>
      </c>
      <c r="E162" s="1110">
        <v>62.500129999999999</v>
      </c>
      <c r="F162" s="1104">
        <f t="shared" si="6"/>
        <v>2.7951757602862255</v>
      </c>
      <c r="G162" s="1117" t="s">
        <v>725</v>
      </c>
      <c r="H162" s="1107" t="s">
        <v>5131</v>
      </c>
      <c r="I162" s="178"/>
      <c r="J162" s="178"/>
    </row>
    <row r="163" spans="1:10" s="145" customFormat="1" ht="78" customHeight="1" x14ac:dyDescent="0.2">
      <c r="A163" s="189">
        <f t="shared" si="8"/>
        <v>142</v>
      </c>
      <c r="B163" s="1109" t="s">
        <v>712</v>
      </c>
      <c r="C163" s="1110">
        <v>113428</v>
      </c>
      <c r="D163" s="1110">
        <v>63794.35</v>
      </c>
      <c r="E163" s="1110">
        <v>52090.372210000001</v>
      </c>
      <c r="F163" s="1104">
        <f t="shared" si="6"/>
        <v>81.653582503779731</v>
      </c>
      <c r="G163" s="1117" t="s">
        <v>725</v>
      </c>
      <c r="H163" s="1120" t="s">
        <v>5132</v>
      </c>
      <c r="I163" s="178"/>
      <c r="J163" s="178"/>
    </row>
    <row r="164" spans="1:10" s="145" customFormat="1" ht="34.5" customHeight="1" x14ac:dyDescent="0.2">
      <c r="A164" s="189">
        <f t="shared" si="8"/>
        <v>143</v>
      </c>
      <c r="B164" s="1109" t="s">
        <v>624</v>
      </c>
      <c r="C164" s="1110">
        <v>15000</v>
      </c>
      <c r="D164" s="1110">
        <v>26298.299999999996</v>
      </c>
      <c r="E164" s="1110">
        <v>25889.433420000001</v>
      </c>
      <c r="F164" s="1104">
        <f t="shared" si="6"/>
        <v>98.445273724917598</v>
      </c>
      <c r="G164" s="1118" t="s">
        <v>725</v>
      </c>
      <c r="H164" s="1121" t="s">
        <v>64</v>
      </c>
      <c r="I164" s="178"/>
    </row>
    <row r="165" spans="1:10" s="145" customFormat="1" ht="57" customHeight="1" x14ac:dyDescent="0.2">
      <c r="A165" s="189">
        <f t="shared" si="8"/>
        <v>144</v>
      </c>
      <c r="B165" s="1109" t="s">
        <v>3749</v>
      </c>
      <c r="C165" s="1110">
        <v>40000</v>
      </c>
      <c r="D165" s="1110">
        <v>28150</v>
      </c>
      <c r="E165" s="1110">
        <v>7915.5121799999997</v>
      </c>
      <c r="F165" s="1104">
        <f t="shared" si="6"/>
        <v>28.119048596802841</v>
      </c>
      <c r="G165" s="1118" t="s">
        <v>725</v>
      </c>
      <c r="H165" s="1121" t="s">
        <v>5133</v>
      </c>
      <c r="I165" s="178"/>
    </row>
    <row r="166" spans="1:10" s="145" customFormat="1" ht="109.5" customHeight="1" x14ac:dyDescent="0.2">
      <c r="A166" s="189">
        <f t="shared" si="8"/>
        <v>145</v>
      </c>
      <c r="B166" s="1109" t="s">
        <v>3565</v>
      </c>
      <c r="C166" s="1110">
        <v>0</v>
      </c>
      <c r="D166" s="1110">
        <v>3063.97</v>
      </c>
      <c r="E166" s="1110">
        <v>0</v>
      </c>
      <c r="F166" s="1104">
        <f t="shared" si="6"/>
        <v>0</v>
      </c>
      <c r="G166" s="1118" t="s">
        <v>725</v>
      </c>
      <c r="H166" s="1107" t="s">
        <v>5134</v>
      </c>
      <c r="I166" s="178"/>
      <c r="J166" s="178"/>
    </row>
    <row r="167" spans="1:10" s="145" customFormat="1" ht="120" customHeight="1" x14ac:dyDescent="0.2">
      <c r="A167" s="189">
        <f t="shared" si="8"/>
        <v>146</v>
      </c>
      <c r="B167" s="1109" t="s">
        <v>847</v>
      </c>
      <c r="C167" s="1110">
        <v>10000</v>
      </c>
      <c r="D167" s="1110">
        <v>1400</v>
      </c>
      <c r="E167" s="1110">
        <v>696.96</v>
      </c>
      <c r="F167" s="1104">
        <f t="shared" si="6"/>
        <v>49.782857142857146</v>
      </c>
      <c r="G167" s="1118" t="s">
        <v>725</v>
      </c>
      <c r="H167" s="1107" t="s">
        <v>5135</v>
      </c>
      <c r="I167" s="178"/>
      <c r="J167" s="178"/>
    </row>
    <row r="168" spans="1:10" s="145" customFormat="1" ht="120" customHeight="1" x14ac:dyDescent="0.2">
      <c r="A168" s="189">
        <f t="shared" si="8"/>
        <v>147</v>
      </c>
      <c r="B168" s="1109" t="s">
        <v>848</v>
      </c>
      <c r="C168" s="1110">
        <v>15000</v>
      </c>
      <c r="D168" s="1110">
        <v>258.82</v>
      </c>
      <c r="E168" s="1110">
        <v>0</v>
      </c>
      <c r="F168" s="1104">
        <f t="shared" si="6"/>
        <v>0</v>
      </c>
      <c r="G168" s="1118" t="s">
        <v>725</v>
      </c>
      <c r="H168" s="1120" t="s">
        <v>5136</v>
      </c>
      <c r="I168" s="178"/>
      <c r="J168" s="178"/>
    </row>
    <row r="169" spans="1:10" s="145" customFormat="1" ht="34.5" customHeight="1" x14ac:dyDescent="0.2">
      <c r="A169" s="189">
        <f t="shared" si="8"/>
        <v>148</v>
      </c>
      <c r="B169" s="1109" t="s">
        <v>3750</v>
      </c>
      <c r="C169" s="1110">
        <v>0</v>
      </c>
      <c r="D169" s="1110">
        <v>10580</v>
      </c>
      <c r="E169" s="1110">
        <v>10580</v>
      </c>
      <c r="F169" s="1104">
        <f t="shared" si="6"/>
        <v>100</v>
      </c>
      <c r="G169" s="1118" t="s">
        <v>723</v>
      </c>
      <c r="H169" s="1120" t="s">
        <v>64</v>
      </c>
      <c r="I169" s="178"/>
      <c r="J169" s="178"/>
    </row>
    <row r="170" spans="1:10" s="145" customFormat="1" ht="15" customHeight="1" x14ac:dyDescent="0.2">
      <c r="A170" s="189">
        <f t="shared" si="8"/>
        <v>149</v>
      </c>
      <c r="B170" s="1109" t="s">
        <v>625</v>
      </c>
      <c r="C170" s="1110">
        <v>0</v>
      </c>
      <c r="D170" s="1110">
        <v>3700</v>
      </c>
      <c r="E170" s="1110">
        <v>3700</v>
      </c>
      <c r="F170" s="1104">
        <f t="shared" si="6"/>
        <v>100</v>
      </c>
      <c r="G170" s="1117" t="s">
        <v>723</v>
      </c>
      <c r="H170" s="1107" t="s">
        <v>64</v>
      </c>
      <c r="I170" s="178"/>
      <c r="J170" s="178"/>
    </row>
    <row r="171" spans="1:10" s="145" customFormat="1" ht="78" customHeight="1" x14ac:dyDescent="0.2">
      <c r="A171" s="189">
        <f t="shared" si="8"/>
        <v>150</v>
      </c>
      <c r="B171" s="1109" t="s">
        <v>626</v>
      </c>
      <c r="C171" s="1110">
        <v>500</v>
      </c>
      <c r="D171" s="1110">
        <v>713</v>
      </c>
      <c r="E171" s="1110">
        <v>325.27999999999997</v>
      </c>
      <c r="F171" s="1104">
        <f t="shared" si="6"/>
        <v>45.621318373071524</v>
      </c>
      <c r="G171" s="1118" t="s">
        <v>725</v>
      </c>
      <c r="H171" s="1120" t="s">
        <v>5137</v>
      </c>
      <c r="I171" s="178"/>
      <c r="J171" s="178"/>
    </row>
    <row r="172" spans="1:10" s="145" customFormat="1" ht="152.25" customHeight="1" x14ac:dyDescent="0.2">
      <c r="A172" s="189">
        <f t="shared" si="8"/>
        <v>151</v>
      </c>
      <c r="B172" s="1109" t="s">
        <v>627</v>
      </c>
      <c r="C172" s="1110">
        <v>500</v>
      </c>
      <c r="D172" s="1110">
        <v>108288.37</v>
      </c>
      <c r="E172" s="1110">
        <v>6368.5251000000007</v>
      </c>
      <c r="F172" s="1104">
        <f t="shared" si="6"/>
        <v>5.8810794732619955</v>
      </c>
      <c r="G172" s="1118" t="s">
        <v>725</v>
      </c>
      <c r="H172" s="1121" t="s">
        <v>5138</v>
      </c>
      <c r="I172" s="178"/>
    </row>
    <row r="173" spans="1:10" s="145" customFormat="1" ht="31.5" x14ac:dyDescent="0.2">
      <c r="A173" s="189">
        <f t="shared" si="8"/>
        <v>152</v>
      </c>
      <c r="B173" s="1109" t="s">
        <v>628</v>
      </c>
      <c r="C173" s="1110">
        <v>0</v>
      </c>
      <c r="D173" s="1110">
        <v>8429.99</v>
      </c>
      <c r="E173" s="1110">
        <v>8429.9744900000005</v>
      </c>
      <c r="F173" s="1104">
        <f t="shared" si="6"/>
        <v>99.999816014016631</v>
      </c>
      <c r="G173" s="1117" t="s">
        <v>730</v>
      </c>
      <c r="H173" s="1121" t="s">
        <v>64</v>
      </c>
      <c r="I173" s="178"/>
    </row>
    <row r="174" spans="1:10" s="145" customFormat="1" ht="78" customHeight="1" x14ac:dyDescent="0.2">
      <c r="A174" s="189">
        <f t="shared" si="8"/>
        <v>153</v>
      </c>
      <c r="B174" s="1109" t="s">
        <v>849</v>
      </c>
      <c r="C174" s="1110">
        <v>0</v>
      </c>
      <c r="D174" s="1110">
        <v>1989.02</v>
      </c>
      <c r="E174" s="1110">
        <v>0</v>
      </c>
      <c r="F174" s="1104">
        <f t="shared" si="6"/>
        <v>0</v>
      </c>
      <c r="G174" s="1118" t="s">
        <v>725</v>
      </c>
      <c r="H174" s="1107" t="s">
        <v>5139</v>
      </c>
      <c r="I174" s="178"/>
      <c r="J174" s="178"/>
    </row>
    <row r="175" spans="1:10" s="145" customFormat="1" ht="24" customHeight="1" x14ac:dyDescent="0.2">
      <c r="A175" s="189">
        <f t="shared" si="8"/>
        <v>154</v>
      </c>
      <c r="B175" s="1109" t="s">
        <v>850</v>
      </c>
      <c r="C175" s="1110">
        <v>0</v>
      </c>
      <c r="D175" s="1110">
        <v>1316.26</v>
      </c>
      <c r="E175" s="1110">
        <v>1316.2547500000001</v>
      </c>
      <c r="F175" s="1104">
        <f t="shared" si="6"/>
        <v>99.999601142631406</v>
      </c>
      <c r="G175" s="1117" t="s">
        <v>730</v>
      </c>
      <c r="H175" s="1107" t="s">
        <v>64</v>
      </c>
      <c r="I175" s="178"/>
      <c r="J175" s="178"/>
    </row>
    <row r="176" spans="1:10" s="145" customFormat="1" ht="31.5" x14ac:dyDescent="0.2">
      <c r="A176" s="189">
        <f t="shared" si="8"/>
        <v>155</v>
      </c>
      <c r="B176" s="1109" t="s">
        <v>851</v>
      </c>
      <c r="C176" s="1110">
        <v>15000</v>
      </c>
      <c r="D176" s="1110">
        <v>17550.37</v>
      </c>
      <c r="E176" s="1110">
        <v>17550.354799999997</v>
      </c>
      <c r="F176" s="1104">
        <f t="shared" si="6"/>
        <v>99.999913392139305</v>
      </c>
      <c r="G176" s="1117" t="s">
        <v>730</v>
      </c>
      <c r="H176" s="1120" t="s">
        <v>64</v>
      </c>
      <c r="I176" s="178"/>
      <c r="J176" s="178"/>
    </row>
    <row r="177" spans="1:10" s="145" customFormat="1" ht="73.5" x14ac:dyDescent="0.2">
      <c r="A177" s="189">
        <f t="shared" si="8"/>
        <v>156</v>
      </c>
      <c r="B177" s="1109" t="s">
        <v>2945</v>
      </c>
      <c r="C177" s="1110">
        <v>0</v>
      </c>
      <c r="D177" s="1110">
        <v>73.73</v>
      </c>
      <c r="E177" s="1110">
        <v>0</v>
      </c>
      <c r="F177" s="1104">
        <f t="shared" si="6"/>
        <v>0</v>
      </c>
      <c r="G177" s="1118" t="s">
        <v>725</v>
      </c>
      <c r="H177" s="1120" t="s">
        <v>5140</v>
      </c>
      <c r="I177" s="178"/>
      <c r="J177" s="178"/>
    </row>
    <row r="178" spans="1:10" s="145" customFormat="1" ht="67.5" customHeight="1" x14ac:dyDescent="0.2">
      <c r="A178" s="189">
        <f t="shared" si="8"/>
        <v>157</v>
      </c>
      <c r="B178" s="1109" t="s">
        <v>2946</v>
      </c>
      <c r="C178" s="1110">
        <v>25000</v>
      </c>
      <c r="D178" s="1110">
        <v>29503.57</v>
      </c>
      <c r="E178" s="1110">
        <v>28546.430769999999</v>
      </c>
      <c r="F178" s="1104">
        <f t="shared" si="6"/>
        <v>96.755852834080756</v>
      </c>
      <c r="G178" s="1118" t="s">
        <v>725</v>
      </c>
      <c r="H178" s="1107" t="s">
        <v>5141</v>
      </c>
      <c r="I178" s="178"/>
      <c r="J178" s="178"/>
    </row>
    <row r="179" spans="1:10" s="145" customFormat="1" ht="78" customHeight="1" x14ac:dyDescent="0.2">
      <c r="A179" s="189">
        <f t="shared" si="8"/>
        <v>158</v>
      </c>
      <c r="B179" s="1109" t="s">
        <v>3751</v>
      </c>
      <c r="C179" s="1110">
        <v>0</v>
      </c>
      <c r="D179" s="1110">
        <v>1850</v>
      </c>
      <c r="E179" s="1110">
        <v>1711.33968</v>
      </c>
      <c r="F179" s="1104">
        <f t="shared" si="6"/>
        <v>92.504847567567566</v>
      </c>
      <c r="G179" s="1118" t="s">
        <v>725</v>
      </c>
      <c r="H179" s="1120" t="s">
        <v>5142</v>
      </c>
      <c r="I179" s="178"/>
      <c r="J179" s="178"/>
    </row>
    <row r="180" spans="1:10" s="145" customFormat="1" ht="120" customHeight="1" x14ac:dyDescent="0.2">
      <c r="A180" s="189">
        <f t="shared" si="8"/>
        <v>159</v>
      </c>
      <c r="B180" s="1109" t="s">
        <v>3284</v>
      </c>
      <c r="C180" s="1110">
        <v>13000</v>
      </c>
      <c r="D180" s="1110">
        <v>2715</v>
      </c>
      <c r="E180" s="1110">
        <v>2595.2080000000001</v>
      </c>
      <c r="F180" s="1104">
        <f t="shared" si="6"/>
        <v>95.587771639042359</v>
      </c>
      <c r="G180" s="1118" t="s">
        <v>725</v>
      </c>
      <c r="H180" s="1121" t="s">
        <v>5143</v>
      </c>
      <c r="I180" s="178"/>
    </row>
    <row r="181" spans="1:10" s="145" customFormat="1" ht="115.5" x14ac:dyDescent="0.2">
      <c r="A181" s="189">
        <f t="shared" si="8"/>
        <v>160</v>
      </c>
      <c r="B181" s="1109" t="s">
        <v>3277</v>
      </c>
      <c r="C181" s="1110">
        <v>10000</v>
      </c>
      <c r="D181" s="1110">
        <v>27159.89</v>
      </c>
      <c r="E181" s="1110">
        <v>20496.881000000001</v>
      </c>
      <c r="F181" s="1104">
        <f>E181/D181*100</f>
        <v>75.467466915366742</v>
      </c>
      <c r="G181" s="1118" t="s">
        <v>725</v>
      </c>
      <c r="H181" s="1121" t="s">
        <v>5144</v>
      </c>
      <c r="I181" s="178"/>
    </row>
    <row r="182" spans="1:10" s="145" customFormat="1" ht="15" customHeight="1" x14ac:dyDescent="0.2">
      <c r="A182" s="189">
        <f t="shared" si="8"/>
        <v>161</v>
      </c>
      <c r="B182" s="1109" t="s">
        <v>852</v>
      </c>
      <c r="C182" s="1110">
        <v>0</v>
      </c>
      <c r="D182" s="1110">
        <v>3248.7</v>
      </c>
      <c r="E182" s="1110">
        <v>3248.7</v>
      </c>
      <c r="F182" s="1104">
        <f t="shared" si="6"/>
        <v>100</v>
      </c>
      <c r="G182" s="1118" t="s">
        <v>723</v>
      </c>
      <c r="H182" s="1121" t="s">
        <v>64</v>
      </c>
      <c r="I182" s="178"/>
    </row>
    <row r="183" spans="1:10" s="145" customFormat="1" ht="34.5" customHeight="1" x14ac:dyDescent="0.2">
      <c r="A183" s="189">
        <f t="shared" si="8"/>
        <v>162</v>
      </c>
      <c r="B183" s="1109" t="s">
        <v>3566</v>
      </c>
      <c r="C183" s="1110">
        <v>0</v>
      </c>
      <c r="D183" s="1110">
        <v>59.99</v>
      </c>
      <c r="E183" s="1110">
        <v>59.99</v>
      </c>
      <c r="F183" s="1104">
        <f t="shared" si="6"/>
        <v>100</v>
      </c>
      <c r="G183" s="1118" t="s">
        <v>723</v>
      </c>
      <c r="H183" s="1121" t="s">
        <v>64</v>
      </c>
      <c r="I183" s="178"/>
    </row>
    <row r="184" spans="1:10" s="145" customFormat="1" ht="13.5" customHeight="1" thickBot="1" x14ac:dyDescent="0.25">
      <c r="A184" s="1299" t="s">
        <v>339</v>
      </c>
      <c r="B184" s="1300"/>
      <c r="C184" s="165">
        <f>SUM(C70:C183)</f>
        <v>560165</v>
      </c>
      <c r="D184" s="175">
        <f>SUM(D70:D183)</f>
        <v>787223.59999999974</v>
      </c>
      <c r="E184" s="175">
        <f>SUM(E70:E183)</f>
        <v>470092.72352000012</v>
      </c>
      <c r="F184" s="176">
        <f t="shared" si="6"/>
        <v>59.715273210813322</v>
      </c>
      <c r="G184" s="167"/>
      <c r="H184" s="177"/>
      <c r="I184" s="178"/>
      <c r="J184" s="178"/>
    </row>
    <row r="185" spans="1:10" ht="18" customHeight="1" thickBot="1" x14ac:dyDescent="0.2">
      <c r="A185" s="186" t="s">
        <v>717</v>
      </c>
      <c r="B185" s="158"/>
      <c r="C185" s="159"/>
      <c r="D185" s="159"/>
      <c r="E185" s="160"/>
      <c r="F185" s="161"/>
      <c r="G185" s="162"/>
      <c r="H185" s="194"/>
      <c r="I185" s="178"/>
    </row>
    <row r="186" spans="1:10" s="145" customFormat="1" ht="109.5" customHeight="1" x14ac:dyDescent="0.2">
      <c r="A186" s="1116">
        <f>A183+1</f>
        <v>163</v>
      </c>
      <c r="B186" s="1109" t="s">
        <v>853</v>
      </c>
      <c r="C186" s="1110">
        <v>0</v>
      </c>
      <c r="D186" s="1110">
        <v>94.38</v>
      </c>
      <c r="E186" s="1110">
        <v>0</v>
      </c>
      <c r="F186" s="1104">
        <f t="shared" ref="F186:F231" si="9">E186/D186*100</f>
        <v>0</v>
      </c>
      <c r="G186" s="1118" t="s">
        <v>725</v>
      </c>
      <c r="H186" s="1121" t="s">
        <v>5145</v>
      </c>
      <c r="I186" s="178"/>
      <c r="J186" s="178"/>
    </row>
    <row r="187" spans="1:10" s="145" customFormat="1" ht="57" customHeight="1" x14ac:dyDescent="0.2">
      <c r="A187" s="189">
        <f t="shared" ref="A187:A230" si="10">A186+1</f>
        <v>164</v>
      </c>
      <c r="B187" s="1109" t="s">
        <v>658</v>
      </c>
      <c r="C187" s="1110">
        <v>0</v>
      </c>
      <c r="D187" s="1110">
        <v>811.45</v>
      </c>
      <c r="E187" s="1110">
        <v>3.4281600000000005</v>
      </c>
      <c r="F187" s="1104">
        <f t="shared" si="9"/>
        <v>0.42247335017561161</v>
      </c>
      <c r="G187" s="1117" t="s">
        <v>730</v>
      </c>
      <c r="H187" s="1121" t="s">
        <v>5146</v>
      </c>
      <c r="I187" s="178"/>
      <c r="J187" s="178"/>
    </row>
    <row r="188" spans="1:10" s="145" customFormat="1" ht="99" customHeight="1" x14ac:dyDescent="0.2">
      <c r="A188" s="189">
        <f t="shared" si="10"/>
        <v>165</v>
      </c>
      <c r="B188" s="1109" t="s">
        <v>659</v>
      </c>
      <c r="C188" s="1110">
        <v>8000</v>
      </c>
      <c r="D188" s="1110">
        <v>20344.689999999999</v>
      </c>
      <c r="E188" s="1110">
        <v>7057.3066400000007</v>
      </c>
      <c r="F188" s="1104">
        <f t="shared" si="9"/>
        <v>34.688690955723587</v>
      </c>
      <c r="G188" s="1118" t="s">
        <v>725</v>
      </c>
      <c r="H188" s="1121" t="s">
        <v>5147</v>
      </c>
      <c r="I188" s="178"/>
      <c r="J188" s="178"/>
    </row>
    <row r="189" spans="1:10" s="145" customFormat="1" ht="24" customHeight="1" x14ac:dyDescent="0.2">
      <c r="A189" s="189">
        <f t="shared" si="10"/>
        <v>166</v>
      </c>
      <c r="B189" s="1109" t="s">
        <v>660</v>
      </c>
      <c r="C189" s="1110">
        <v>0</v>
      </c>
      <c r="D189" s="1110">
        <v>1949.41</v>
      </c>
      <c r="E189" s="1110">
        <v>0</v>
      </c>
      <c r="F189" s="1104">
        <f t="shared" si="9"/>
        <v>0</v>
      </c>
      <c r="G189" s="1117" t="s">
        <v>730</v>
      </c>
      <c r="H189" s="1121" t="s">
        <v>4791</v>
      </c>
      <c r="I189" s="178"/>
      <c r="J189" s="178"/>
    </row>
    <row r="190" spans="1:10" s="145" customFormat="1" ht="15" customHeight="1" x14ac:dyDescent="0.2">
      <c r="A190" s="189">
        <f t="shared" si="10"/>
        <v>167</v>
      </c>
      <c r="B190" s="1109" t="s">
        <v>662</v>
      </c>
      <c r="C190" s="1110">
        <v>0</v>
      </c>
      <c r="D190" s="1110">
        <v>5573.8600000000015</v>
      </c>
      <c r="E190" s="1110">
        <v>5303.0108099999998</v>
      </c>
      <c r="F190" s="1104">
        <f t="shared" si="9"/>
        <v>95.140724919535089</v>
      </c>
      <c r="G190" s="1117" t="s">
        <v>730</v>
      </c>
      <c r="H190" s="1121" t="s">
        <v>64</v>
      </c>
      <c r="I190" s="178"/>
      <c r="J190" s="178"/>
    </row>
    <row r="191" spans="1:10" s="145" customFormat="1" ht="126" x14ac:dyDescent="0.2">
      <c r="A191" s="189">
        <f t="shared" si="10"/>
        <v>168</v>
      </c>
      <c r="B191" s="1109" t="s">
        <v>663</v>
      </c>
      <c r="C191" s="1110">
        <v>0</v>
      </c>
      <c r="D191" s="1110">
        <v>86.23</v>
      </c>
      <c r="E191" s="1110">
        <v>0</v>
      </c>
      <c r="F191" s="1104">
        <f t="shared" si="9"/>
        <v>0</v>
      </c>
      <c r="G191" s="1118" t="s">
        <v>725</v>
      </c>
      <c r="H191" s="1121" t="s">
        <v>5148</v>
      </c>
      <c r="I191" s="178"/>
      <c r="J191" s="178"/>
    </row>
    <row r="192" spans="1:10" s="145" customFormat="1" ht="126" x14ac:dyDescent="0.2">
      <c r="A192" s="189">
        <f t="shared" si="10"/>
        <v>169</v>
      </c>
      <c r="B192" s="1109" t="s">
        <v>855</v>
      </c>
      <c r="C192" s="1110">
        <v>0</v>
      </c>
      <c r="D192" s="1110">
        <v>36.299999999999997</v>
      </c>
      <c r="E192" s="1110">
        <v>0</v>
      </c>
      <c r="F192" s="1104">
        <f t="shared" si="9"/>
        <v>0</v>
      </c>
      <c r="G192" s="1118" t="s">
        <v>725</v>
      </c>
      <c r="H192" s="1121" t="s">
        <v>5149</v>
      </c>
      <c r="I192" s="178"/>
      <c r="J192" s="178"/>
    </row>
    <row r="193" spans="1:10" s="145" customFormat="1" ht="126" x14ac:dyDescent="0.2">
      <c r="A193" s="189">
        <f t="shared" si="10"/>
        <v>170</v>
      </c>
      <c r="B193" s="1109" t="s">
        <v>664</v>
      </c>
      <c r="C193" s="1110">
        <v>0</v>
      </c>
      <c r="D193" s="1110">
        <v>404.07</v>
      </c>
      <c r="E193" s="1110">
        <v>19.965</v>
      </c>
      <c r="F193" s="1104">
        <f t="shared" si="9"/>
        <v>4.9409755735392382</v>
      </c>
      <c r="G193" s="1118" t="s">
        <v>725</v>
      </c>
      <c r="H193" s="1121" t="s">
        <v>5150</v>
      </c>
      <c r="I193" s="178"/>
      <c r="J193" s="178"/>
    </row>
    <row r="194" spans="1:10" s="145" customFormat="1" ht="24" customHeight="1" x14ac:dyDescent="0.2">
      <c r="A194" s="189">
        <f t="shared" si="10"/>
        <v>171</v>
      </c>
      <c r="B194" s="1109" t="s">
        <v>665</v>
      </c>
      <c r="C194" s="1110">
        <v>0</v>
      </c>
      <c r="D194" s="1110">
        <v>2619.9999999999995</v>
      </c>
      <c r="E194" s="1110">
        <v>2586.9940099999999</v>
      </c>
      <c r="F194" s="1104">
        <f t="shared" si="9"/>
        <v>98.740229389313001</v>
      </c>
      <c r="G194" s="1118" t="s">
        <v>730</v>
      </c>
      <c r="H194" s="1121" t="s">
        <v>64</v>
      </c>
      <c r="I194" s="178"/>
      <c r="J194" s="178"/>
    </row>
    <row r="195" spans="1:10" s="145" customFormat="1" ht="24" customHeight="1" x14ac:dyDescent="0.2">
      <c r="A195" s="189">
        <f t="shared" si="10"/>
        <v>172</v>
      </c>
      <c r="B195" s="1109" t="s">
        <v>666</v>
      </c>
      <c r="C195" s="1110">
        <v>14100</v>
      </c>
      <c r="D195" s="1110">
        <v>11697</v>
      </c>
      <c r="E195" s="1110">
        <v>11000.117009999998</v>
      </c>
      <c r="F195" s="1104">
        <f t="shared" si="9"/>
        <v>94.042207489099752</v>
      </c>
      <c r="G195" s="1118" t="s">
        <v>730</v>
      </c>
      <c r="H195" s="1121" t="s">
        <v>4791</v>
      </c>
      <c r="I195" s="178"/>
      <c r="J195" s="178"/>
    </row>
    <row r="196" spans="1:10" s="145" customFormat="1" ht="99" customHeight="1" x14ac:dyDescent="0.2">
      <c r="A196" s="189">
        <f t="shared" si="10"/>
        <v>173</v>
      </c>
      <c r="B196" s="1109" t="s">
        <v>667</v>
      </c>
      <c r="C196" s="1110">
        <v>11700</v>
      </c>
      <c r="D196" s="1110">
        <v>3517</v>
      </c>
      <c r="E196" s="1110">
        <v>95.408500000000004</v>
      </c>
      <c r="F196" s="1104">
        <f t="shared" si="9"/>
        <v>2.712780779073074</v>
      </c>
      <c r="G196" s="1118" t="s">
        <v>725</v>
      </c>
      <c r="H196" s="1121" t="s">
        <v>5151</v>
      </c>
      <c r="I196" s="178"/>
      <c r="J196" s="178"/>
    </row>
    <row r="197" spans="1:10" s="145" customFormat="1" ht="73.5" x14ac:dyDescent="0.2">
      <c r="A197" s="189">
        <f t="shared" si="10"/>
        <v>174</v>
      </c>
      <c r="B197" s="1109" t="s">
        <v>668</v>
      </c>
      <c r="C197" s="1110">
        <v>15100</v>
      </c>
      <c r="D197" s="1110">
        <v>15876.79</v>
      </c>
      <c r="E197" s="1110">
        <v>14281.470150000001</v>
      </c>
      <c r="F197" s="1104">
        <f t="shared" si="9"/>
        <v>89.951874087898119</v>
      </c>
      <c r="G197" s="1118" t="s">
        <v>725</v>
      </c>
      <c r="H197" s="1121" t="s">
        <v>5152</v>
      </c>
      <c r="I197" s="178"/>
      <c r="J197" s="178"/>
    </row>
    <row r="198" spans="1:10" s="145" customFormat="1" ht="168" x14ac:dyDescent="0.2">
      <c r="A198" s="189">
        <f t="shared" si="10"/>
        <v>175</v>
      </c>
      <c r="B198" s="1109" t="s">
        <v>856</v>
      </c>
      <c r="C198" s="1110">
        <v>30330</v>
      </c>
      <c r="D198" s="1110">
        <v>24540.870000000003</v>
      </c>
      <c r="E198" s="1110">
        <v>18541.3089</v>
      </c>
      <c r="F198" s="1104">
        <f t="shared" si="9"/>
        <v>75.552777468769435</v>
      </c>
      <c r="G198" s="1118" t="s">
        <v>725</v>
      </c>
      <c r="H198" s="1121" t="s">
        <v>5153</v>
      </c>
      <c r="I198" s="178"/>
      <c r="J198" s="178"/>
    </row>
    <row r="199" spans="1:10" s="145" customFormat="1" ht="94.5" x14ac:dyDescent="0.2">
      <c r="A199" s="189">
        <f t="shared" si="10"/>
        <v>176</v>
      </c>
      <c r="B199" s="1109" t="s">
        <v>669</v>
      </c>
      <c r="C199" s="1110">
        <v>43300</v>
      </c>
      <c r="D199" s="1110">
        <v>28466.9</v>
      </c>
      <c r="E199" s="1110">
        <v>22573.283429999999</v>
      </c>
      <c r="F199" s="1104">
        <f t="shared" si="9"/>
        <v>79.29659861101841</v>
      </c>
      <c r="G199" s="1118" t="s">
        <v>725</v>
      </c>
      <c r="H199" s="1121" t="s">
        <v>5154</v>
      </c>
      <c r="I199" s="178"/>
      <c r="J199" s="178"/>
    </row>
    <row r="200" spans="1:10" s="145" customFormat="1" ht="24" customHeight="1" x14ac:dyDescent="0.2">
      <c r="A200" s="189">
        <f t="shared" si="10"/>
        <v>177</v>
      </c>
      <c r="B200" s="1109" t="s">
        <v>670</v>
      </c>
      <c r="C200" s="1110">
        <v>7300</v>
      </c>
      <c r="D200" s="1110">
        <v>6012.66</v>
      </c>
      <c r="E200" s="1110">
        <v>5126.3293700000004</v>
      </c>
      <c r="F200" s="1104">
        <f t="shared" si="9"/>
        <v>85.258926498421673</v>
      </c>
      <c r="G200" s="1118" t="s">
        <v>730</v>
      </c>
      <c r="H200" s="1121" t="s">
        <v>4791</v>
      </c>
      <c r="I200" s="178"/>
      <c r="J200" s="178"/>
    </row>
    <row r="201" spans="1:10" s="145" customFormat="1" ht="89.25" customHeight="1" x14ac:dyDescent="0.2">
      <c r="A201" s="189">
        <f t="shared" si="10"/>
        <v>178</v>
      </c>
      <c r="B201" s="1109" t="s">
        <v>671</v>
      </c>
      <c r="C201" s="1110">
        <v>29800</v>
      </c>
      <c r="D201" s="1110">
        <v>25282.05</v>
      </c>
      <c r="E201" s="1110">
        <v>17376.799080000001</v>
      </c>
      <c r="F201" s="1104">
        <f t="shared" si="9"/>
        <v>68.731764552320712</v>
      </c>
      <c r="G201" s="1118" t="s">
        <v>725</v>
      </c>
      <c r="H201" s="1121" t="s">
        <v>5155</v>
      </c>
      <c r="I201" s="178"/>
      <c r="J201" s="178"/>
    </row>
    <row r="202" spans="1:10" s="145" customFormat="1" ht="115.5" x14ac:dyDescent="0.2">
      <c r="A202" s="189">
        <f t="shared" si="10"/>
        <v>179</v>
      </c>
      <c r="B202" s="1109" t="s">
        <v>672</v>
      </c>
      <c r="C202" s="1110">
        <v>62070</v>
      </c>
      <c r="D202" s="1110">
        <v>16937.599999999999</v>
      </c>
      <c r="E202" s="1110">
        <v>59.375120000000003</v>
      </c>
      <c r="F202" s="1104">
        <f t="shared" si="9"/>
        <v>0.35055214434158327</v>
      </c>
      <c r="G202" s="1118" t="s">
        <v>725</v>
      </c>
      <c r="H202" s="1121" t="s">
        <v>5156</v>
      </c>
      <c r="I202" s="178"/>
      <c r="J202" s="178"/>
    </row>
    <row r="203" spans="1:10" s="145" customFormat="1" ht="89.25" customHeight="1" x14ac:dyDescent="0.2">
      <c r="A203" s="189">
        <f t="shared" si="10"/>
        <v>180</v>
      </c>
      <c r="B203" s="1109" t="s">
        <v>673</v>
      </c>
      <c r="C203" s="1110">
        <v>17250</v>
      </c>
      <c r="D203" s="1110">
        <v>15421.470000000001</v>
      </c>
      <c r="E203" s="1110">
        <v>2499.37372</v>
      </c>
      <c r="F203" s="1104">
        <f t="shared" si="9"/>
        <v>16.207104251410531</v>
      </c>
      <c r="G203" s="1118" t="s">
        <v>725</v>
      </c>
      <c r="H203" s="1121" t="s">
        <v>5157</v>
      </c>
      <c r="I203" s="178"/>
      <c r="J203" s="178"/>
    </row>
    <row r="204" spans="1:10" s="145" customFormat="1" ht="67.5" customHeight="1" x14ac:dyDescent="0.2">
      <c r="A204" s="189">
        <f t="shared" si="10"/>
        <v>181</v>
      </c>
      <c r="B204" s="1109" t="s">
        <v>3245</v>
      </c>
      <c r="C204" s="1110">
        <v>41500</v>
      </c>
      <c r="D204" s="1110">
        <v>234586.89999999985</v>
      </c>
      <c r="E204" s="1110">
        <v>176795.14691999977</v>
      </c>
      <c r="F204" s="1104">
        <f t="shared" si="9"/>
        <v>75.364458509831493</v>
      </c>
      <c r="G204" s="1118" t="s">
        <v>725</v>
      </c>
      <c r="H204" s="1121" t="s">
        <v>5158</v>
      </c>
      <c r="I204" s="178"/>
      <c r="J204" s="178"/>
    </row>
    <row r="205" spans="1:10" s="145" customFormat="1" ht="67.5" customHeight="1" x14ac:dyDescent="0.2">
      <c r="A205" s="189">
        <f t="shared" si="10"/>
        <v>182</v>
      </c>
      <c r="B205" s="1109" t="s">
        <v>2947</v>
      </c>
      <c r="C205" s="1110">
        <v>3000</v>
      </c>
      <c r="D205" s="1110">
        <v>17116.770000000004</v>
      </c>
      <c r="E205" s="1110">
        <v>11022.110499999999</v>
      </c>
      <c r="F205" s="1104">
        <f t="shared" si="9"/>
        <v>64.393635598305039</v>
      </c>
      <c r="G205" s="1118" t="s">
        <v>725</v>
      </c>
      <c r="H205" s="1121" t="s">
        <v>5159</v>
      </c>
      <c r="I205" s="178"/>
      <c r="J205" s="178"/>
    </row>
    <row r="206" spans="1:10" s="145" customFormat="1" ht="45" customHeight="1" x14ac:dyDescent="0.2">
      <c r="A206" s="189">
        <f t="shared" si="10"/>
        <v>183</v>
      </c>
      <c r="B206" s="1109" t="s">
        <v>5160</v>
      </c>
      <c r="C206" s="1110">
        <v>6545</v>
      </c>
      <c r="D206" s="1110">
        <v>0</v>
      </c>
      <c r="E206" s="1110">
        <v>0</v>
      </c>
      <c r="F206" s="1104" t="s">
        <v>3125</v>
      </c>
      <c r="G206" s="1118" t="s">
        <v>730</v>
      </c>
      <c r="H206" s="1121" t="s">
        <v>5161</v>
      </c>
      <c r="I206" s="178"/>
      <c r="J206" s="178"/>
    </row>
    <row r="207" spans="1:10" s="145" customFormat="1" ht="67.5" customHeight="1" x14ac:dyDescent="0.2">
      <c r="A207" s="189">
        <f t="shared" si="10"/>
        <v>184</v>
      </c>
      <c r="B207" s="1109" t="s">
        <v>2948</v>
      </c>
      <c r="C207" s="1110">
        <v>70</v>
      </c>
      <c r="D207" s="1110">
        <v>2137.4299999999998</v>
      </c>
      <c r="E207" s="1110">
        <v>1740.6513700000003</v>
      </c>
      <c r="F207" s="1104">
        <f t="shared" si="9"/>
        <v>81.436649153422593</v>
      </c>
      <c r="G207" s="1118" t="s">
        <v>725</v>
      </c>
      <c r="H207" s="1121" t="s">
        <v>5162</v>
      </c>
      <c r="I207" s="178"/>
      <c r="J207" s="178"/>
    </row>
    <row r="208" spans="1:10" s="145" customFormat="1" ht="57" customHeight="1" x14ac:dyDescent="0.2">
      <c r="A208" s="189">
        <f t="shared" si="10"/>
        <v>185</v>
      </c>
      <c r="B208" s="1109" t="s">
        <v>3244</v>
      </c>
      <c r="C208" s="1110">
        <v>1000</v>
      </c>
      <c r="D208" s="1110">
        <v>20129.300000000003</v>
      </c>
      <c r="E208" s="1110">
        <v>19000.622459999999</v>
      </c>
      <c r="F208" s="1104">
        <f t="shared" si="9"/>
        <v>94.392862444297592</v>
      </c>
      <c r="G208" s="1118" t="s">
        <v>725</v>
      </c>
      <c r="H208" s="1121" t="s">
        <v>5163</v>
      </c>
      <c r="I208" s="178"/>
      <c r="J208" s="178"/>
    </row>
    <row r="209" spans="1:10" s="145" customFormat="1" ht="15" customHeight="1" x14ac:dyDescent="0.2">
      <c r="A209" s="189">
        <f t="shared" si="10"/>
        <v>186</v>
      </c>
      <c r="B209" s="1109" t="s">
        <v>3238</v>
      </c>
      <c r="C209" s="1110">
        <v>0</v>
      </c>
      <c r="D209" s="1110">
        <v>63.79</v>
      </c>
      <c r="E209" s="1110">
        <v>63.79</v>
      </c>
      <c r="F209" s="1104">
        <f t="shared" si="9"/>
        <v>100</v>
      </c>
      <c r="G209" s="1118" t="s">
        <v>725</v>
      </c>
      <c r="H209" s="1121" t="s">
        <v>64</v>
      </c>
      <c r="I209" s="178"/>
      <c r="J209" s="178"/>
    </row>
    <row r="210" spans="1:10" s="145" customFormat="1" ht="15" customHeight="1" x14ac:dyDescent="0.2">
      <c r="A210" s="189">
        <f t="shared" si="10"/>
        <v>187</v>
      </c>
      <c r="B210" s="1109" t="s">
        <v>3239</v>
      </c>
      <c r="C210" s="1110">
        <v>0</v>
      </c>
      <c r="D210" s="1110">
        <v>54.45</v>
      </c>
      <c r="E210" s="1110">
        <v>54.45</v>
      </c>
      <c r="F210" s="1104">
        <f t="shared" si="9"/>
        <v>100</v>
      </c>
      <c r="G210" s="1118" t="s">
        <v>730</v>
      </c>
      <c r="H210" s="1121" t="s">
        <v>64</v>
      </c>
      <c r="I210" s="178"/>
      <c r="J210" s="178"/>
    </row>
    <row r="211" spans="1:10" s="145" customFormat="1" ht="120" customHeight="1" x14ac:dyDescent="0.2">
      <c r="A211" s="189">
        <f t="shared" si="10"/>
        <v>188</v>
      </c>
      <c r="B211" s="1109" t="s">
        <v>3240</v>
      </c>
      <c r="C211" s="1110">
        <v>0</v>
      </c>
      <c r="D211" s="1110">
        <v>170.36</v>
      </c>
      <c r="E211" s="1110">
        <v>42.228999999999999</v>
      </c>
      <c r="F211" s="1104">
        <f t="shared" si="9"/>
        <v>24.788095797135476</v>
      </c>
      <c r="G211" s="1118" t="s">
        <v>725</v>
      </c>
      <c r="H211" s="1121" t="s">
        <v>5164</v>
      </c>
      <c r="I211" s="178"/>
      <c r="J211" s="178"/>
    </row>
    <row r="212" spans="1:10" s="145" customFormat="1" ht="129" customHeight="1" x14ac:dyDescent="0.2">
      <c r="A212" s="189">
        <f t="shared" si="10"/>
        <v>189</v>
      </c>
      <c r="B212" s="1109" t="s">
        <v>3241</v>
      </c>
      <c r="C212" s="1110">
        <v>0</v>
      </c>
      <c r="D212" s="1110">
        <v>67.260000000000005</v>
      </c>
      <c r="E212" s="1110">
        <v>0</v>
      </c>
      <c r="F212" s="1104">
        <f t="shared" si="9"/>
        <v>0</v>
      </c>
      <c r="G212" s="1118" t="s">
        <v>725</v>
      </c>
      <c r="H212" s="1121" t="s">
        <v>5165</v>
      </c>
      <c r="I212" s="178"/>
      <c r="J212" s="178"/>
    </row>
    <row r="213" spans="1:10" s="145" customFormat="1" ht="129" customHeight="1" x14ac:dyDescent="0.2">
      <c r="A213" s="189">
        <f t="shared" si="10"/>
        <v>190</v>
      </c>
      <c r="B213" s="1109" t="s">
        <v>3242</v>
      </c>
      <c r="C213" s="1110">
        <v>0</v>
      </c>
      <c r="D213" s="1110">
        <v>216.43</v>
      </c>
      <c r="E213" s="1110">
        <v>46</v>
      </c>
      <c r="F213" s="1104">
        <f t="shared" si="9"/>
        <v>21.253985122210413</v>
      </c>
      <c r="G213" s="1118" t="s">
        <v>725</v>
      </c>
      <c r="H213" s="1121" t="s">
        <v>5166</v>
      </c>
      <c r="I213" s="178"/>
      <c r="J213" s="178"/>
    </row>
    <row r="214" spans="1:10" s="145" customFormat="1" ht="67.5" customHeight="1" x14ac:dyDescent="0.2">
      <c r="A214" s="189">
        <f t="shared" si="10"/>
        <v>191</v>
      </c>
      <c r="B214" s="1109" t="s">
        <v>3243</v>
      </c>
      <c r="C214" s="1110">
        <v>400</v>
      </c>
      <c r="D214" s="1110">
        <v>6316.2700000000013</v>
      </c>
      <c r="E214" s="1110">
        <v>3267.1262700000002</v>
      </c>
      <c r="F214" s="1104">
        <f t="shared" si="9"/>
        <v>51.725563821685896</v>
      </c>
      <c r="G214" s="1118" t="s">
        <v>725</v>
      </c>
      <c r="H214" s="1121" t="s">
        <v>5167</v>
      </c>
      <c r="I214" s="178"/>
      <c r="J214" s="178"/>
    </row>
    <row r="215" spans="1:10" s="145" customFormat="1" ht="67.5" customHeight="1" x14ac:dyDescent="0.2">
      <c r="A215" s="189">
        <f t="shared" si="10"/>
        <v>192</v>
      </c>
      <c r="B215" s="1109" t="s">
        <v>3246</v>
      </c>
      <c r="C215" s="1110">
        <v>0</v>
      </c>
      <c r="D215" s="1110">
        <v>23144.01</v>
      </c>
      <c r="E215" s="1110">
        <v>17362.841639999991</v>
      </c>
      <c r="F215" s="1104">
        <f t="shared" si="9"/>
        <v>75.020887218766291</v>
      </c>
      <c r="G215" s="1118" t="s">
        <v>725</v>
      </c>
      <c r="H215" s="1121" t="s">
        <v>5168</v>
      </c>
      <c r="I215" s="178"/>
      <c r="J215" s="178"/>
    </row>
    <row r="216" spans="1:10" s="145" customFormat="1" ht="67.5" customHeight="1" x14ac:dyDescent="0.2">
      <c r="A216" s="189">
        <f t="shared" si="10"/>
        <v>193</v>
      </c>
      <c r="B216" s="1109" t="s">
        <v>4103</v>
      </c>
      <c r="C216" s="1110">
        <v>0</v>
      </c>
      <c r="D216" s="1110">
        <v>309.11</v>
      </c>
      <c r="E216" s="1110">
        <v>79.349800000000002</v>
      </c>
      <c r="F216" s="1104">
        <f t="shared" si="9"/>
        <v>25.670408592410471</v>
      </c>
      <c r="G216" s="1118" t="s">
        <v>725</v>
      </c>
      <c r="H216" s="1121" t="s">
        <v>5169</v>
      </c>
      <c r="I216" s="178"/>
      <c r="J216" s="178"/>
    </row>
    <row r="217" spans="1:10" s="145" customFormat="1" ht="189" x14ac:dyDescent="0.2">
      <c r="A217" s="189">
        <f t="shared" si="10"/>
        <v>194</v>
      </c>
      <c r="B217" s="1109" t="s">
        <v>4034</v>
      </c>
      <c r="C217" s="1110">
        <v>3500</v>
      </c>
      <c r="D217" s="1110">
        <v>14731.35</v>
      </c>
      <c r="E217" s="1110">
        <v>10355.3732</v>
      </c>
      <c r="F217" s="1104">
        <f t="shared" si="9"/>
        <v>70.294801223241592</v>
      </c>
      <c r="G217" s="1118" t="s">
        <v>725</v>
      </c>
      <c r="H217" s="1121" t="s">
        <v>5170</v>
      </c>
      <c r="I217" s="178"/>
      <c r="J217" s="178"/>
    </row>
    <row r="218" spans="1:10" s="145" customFormat="1" ht="78" customHeight="1" x14ac:dyDescent="0.2">
      <c r="A218" s="189">
        <f t="shared" si="10"/>
        <v>195</v>
      </c>
      <c r="B218" s="1109" t="s">
        <v>4028</v>
      </c>
      <c r="C218" s="1110">
        <v>0</v>
      </c>
      <c r="D218" s="1110">
        <v>2000</v>
      </c>
      <c r="E218" s="1110">
        <v>456.17</v>
      </c>
      <c r="F218" s="1104">
        <f t="shared" si="9"/>
        <v>22.808500000000002</v>
      </c>
      <c r="G218" s="1118" t="s">
        <v>725</v>
      </c>
      <c r="H218" s="1121" t="s">
        <v>5171</v>
      </c>
      <c r="I218" s="178"/>
      <c r="J218" s="178"/>
    </row>
    <row r="219" spans="1:10" s="145" customFormat="1" ht="78" customHeight="1" x14ac:dyDescent="0.2">
      <c r="A219" s="189">
        <f t="shared" si="10"/>
        <v>196</v>
      </c>
      <c r="B219" s="1109" t="s">
        <v>4029</v>
      </c>
      <c r="C219" s="1110">
        <v>0</v>
      </c>
      <c r="D219" s="1110">
        <v>2000</v>
      </c>
      <c r="E219" s="1110">
        <v>1040.2390500000001</v>
      </c>
      <c r="F219" s="1104">
        <f t="shared" si="9"/>
        <v>52.0119525</v>
      </c>
      <c r="G219" s="1118" t="s">
        <v>725</v>
      </c>
      <c r="H219" s="1121" t="s">
        <v>5172</v>
      </c>
      <c r="I219" s="178"/>
      <c r="J219" s="178"/>
    </row>
    <row r="220" spans="1:10" s="145" customFormat="1" ht="89.25" customHeight="1" x14ac:dyDescent="0.2">
      <c r="A220" s="189">
        <f t="shared" si="10"/>
        <v>197</v>
      </c>
      <c r="B220" s="1109" t="s">
        <v>4030</v>
      </c>
      <c r="C220" s="1110">
        <v>0</v>
      </c>
      <c r="D220" s="1110">
        <v>3500</v>
      </c>
      <c r="E220" s="1110">
        <v>268.983</v>
      </c>
      <c r="F220" s="1104">
        <f t="shared" si="9"/>
        <v>7.6852285714285724</v>
      </c>
      <c r="G220" s="1118" t="s">
        <v>725</v>
      </c>
      <c r="H220" s="1121" t="s">
        <v>5173</v>
      </c>
      <c r="I220" s="178"/>
      <c r="J220" s="178"/>
    </row>
    <row r="221" spans="1:10" s="145" customFormat="1" ht="109.5" customHeight="1" x14ac:dyDescent="0.2">
      <c r="A221" s="189">
        <f t="shared" si="10"/>
        <v>198</v>
      </c>
      <c r="B221" s="1109" t="s">
        <v>4262</v>
      </c>
      <c r="C221" s="1110">
        <v>0</v>
      </c>
      <c r="D221" s="1110">
        <v>2200</v>
      </c>
      <c r="E221" s="1110">
        <v>529.98</v>
      </c>
      <c r="F221" s="1104">
        <f t="shared" si="9"/>
        <v>24.09</v>
      </c>
      <c r="G221" s="1118" t="s">
        <v>725</v>
      </c>
      <c r="H221" s="1121" t="s">
        <v>5174</v>
      </c>
      <c r="I221" s="178"/>
      <c r="J221" s="178"/>
    </row>
    <row r="222" spans="1:10" s="145" customFormat="1" ht="157.5" x14ac:dyDescent="0.2">
      <c r="A222" s="189">
        <f t="shared" si="10"/>
        <v>199</v>
      </c>
      <c r="B222" s="1109" t="s">
        <v>4032</v>
      </c>
      <c r="C222" s="1110">
        <v>0</v>
      </c>
      <c r="D222" s="1110">
        <v>2343.9</v>
      </c>
      <c r="E222" s="1110">
        <v>386.15899999999999</v>
      </c>
      <c r="F222" s="1104">
        <f t="shared" si="9"/>
        <v>16.475062929305857</v>
      </c>
      <c r="G222" s="1118" t="s">
        <v>725</v>
      </c>
      <c r="H222" s="1121" t="s">
        <v>5175</v>
      </c>
      <c r="I222" s="178"/>
      <c r="J222" s="178"/>
    </row>
    <row r="223" spans="1:10" s="145" customFormat="1" ht="57" customHeight="1" x14ac:dyDescent="0.2">
      <c r="A223" s="189">
        <f t="shared" si="10"/>
        <v>200</v>
      </c>
      <c r="B223" s="1109" t="s">
        <v>4027</v>
      </c>
      <c r="C223" s="1110">
        <v>0</v>
      </c>
      <c r="D223" s="1110">
        <v>200</v>
      </c>
      <c r="E223" s="1110">
        <v>0</v>
      </c>
      <c r="F223" s="1104">
        <f t="shared" si="9"/>
        <v>0</v>
      </c>
      <c r="G223" s="1118" t="s">
        <v>725</v>
      </c>
      <c r="H223" s="1121" t="s">
        <v>5176</v>
      </c>
      <c r="I223" s="178"/>
      <c r="J223" s="178"/>
    </row>
    <row r="224" spans="1:10" s="145" customFormat="1" ht="21" x14ac:dyDescent="0.2">
      <c r="A224" s="189">
        <f t="shared" si="10"/>
        <v>201</v>
      </c>
      <c r="B224" s="1109" t="s">
        <v>857</v>
      </c>
      <c r="C224" s="1110">
        <v>0</v>
      </c>
      <c r="D224" s="1110">
        <v>7167.3899999999994</v>
      </c>
      <c r="E224" s="1110">
        <v>7167.3755699999992</v>
      </c>
      <c r="F224" s="1104">
        <f t="shared" si="9"/>
        <v>99.999798671482921</v>
      </c>
      <c r="G224" s="1118" t="s">
        <v>725</v>
      </c>
      <c r="H224" s="1121" t="s">
        <v>64</v>
      </c>
      <c r="I224" s="178"/>
      <c r="J224" s="178"/>
    </row>
    <row r="225" spans="1:11" s="145" customFormat="1" ht="24" customHeight="1" x14ac:dyDescent="0.2">
      <c r="A225" s="189">
        <f t="shared" si="10"/>
        <v>202</v>
      </c>
      <c r="B225" s="1109" t="s">
        <v>858</v>
      </c>
      <c r="C225" s="1110">
        <v>0</v>
      </c>
      <c r="D225" s="1110">
        <v>23776.489999999998</v>
      </c>
      <c r="E225" s="1110">
        <v>23776.463739999996</v>
      </c>
      <c r="F225" s="1104">
        <f t="shared" si="9"/>
        <v>99.999889554766071</v>
      </c>
      <c r="G225" s="1118" t="s">
        <v>725</v>
      </c>
      <c r="H225" s="1121" t="s">
        <v>64</v>
      </c>
      <c r="I225" s="178"/>
      <c r="J225" s="178"/>
    </row>
    <row r="226" spans="1:11" s="145" customFormat="1" ht="24" customHeight="1" x14ac:dyDescent="0.2">
      <c r="A226" s="189">
        <f t="shared" si="10"/>
        <v>203</v>
      </c>
      <c r="B226" s="1109" t="s">
        <v>4096</v>
      </c>
      <c r="C226" s="1110">
        <v>0</v>
      </c>
      <c r="D226" s="1110">
        <v>103183.11000000006</v>
      </c>
      <c r="E226" s="1110">
        <v>103183.01699999996</v>
      </c>
      <c r="F226" s="1104">
        <f t="shared" si="9"/>
        <v>99.999909868969738</v>
      </c>
      <c r="G226" s="1118" t="s">
        <v>725</v>
      </c>
      <c r="H226" s="1121" t="s">
        <v>64</v>
      </c>
      <c r="I226" s="178"/>
      <c r="J226" s="178"/>
    </row>
    <row r="227" spans="1:11" s="145" customFormat="1" ht="15" customHeight="1" x14ac:dyDescent="0.2">
      <c r="A227" s="189">
        <f t="shared" si="10"/>
        <v>204</v>
      </c>
      <c r="B227" s="1109" t="s">
        <v>4116</v>
      </c>
      <c r="C227" s="1110">
        <v>0</v>
      </c>
      <c r="D227" s="1110">
        <v>57686.612999999998</v>
      </c>
      <c r="E227" s="1110">
        <v>57686.612999999998</v>
      </c>
      <c r="F227" s="1104">
        <f t="shared" si="9"/>
        <v>100</v>
      </c>
      <c r="G227" s="1118" t="s">
        <v>723</v>
      </c>
      <c r="H227" s="1121" t="s">
        <v>64</v>
      </c>
      <c r="I227" s="178"/>
      <c r="J227" s="178"/>
    </row>
    <row r="228" spans="1:11" s="145" customFormat="1" ht="15" customHeight="1" x14ac:dyDescent="0.2">
      <c r="A228" s="189">
        <f t="shared" si="10"/>
        <v>205</v>
      </c>
      <c r="B228" s="1109" t="s">
        <v>4224</v>
      </c>
      <c r="C228" s="1110">
        <v>0</v>
      </c>
      <c r="D228" s="1110">
        <v>105927</v>
      </c>
      <c r="E228" s="1110">
        <v>105927</v>
      </c>
      <c r="F228" s="1104">
        <f t="shared" si="9"/>
        <v>100</v>
      </c>
      <c r="G228" s="1118" t="s">
        <v>723</v>
      </c>
      <c r="H228" s="1121" t="s">
        <v>64</v>
      </c>
      <c r="I228" s="178"/>
      <c r="J228" s="178"/>
    </row>
    <row r="229" spans="1:11" s="145" customFormat="1" ht="15" customHeight="1" x14ac:dyDescent="0.2">
      <c r="A229" s="189">
        <f t="shared" si="10"/>
        <v>206</v>
      </c>
      <c r="B229" s="1109" t="s">
        <v>4218</v>
      </c>
      <c r="C229" s="1110">
        <v>0</v>
      </c>
      <c r="D229" s="1110">
        <v>53176</v>
      </c>
      <c r="E229" s="1110">
        <v>53176</v>
      </c>
      <c r="F229" s="1104">
        <f t="shared" si="9"/>
        <v>100</v>
      </c>
      <c r="G229" s="1118" t="s">
        <v>723</v>
      </c>
      <c r="H229" s="1121" t="s">
        <v>64</v>
      </c>
      <c r="I229" s="178"/>
      <c r="J229" s="178"/>
    </row>
    <row r="230" spans="1:11" s="145" customFormat="1" ht="24" customHeight="1" x14ac:dyDescent="0.2">
      <c r="A230" s="189">
        <f t="shared" si="10"/>
        <v>207</v>
      </c>
      <c r="B230" s="1109" t="s">
        <v>4243</v>
      </c>
      <c r="C230" s="1110">
        <v>0</v>
      </c>
      <c r="D230" s="1110">
        <v>1396.2470000000001</v>
      </c>
      <c r="E230" s="1110">
        <v>1396.2470000000001</v>
      </c>
      <c r="F230" s="1104">
        <f t="shared" si="9"/>
        <v>100</v>
      </c>
      <c r="G230" s="1118" t="s">
        <v>725</v>
      </c>
      <c r="H230" s="1121" t="s">
        <v>64</v>
      </c>
      <c r="I230" s="178"/>
      <c r="J230" s="178"/>
    </row>
    <row r="231" spans="1:11" s="145" customFormat="1" ht="13.5" customHeight="1" thickBot="1" x14ac:dyDescent="0.25">
      <c r="A231" s="1299" t="s">
        <v>339</v>
      </c>
      <c r="B231" s="1300"/>
      <c r="C231" s="165">
        <f>SUM(C186:C230)</f>
        <v>294965</v>
      </c>
      <c r="D231" s="165">
        <f>SUM(D186:D230)</f>
        <v>863272.91</v>
      </c>
      <c r="E231" s="165">
        <f>SUM(E186:E230)</f>
        <v>701348.1084199996</v>
      </c>
      <c r="F231" s="176">
        <f t="shared" si="9"/>
        <v>81.242918698792437</v>
      </c>
      <c r="G231" s="167"/>
      <c r="H231" s="177"/>
    </row>
    <row r="232" spans="1:11" s="182" customFormat="1" x14ac:dyDescent="0.2">
      <c r="A232" s="146"/>
      <c r="B232" s="178"/>
      <c r="C232" s="146"/>
      <c r="D232" s="146"/>
      <c r="E232" s="146"/>
      <c r="F232" s="179"/>
      <c r="G232" s="180"/>
      <c r="H232" s="181"/>
      <c r="I232" s="154"/>
      <c r="J232" s="154"/>
      <c r="K232" s="154"/>
    </row>
  </sheetData>
  <mergeCells count="17">
    <mergeCell ref="A68:B68"/>
    <mergeCell ref="I146:J146"/>
    <mergeCell ref="A184:B184"/>
    <mergeCell ref="A231:B231"/>
    <mergeCell ref="I28:J28"/>
    <mergeCell ref="I29:J29"/>
    <mergeCell ref="I33:J33"/>
    <mergeCell ref="I35:J35"/>
    <mergeCell ref="A65:B65"/>
    <mergeCell ref="A44:B44"/>
    <mergeCell ref="A9:B9"/>
    <mergeCell ref="A10:B10"/>
    <mergeCell ref="A1:H1"/>
    <mergeCell ref="A4:B4"/>
    <mergeCell ref="A5:B5"/>
    <mergeCell ref="A6:B6"/>
    <mergeCell ref="A8:B8"/>
  </mergeCells>
  <printOptions horizontalCentered="1"/>
  <pageMargins left="0.31496062992125984" right="0.31496062992125984" top="0.51181102362204722" bottom="0.43307086614173229" header="0.31496062992125984" footer="0.23622047244094491"/>
  <pageSetup paperSize="9" scale="96" firstPageNumber="254" fitToHeight="0" orientation="landscape" useFirstPageNumber="1" r:id="rId1"/>
  <headerFooter>
    <oddHeader>&amp;L&amp;"Tahoma,Kurzíva"&amp;9Závěrečný účet Moravskoslezského kraje za rok 2022&amp;R&amp;"Tahoma,Kurzíva"&amp;9Tabulka č. 17</oddHeader>
    <oddFooter>&amp;C&amp;"Tahoma,Obyčejné"&amp;10&amp;P</oddFooter>
  </headerFooter>
  <rowBreaks count="3" manualBreakCount="3">
    <brk id="54" max="7" man="1"/>
    <brk id="68" max="7" man="1"/>
    <brk id="184"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8E8F-6B98-4150-9712-0171E7093692}">
  <sheetPr>
    <pageSetUpPr fitToPage="1"/>
  </sheetPr>
  <dimension ref="A1:L21"/>
  <sheetViews>
    <sheetView zoomScaleNormal="100" zoomScaleSheetLayoutView="100" workbookViewId="0">
      <pane ySplit="11" topLeftCell="A12"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5177</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C17</f>
        <v>10550</v>
      </c>
      <c r="D5" s="1095">
        <f>D17</f>
        <v>10743.07</v>
      </c>
      <c r="E5" s="1095">
        <f>E17</f>
        <v>7097.9013699999996</v>
      </c>
      <c r="F5" s="1096">
        <f t="shared" ref="F5:F7" si="0">E5/D5*100</f>
        <v>66.069581320795635</v>
      </c>
      <c r="G5" s="180"/>
      <c r="H5" s="181"/>
    </row>
    <row r="6" spans="1:12" ht="12.95" customHeight="1" x14ac:dyDescent="0.2">
      <c r="A6" s="1290" t="s">
        <v>717</v>
      </c>
      <c r="B6" s="1291"/>
      <c r="C6" s="1097">
        <f>C20</f>
        <v>56000</v>
      </c>
      <c r="D6" s="1097">
        <f>D20</f>
        <v>69000</v>
      </c>
      <c r="E6" s="1097">
        <f>E20</f>
        <v>53518.135860000002</v>
      </c>
      <c r="F6" s="1096">
        <f t="shared" si="0"/>
        <v>77.562515739130433</v>
      </c>
      <c r="G6" s="180"/>
      <c r="H6" s="181"/>
    </row>
    <row r="7" spans="1:12" s="132" customFormat="1" ht="13.5" customHeight="1" thickBot="1" x14ac:dyDescent="0.25">
      <c r="A7" s="1292" t="s">
        <v>339</v>
      </c>
      <c r="B7" s="1293"/>
      <c r="C7" s="151">
        <f>SUM(C5:C6)</f>
        <v>66550</v>
      </c>
      <c r="D7" s="151">
        <f>SUM(D5:D6)</f>
        <v>79743.070000000007</v>
      </c>
      <c r="E7" s="151">
        <f>SUM(E5:E6)</f>
        <v>60616.037230000002</v>
      </c>
      <c r="F7" s="152">
        <f t="shared" si="0"/>
        <v>76.014175564096035</v>
      </c>
      <c r="G7" s="180"/>
      <c r="H7" s="181"/>
    </row>
    <row r="8" spans="1:12" s="156" customFormat="1" ht="10.5" customHeight="1" x14ac:dyDescent="0.2">
      <c r="A8" s="132"/>
      <c r="B8" s="153"/>
      <c r="C8" s="154"/>
      <c r="D8" s="154"/>
      <c r="E8" s="154"/>
      <c r="F8" s="155"/>
      <c r="G8" s="144"/>
      <c r="H8" s="148"/>
      <c r="I8" s="132"/>
      <c r="J8" s="132"/>
      <c r="K8" s="132"/>
    </row>
    <row r="9" spans="1:12" s="156" customFormat="1" ht="10.5" customHeight="1" x14ac:dyDescent="0.2">
      <c r="A9" s="132"/>
      <c r="B9" s="153"/>
      <c r="C9" s="154"/>
      <c r="D9" s="154"/>
      <c r="E9" s="154"/>
      <c r="F9" s="155"/>
      <c r="G9" s="144"/>
      <c r="H9" s="148"/>
      <c r="I9" s="132"/>
      <c r="J9" s="132"/>
      <c r="K9" s="132"/>
    </row>
    <row r="10" spans="1:12" s="156" customFormat="1" ht="10.5" customHeight="1" thickBot="1" x14ac:dyDescent="0.2">
      <c r="A10" s="132"/>
      <c r="B10" s="153"/>
      <c r="C10" s="154"/>
      <c r="D10" s="154"/>
      <c r="E10" s="154"/>
      <c r="F10" s="155"/>
      <c r="G10" s="144"/>
      <c r="H10" s="149" t="s">
        <v>713</v>
      </c>
      <c r="I10" s="132"/>
      <c r="J10" s="132"/>
      <c r="K10" s="132"/>
    </row>
    <row r="11" spans="1:12" ht="28.5" customHeight="1" thickBot="1" x14ac:dyDescent="0.25">
      <c r="A11" s="157" t="s">
        <v>718</v>
      </c>
      <c r="B11" s="1099" t="s">
        <v>586</v>
      </c>
      <c r="C11" s="1100" t="s">
        <v>4746</v>
      </c>
      <c r="D11" s="1100" t="s">
        <v>4747</v>
      </c>
      <c r="E11" s="1100" t="s">
        <v>4748</v>
      </c>
      <c r="F11" s="1100" t="s">
        <v>292</v>
      </c>
      <c r="G11" s="1100" t="s">
        <v>719</v>
      </c>
      <c r="H11" s="1101" t="s">
        <v>720</v>
      </c>
    </row>
    <row r="12" spans="1:12" ht="15" customHeight="1" thickBot="1" x14ac:dyDescent="0.2">
      <c r="A12" s="186" t="s">
        <v>721</v>
      </c>
      <c r="B12" s="158"/>
      <c r="C12" s="159"/>
      <c r="D12" s="159"/>
      <c r="E12" s="160"/>
      <c r="F12" s="161"/>
      <c r="G12" s="162"/>
      <c r="H12" s="163"/>
    </row>
    <row r="13" spans="1:12" s="145" customFormat="1" ht="36" customHeight="1" x14ac:dyDescent="0.2">
      <c r="A13" s="187">
        <v>1</v>
      </c>
      <c r="B13" s="1109" t="s">
        <v>859</v>
      </c>
      <c r="C13" s="1110">
        <v>100</v>
      </c>
      <c r="D13" s="1110">
        <v>100</v>
      </c>
      <c r="E13" s="1110">
        <v>15.004</v>
      </c>
      <c r="F13" s="1104">
        <f t="shared" ref="F13:F17" si="1">E13/D13*100</f>
        <v>15.004000000000001</v>
      </c>
      <c r="G13" s="164" t="s">
        <v>723</v>
      </c>
      <c r="H13" s="188" t="s">
        <v>5178</v>
      </c>
      <c r="I13" s="178"/>
      <c r="J13" s="178"/>
      <c r="K13" s="178"/>
      <c r="L13" s="178"/>
    </row>
    <row r="14" spans="1:12" s="145" customFormat="1" ht="46.5" customHeight="1" x14ac:dyDescent="0.2">
      <c r="A14" s="189">
        <f>A13+1</f>
        <v>2</v>
      </c>
      <c r="B14" s="1109" t="s">
        <v>860</v>
      </c>
      <c r="C14" s="1110">
        <v>450</v>
      </c>
      <c r="D14" s="1110">
        <v>450</v>
      </c>
      <c r="E14" s="1110">
        <v>273.74296999999996</v>
      </c>
      <c r="F14" s="1104">
        <f t="shared" si="1"/>
        <v>60.831771111111102</v>
      </c>
      <c r="G14" s="1114" t="s">
        <v>723</v>
      </c>
      <c r="H14" s="1106" t="s">
        <v>5179</v>
      </c>
      <c r="I14" s="178"/>
    </row>
    <row r="15" spans="1:12" s="145" customFormat="1" ht="67.5" customHeight="1" x14ac:dyDescent="0.2">
      <c r="A15" s="189">
        <f t="shared" ref="A15:A16" si="2">A14+1</f>
        <v>3</v>
      </c>
      <c r="B15" s="1102" t="s">
        <v>861</v>
      </c>
      <c r="C15" s="1103">
        <v>2000</v>
      </c>
      <c r="D15" s="1103">
        <v>2931.83</v>
      </c>
      <c r="E15" s="1103">
        <v>2097.4382000000001</v>
      </c>
      <c r="F15" s="1104">
        <f t="shared" si="1"/>
        <v>71.540239372678499</v>
      </c>
      <c r="G15" s="1105" t="s">
        <v>723</v>
      </c>
      <c r="H15" s="1106" t="s">
        <v>5180</v>
      </c>
      <c r="I15" s="178"/>
    </row>
    <row r="16" spans="1:12" s="145" customFormat="1" ht="67.5" customHeight="1" x14ac:dyDescent="0.2">
      <c r="A16" s="189">
        <f t="shared" si="2"/>
        <v>4</v>
      </c>
      <c r="B16" s="1102" t="s">
        <v>862</v>
      </c>
      <c r="C16" s="1103">
        <v>8000</v>
      </c>
      <c r="D16" s="1103">
        <v>7261.24</v>
      </c>
      <c r="E16" s="1103">
        <v>4711.7161999999998</v>
      </c>
      <c r="F16" s="1104">
        <f t="shared" si="1"/>
        <v>64.888589276762644</v>
      </c>
      <c r="G16" s="1105" t="s">
        <v>723</v>
      </c>
      <c r="H16" s="1106" t="s">
        <v>5181</v>
      </c>
      <c r="I16" s="178"/>
    </row>
    <row r="17" spans="1:11" s="153" customFormat="1" ht="13.5" customHeight="1" thickBot="1" x14ac:dyDescent="0.25">
      <c r="A17" s="1299" t="s">
        <v>339</v>
      </c>
      <c r="B17" s="1300"/>
      <c r="C17" s="165">
        <f>SUM(C13:C16)</f>
        <v>10550</v>
      </c>
      <c r="D17" s="165">
        <f>SUM(D13:D16)</f>
        <v>10743.07</v>
      </c>
      <c r="E17" s="165">
        <f>SUM(E13:E16)</f>
        <v>7097.9013699999996</v>
      </c>
      <c r="F17" s="166">
        <f t="shared" si="1"/>
        <v>66.069581320795635</v>
      </c>
      <c r="G17" s="167"/>
      <c r="H17" s="190"/>
      <c r="I17" s="178"/>
    </row>
    <row r="18" spans="1:11" ht="18" customHeight="1" thickBot="1" x14ac:dyDescent="0.2">
      <c r="A18" s="186" t="s">
        <v>717</v>
      </c>
      <c r="B18" s="158"/>
      <c r="C18" s="159"/>
      <c r="D18" s="159"/>
      <c r="E18" s="160"/>
      <c r="F18" s="161"/>
      <c r="G18" s="162"/>
      <c r="H18" s="194"/>
      <c r="I18" s="178"/>
    </row>
    <row r="19" spans="1:11" s="145" customFormat="1" ht="78" customHeight="1" x14ac:dyDescent="0.2">
      <c r="A19" s="1116">
        <f>A16+1</f>
        <v>5</v>
      </c>
      <c r="B19" s="1109" t="s">
        <v>863</v>
      </c>
      <c r="C19" s="1110">
        <v>56000</v>
      </c>
      <c r="D19" s="1110">
        <v>69000</v>
      </c>
      <c r="E19" s="1110">
        <v>53518.135860000002</v>
      </c>
      <c r="F19" s="1104">
        <f t="shared" ref="F19:F20" si="3">E19/D19*100</f>
        <v>77.562515739130433</v>
      </c>
      <c r="G19" s="1118" t="s">
        <v>725</v>
      </c>
      <c r="H19" s="1121" t="s">
        <v>5182</v>
      </c>
      <c r="I19" s="178"/>
      <c r="J19" s="178"/>
    </row>
    <row r="20" spans="1:11" s="145" customFormat="1" ht="13.5" customHeight="1" thickBot="1" x14ac:dyDescent="0.25">
      <c r="A20" s="1299" t="s">
        <v>339</v>
      </c>
      <c r="B20" s="1300"/>
      <c r="C20" s="165">
        <f>SUM(C19:C19)</f>
        <v>56000</v>
      </c>
      <c r="D20" s="165">
        <f>SUM(D19:D19)</f>
        <v>69000</v>
      </c>
      <c r="E20" s="165">
        <f>SUM(E19:E19)</f>
        <v>53518.135860000002</v>
      </c>
      <c r="F20" s="176">
        <f t="shared" si="3"/>
        <v>77.562515739130433</v>
      </c>
      <c r="G20" s="167"/>
      <c r="H20" s="177"/>
    </row>
    <row r="21" spans="1:11" s="182" customFormat="1" x14ac:dyDescent="0.2">
      <c r="A21" s="146"/>
      <c r="B21" s="178"/>
      <c r="C21" s="146"/>
      <c r="D21" s="146"/>
      <c r="E21" s="146"/>
      <c r="F21" s="179"/>
      <c r="G21" s="180"/>
      <c r="H21" s="181"/>
      <c r="I21" s="154"/>
      <c r="J21" s="154"/>
      <c r="K21" s="154"/>
    </row>
  </sheetData>
  <mergeCells count="7">
    <mergeCell ref="A20:B20"/>
    <mergeCell ref="A1:H1"/>
    <mergeCell ref="A4:B4"/>
    <mergeCell ref="A5:B5"/>
    <mergeCell ref="A6:B6"/>
    <mergeCell ref="A7:B7"/>
    <mergeCell ref="A17:B17"/>
  </mergeCells>
  <printOptions horizontalCentered="1"/>
  <pageMargins left="0.31496062992125984" right="0.31496062992125984" top="0.51181102362204722" bottom="0.43307086614173229" header="0.31496062992125984" footer="0.23622047244094491"/>
  <pageSetup paperSize="9" scale="96" firstPageNumber="279" fitToHeight="0" orientation="landscape" useFirstPageNumber="1" r:id="rId1"/>
  <headerFooter>
    <oddHeader>&amp;L&amp;"Tahoma,Kurzíva"&amp;9Závěrečný účet Moravskoslezského kraje za rok 2022&amp;R&amp;"Tahoma,Kurzíva"&amp;9Tabulka č. 18</oddHeader>
    <oddFooter>&amp;C&amp;"Tahoma,Obyčejné"&amp;10&amp;P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C05B-022B-4B1C-8B69-CD511CCCE016}">
  <sheetPr>
    <pageSetUpPr fitToPage="1"/>
  </sheetPr>
  <dimension ref="A1:H162"/>
  <sheetViews>
    <sheetView zoomScaleNormal="100" zoomScaleSheetLayoutView="100" workbookViewId="0">
      <pane ySplit="14" topLeftCell="A15"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6384" width="9.140625" style="143"/>
  </cols>
  <sheetData>
    <row r="1" spans="1:8" s="131" customFormat="1" ht="18" customHeight="1" x14ac:dyDescent="0.2">
      <c r="A1" s="1294" t="s">
        <v>5183</v>
      </c>
      <c r="B1" s="1294"/>
      <c r="C1" s="1294"/>
      <c r="D1" s="1294"/>
      <c r="E1" s="1294"/>
      <c r="F1" s="1294"/>
      <c r="G1" s="1294"/>
      <c r="H1" s="1294"/>
    </row>
    <row r="2" spans="1:8" ht="12" customHeight="1" x14ac:dyDescent="0.2"/>
    <row r="3" spans="1:8" ht="12" customHeight="1" thickBot="1" x14ac:dyDescent="0.2">
      <c r="A3" s="132"/>
      <c r="F3" s="149" t="s">
        <v>713</v>
      </c>
    </row>
    <row r="4" spans="1:8" ht="24" customHeight="1" x14ac:dyDescent="0.2">
      <c r="A4" s="1295"/>
      <c r="B4" s="1296"/>
      <c r="C4" s="150" t="s">
        <v>4746</v>
      </c>
      <c r="D4" s="150" t="s">
        <v>4747</v>
      </c>
      <c r="E4" s="150" t="s">
        <v>4748</v>
      </c>
      <c r="F4" s="183" t="s">
        <v>292</v>
      </c>
      <c r="G4" s="184"/>
      <c r="H4" s="185"/>
    </row>
    <row r="5" spans="1:8" ht="12.95" customHeight="1" x14ac:dyDescent="0.2">
      <c r="A5" s="1290" t="s">
        <v>714</v>
      </c>
      <c r="B5" s="1291"/>
      <c r="C5" s="1095">
        <f>C43</f>
        <v>115991</v>
      </c>
      <c r="D5" s="1095">
        <f>D43</f>
        <v>146586.79999999999</v>
      </c>
      <c r="E5" s="1095">
        <f>E43</f>
        <v>87769.967650000006</v>
      </c>
      <c r="F5" s="1096">
        <f t="shared" ref="F5:F10" si="0">E5/D5*100</f>
        <v>59.875764836943034</v>
      </c>
      <c r="G5" s="180"/>
      <c r="H5" s="181"/>
    </row>
    <row r="6" spans="1:8" ht="12.95" customHeight="1" x14ac:dyDescent="0.2">
      <c r="A6" s="1290" t="s">
        <v>715</v>
      </c>
      <c r="B6" s="1291"/>
      <c r="C6" s="1097">
        <f>C69</f>
        <v>695814</v>
      </c>
      <c r="D6" s="1097">
        <f>D69</f>
        <v>642222.18999999994</v>
      </c>
      <c r="E6" s="1097">
        <f>E69</f>
        <v>611338.47184000013</v>
      </c>
      <c r="F6" s="1096">
        <f t="shared" si="0"/>
        <v>95.191116308204826</v>
      </c>
      <c r="G6" s="180"/>
      <c r="H6" s="181"/>
    </row>
    <row r="7" spans="1:8" ht="12.95" customHeight="1" x14ac:dyDescent="0.2">
      <c r="A7" s="195" t="s">
        <v>754</v>
      </c>
      <c r="B7" s="1130"/>
      <c r="C7" s="1097">
        <f>C72</f>
        <v>4092</v>
      </c>
      <c r="D7" s="1097">
        <f>D72</f>
        <v>6183.29</v>
      </c>
      <c r="E7" s="1097">
        <f>E72</f>
        <v>4168.4894899999999</v>
      </c>
      <c r="F7" s="1096">
        <f t="shared" si="0"/>
        <v>67.415396819492528</v>
      </c>
      <c r="G7" s="180"/>
      <c r="H7" s="181"/>
    </row>
    <row r="8" spans="1:8" ht="12.95" customHeight="1" x14ac:dyDescent="0.2">
      <c r="A8" s="1290" t="s">
        <v>716</v>
      </c>
      <c r="B8" s="1291"/>
      <c r="C8" s="1097">
        <f>C141</f>
        <v>628932</v>
      </c>
      <c r="D8" s="1097">
        <f>D141</f>
        <v>733536.47</v>
      </c>
      <c r="E8" s="1097">
        <f>E141</f>
        <v>420472.77475000004</v>
      </c>
      <c r="F8" s="1096">
        <f t="shared" si="0"/>
        <v>57.321318291100113</v>
      </c>
      <c r="G8" s="180"/>
      <c r="H8" s="181"/>
    </row>
    <row r="9" spans="1:8" ht="12.95" customHeight="1" x14ac:dyDescent="0.2">
      <c r="A9" s="1290" t="s">
        <v>717</v>
      </c>
      <c r="B9" s="1291"/>
      <c r="C9" s="1097">
        <f>C160</f>
        <v>152537</v>
      </c>
      <c r="D9" s="1097">
        <f>D160</f>
        <v>389219.00999999995</v>
      </c>
      <c r="E9" s="1097">
        <f>E160</f>
        <v>323047.23840999999</v>
      </c>
      <c r="F9" s="1096">
        <f t="shared" si="0"/>
        <v>82.998833589859871</v>
      </c>
      <c r="G9" s="180"/>
      <c r="H9" s="181"/>
    </row>
    <row r="10" spans="1:8" s="132" customFormat="1" ht="13.5" customHeight="1" thickBot="1" x14ac:dyDescent="0.25">
      <c r="A10" s="1292" t="s">
        <v>339</v>
      </c>
      <c r="B10" s="1293"/>
      <c r="C10" s="151">
        <f>SUM(C5:C9)</f>
        <v>1597366</v>
      </c>
      <c r="D10" s="151">
        <f>SUM(D5:D9)</f>
        <v>1917747.76</v>
      </c>
      <c r="E10" s="151">
        <f>SUM(E5:E9)</f>
        <v>1446796.9421400002</v>
      </c>
      <c r="F10" s="152">
        <f t="shared" si="0"/>
        <v>75.442504604463736</v>
      </c>
      <c r="G10" s="180"/>
      <c r="H10" s="181"/>
    </row>
    <row r="11" spans="1:8" s="156" customFormat="1" ht="10.5" customHeight="1" x14ac:dyDescent="0.2">
      <c r="A11" s="132"/>
      <c r="B11" s="153"/>
      <c r="C11" s="154"/>
      <c r="D11" s="154"/>
      <c r="E11" s="154"/>
      <c r="F11" s="155"/>
      <c r="G11" s="144"/>
      <c r="H11" s="148"/>
    </row>
    <row r="12" spans="1:8" s="156" customFormat="1" ht="10.5" customHeight="1" x14ac:dyDescent="0.2">
      <c r="A12" s="132"/>
      <c r="B12" s="153"/>
      <c r="C12" s="154"/>
      <c r="D12" s="154"/>
      <c r="E12" s="154"/>
      <c r="F12" s="155"/>
      <c r="G12" s="144"/>
      <c r="H12" s="148"/>
    </row>
    <row r="13" spans="1:8" s="156" customFormat="1" ht="10.5" customHeight="1" thickBot="1" x14ac:dyDescent="0.2">
      <c r="A13" s="132"/>
      <c r="B13" s="153"/>
      <c r="C13" s="154"/>
      <c r="D13" s="154"/>
      <c r="E13" s="154"/>
      <c r="F13" s="155"/>
      <c r="G13" s="144"/>
      <c r="H13" s="149" t="s">
        <v>713</v>
      </c>
    </row>
    <row r="14" spans="1:8" ht="28.5" customHeight="1" thickBot="1" x14ac:dyDescent="0.25">
      <c r="A14" s="157" t="s">
        <v>718</v>
      </c>
      <c r="B14" s="1099" t="s">
        <v>586</v>
      </c>
      <c r="C14" s="1100" t="s">
        <v>4746</v>
      </c>
      <c r="D14" s="1100" t="s">
        <v>4747</v>
      </c>
      <c r="E14" s="1100" t="s">
        <v>4748</v>
      </c>
      <c r="F14" s="1100" t="s">
        <v>292</v>
      </c>
      <c r="G14" s="1100" t="s">
        <v>719</v>
      </c>
      <c r="H14" s="1101" t="s">
        <v>720</v>
      </c>
    </row>
    <row r="15" spans="1:8" ht="15" customHeight="1" thickBot="1" x14ac:dyDescent="0.2">
      <c r="A15" s="186" t="s">
        <v>721</v>
      </c>
      <c r="B15" s="158"/>
      <c r="C15" s="159"/>
      <c r="D15" s="159"/>
      <c r="E15" s="160"/>
      <c r="F15" s="161"/>
      <c r="G15" s="162"/>
      <c r="H15" s="163"/>
    </row>
    <row r="16" spans="1:8" s="145" customFormat="1" ht="15" customHeight="1" x14ac:dyDescent="0.2">
      <c r="A16" s="187">
        <v>1</v>
      </c>
      <c r="B16" s="1109" t="s">
        <v>4392</v>
      </c>
      <c r="C16" s="1110">
        <v>1000</v>
      </c>
      <c r="D16" s="1110">
        <v>1555.1</v>
      </c>
      <c r="E16" s="1110">
        <v>1555.1</v>
      </c>
      <c r="F16" s="1104">
        <f t="shared" ref="F16:F43" si="1">E16/D16*100</f>
        <v>100</v>
      </c>
      <c r="G16" s="1118" t="s">
        <v>730</v>
      </c>
      <c r="H16" s="1120" t="s">
        <v>64</v>
      </c>
    </row>
    <row r="17" spans="1:8" s="145" customFormat="1" ht="34.5" customHeight="1" x14ac:dyDescent="0.2">
      <c r="A17" s="189">
        <f>A16+1</f>
        <v>2</v>
      </c>
      <c r="B17" s="1109" t="s">
        <v>864</v>
      </c>
      <c r="C17" s="1110">
        <v>1000</v>
      </c>
      <c r="D17" s="1110">
        <v>20</v>
      </c>
      <c r="E17" s="1110">
        <v>20</v>
      </c>
      <c r="F17" s="1104">
        <f t="shared" si="1"/>
        <v>100</v>
      </c>
      <c r="G17" s="1118" t="s">
        <v>730</v>
      </c>
      <c r="H17" s="1120" t="s">
        <v>64</v>
      </c>
    </row>
    <row r="18" spans="1:8" s="145" customFormat="1" ht="15" customHeight="1" x14ac:dyDescent="0.2">
      <c r="A18" s="189">
        <f t="shared" ref="A18:A42" si="2">A17+1</f>
        <v>3</v>
      </c>
      <c r="B18" s="1102" t="s">
        <v>865</v>
      </c>
      <c r="C18" s="1103">
        <v>3000</v>
      </c>
      <c r="D18" s="1103">
        <v>3735.8</v>
      </c>
      <c r="E18" s="1103">
        <v>3735.8</v>
      </c>
      <c r="F18" s="1104">
        <f t="shared" si="1"/>
        <v>100</v>
      </c>
      <c r="G18" s="1118" t="s">
        <v>730</v>
      </c>
      <c r="H18" s="1120" t="s">
        <v>64</v>
      </c>
    </row>
    <row r="19" spans="1:8" s="145" customFormat="1" ht="34.5" customHeight="1" x14ac:dyDescent="0.2">
      <c r="A19" s="189">
        <f t="shared" si="2"/>
        <v>4</v>
      </c>
      <c r="B19" s="1102" t="s">
        <v>4395</v>
      </c>
      <c r="C19" s="1103">
        <v>3000</v>
      </c>
      <c r="D19" s="1103">
        <v>2968.5</v>
      </c>
      <c r="E19" s="1103">
        <v>2968.5</v>
      </c>
      <c r="F19" s="1104">
        <f t="shared" si="1"/>
        <v>100</v>
      </c>
      <c r="G19" s="1118" t="s">
        <v>730</v>
      </c>
      <c r="H19" s="1120" t="s">
        <v>64</v>
      </c>
    </row>
    <row r="20" spans="1:8" s="145" customFormat="1" ht="67.5" customHeight="1" x14ac:dyDescent="0.2">
      <c r="A20" s="189">
        <f t="shared" si="2"/>
        <v>5</v>
      </c>
      <c r="B20" s="1108" t="s">
        <v>5184</v>
      </c>
      <c r="C20" s="1103">
        <v>0</v>
      </c>
      <c r="D20" s="1103">
        <v>11.05</v>
      </c>
      <c r="E20" s="1103">
        <v>0</v>
      </c>
      <c r="F20" s="1104">
        <f t="shared" si="1"/>
        <v>0</v>
      </c>
      <c r="G20" s="1105" t="s">
        <v>725</v>
      </c>
      <c r="H20" s="1127" t="s">
        <v>5185</v>
      </c>
    </row>
    <row r="21" spans="1:8" s="145" customFormat="1" ht="67.5" customHeight="1" x14ac:dyDescent="0.2">
      <c r="A21" s="189">
        <f t="shared" si="2"/>
        <v>6</v>
      </c>
      <c r="B21" s="1108" t="s">
        <v>866</v>
      </c>
      <c r="C21" s="1103">
        <v>10000</v>
      </c>
      <c r="D21" s="1103">
        <v>10000</v>
      </c>
      <c r="E21" s="1103">
        <v>8795.0120000000006</v>
      </c>
      <c r="F21" s="1104">
        <f t="shared" si="1"/>
        <v>87.950120000000013</v>
      </c>
      <c r="G21" s="1105" t="s">
        <v>725</v>
      </c>
      <c r="H21" s="1127" t="s">
        <v>5186</v>
      </c>
    </row>
    <row r="22" spans="1:8" s="145" customFormat="1" ht="99" customHeight="1" x14ac:dyDescent="0.2">
      <c r="A22" s="189">
        <f t="shared" si="2"/>
        <v>7</v>
      </c>
      <c r="B22" s="1108" t="s">
        <v>564</v>
      </c>
      <c r="C22" s="1103">
        <v>19500</v>
      </c>
      <c r="D22" s="1103">
        <v>19500</v>
      </c>
      <c r="E22" s="1103">
        <v>11000</v>
      </c>
      <c r="F22" s="1104">
        <f t="shared" si="1"/>
        <v>56.410256410256409</v>
      </c>
      <c r="G22" s="1105" t="s">
        <v>725</v>
      </c>
      <c r="H22" s="1127" t="s">
        <v>5187</v>
      </c>
    </row>
    <row r="23" spans="1:8" s="145" customFormat="1" ht="15" customHeight="1" x14ac:dyDescent="0.2">
      <c r="A23" s="189">
        <f t="shared" si="2"/>
        <v>8</v>
      </c>
      <c r="B23" s="1108" t="s">
        <v>3210</v>
      </c>
      <c r="C23" s="1103">
        <v>350</v>
      </c>
      <c r="D23" s="1103">
        <v>350</v>
      </c>
      <c r="E23" s="1103">
        <v>350</v>
      </c>
      <c r="F23" s="1104">
        <f t="shared" si="1"/>
        <v>100</v>
      </c>
      <c r="G23" s="1118" t="s">
        <v>730</v>
      </c>
      <c r="H23" s="1120" t="s">
        <v>64</v>
      </c>
    </row>
    <row r="24" spans="1:8" s="145" customFormat="1" ht="67.5" customHeight="1" x14ac:dyDescent="0.2">
      <c r="A24" s="189">
        <f t="shared" si="2"/>
        <v>9</v>
      </c>
      <c r="B24" s="1109" t="s">
        <v>867</v>
      </c>
      <c r="C24" s="1110">
        <v>500</v>
      </c>
      <c r="D24" s="1110">
        <v>500</v>
      </c>
      <c r="E24" s="1110">
        <v>95.847999999999999</v>
      </c>
      <c r="F24" s="1104">
        <f t="shared" si="1"/>
        <v>19.169599999999999</v>
      </c>
      <c r="G24" s="1114" t="s">
        <v>723</v>
      </c>
      <c r="H24" s="1127" t="s">
        <v>5188</v>
      </c>
    </row>
    <row r="25" spans="1:8" s="145" customFormat="1" ht="78.75" customHeight="1" x14ac:dyDescent="0.2">
      <c r="A25" s="189">
        <f t="shared" si="2"/>
        <v>10</v>
      </c>
      <c r="B25" s="1102" t="s">
        <v>868</v>
      </c>
      <c r="C25" s="1103">
        <v>13000</v>
      </c>
      <c r="D25" s="1103">
        <v>4292.41</v>
      </c>
      <c r="E25" s="1103">
        <v>2381.48</v>
      </c>
      <c r="F25" s="1104">
        <f t="shared" si="1"/>
        <v>55.481186559531828</v>
      </c>
      <c r="G25" s="1105" t="s">
        <v>723</v>
      </c>
      <c r="H25" s="1106" t="s">
        <v>5189</v>
      </c>
    </row>
    <row r="26" spans="1:8" s="145" customFormat="1" ht="24.75" customHeight="1" x14ac:dyDescent="0.2">
      <c r="A26" s="189">
        <f t="shared" si="2"/>
        <v>11</v>
      </c>
      <c r="B26" s="1108" t="s">
        <v>869</v>
      </c>
      <c r="C26" s="1103">
        <v>0</v>
      </c>
      <c r="D26" s="1103">
        <v>35000</v>
      </c>
      <c r="E26" s="1103">
        <v>35000</v>
      </c>
      <c r="F26" s="1104">
        <f t="shared" si="1"/>
        <v>100</v>
      </c>
      <c r="G26" s="1118" t="s">
        <v>730</v>
      </c>
      <c r="H26" s="1120" t="s">
        <v>64</v>
      </c>
    </row>
    <row r="27" spans="1:8" s="145" customFormat="1" ht="15" customHeight="1" x14ac:dyDescent="0.2">
      <c r="A27" s="189">
        <f t="shared" si="2"/>
        <v>12</v>
      </c>
      <c r="B27" s="1108" t="s">
        <v>559</v>
      </c>
      <c r="C27" s="1103">
        <v>500</v>
      </c>
      <c r="D27" s="1103">
        <v>1022.69</v>
      </c>
      <c r="E27" s="1103">
        <v>1022.69</v>
      </c>
      <c r="F27" s="1104">
        <f t="shared" si="1"/>
        <v>100</v>
      </c>
      <c r="G27" s="1118" t="s">
        <v>730</v>
      </c>
      <c r="H27" s="1120" t="s">
        <v>64</v>
      </c>
    </row>
    <row r="28" spans="1:8" s="145" customFormat="1" ht="34.5" customHeight="1" x14ac:dyDescent="0.2">
      <c r="A28" s="189">
        <f t="shared" si="2"/>
        <v>13</v>
      </c>
      <c r="B28" s="1108" t="s">
        <v>3567</v>
      </c>
      <c r="C28" s="1103">
        <v>1250</v>
      </c>
      <c r="D28" s="1103">
        <v>1250</v>
      </c>
      <c r="E28" s="1103">
        <v>1119.9075</v>
      </c>
      <c r="F28" s="1104">
        <f t="shared" si="1"/>
        <v>89.592600000000004</v>
      </c>
      <c r="G28" s="1105" t="s">
        <v>723</v>
      </c>
      <c r="H28" s="1127" t="s">
        <v>5190</v>
      </c>
    </row>
    <row r="29" spans="1:8" s="145" customFormat="1" ht="78" customHeight="1" x14ac:dyDescent="0.2">
      <c r="A29" s="189">
        <f t="shared" si="2"/>
        <v>14</v>
      </c>
      <c r="B29" s="1102" t="s">
        <v>870</v>
      </c>
      <c r="C29" s="1103">
        <v>10000</v>
      </c>
      <c r="D29" s="1103">
        <v>10750.29</v>
      </c>
      <c r="E29" s="1103">
        <v>10090.584000000001</v>
      </c>
      <c r="F29" s="1104">
        <f t="shared" si="1"/>
        <v>93.863365546417825</v>
      </c>
      <c r="G29" s="1105" t="s">
        <v>725</v>
      </c>
      <c r="H29" s="1127" t="s">
        <v>5191</v>
      </c>
    </row>
    <row r="30" spans="1:8" s="145" customFormat="1" ht="45" customHeight="1" x14ac:dyDescent="0.2">
      <c r="A30" s="189">
        <f t="shared" si="2"/>
        <v>15</v>
      </c>
      <c r="B30" s="1102" t="s">
        <v>563</v>
      </c>
      <c r="C30" s="1103">
        <v>0</v>
      </c>
      <c r="D30" s="1103">
        <v>1062.5</v>
      </c>
      <c r="E30" s="1103">
        <v>937.5</v>
      </c>
      <c r="F30" s="1104">
        <f t="shared" si="1"/>
        <v>88.235294117647058</v>
      </c>
      <c r="G30" s="1105" t="s">
        <v>723</v>
      </c>
      <c r="H30" s="1106" t="s">
        <v>5192</v>
      </c>
    </row>
    <row r="31" spans="1:8" s="145" customFormat="1" ht="168" x14ac:dyDescent="0.2">
      <c r="A31" s="189">
        <f t="shared" si="2"/>
        <v>16</v>
      </c>
      <c r="B31" s="1102" t="s">
        <v>5193</v>
      </c>
      <c r="C31" s="1103">
        <v>0</v>
      </c>
      <c r="D31" s="1103">
        <v>32884.03</v>
      </c>
      <c r="E31" s="1103">
        <v>0</v>
      </c>
      <c r="F31" s="1104">
        <f t="shared" si="1"/>
        <v>0</v>
      </c>
      <c r="G31" s="1105" t="s">
        <v>725</v>
      </c>
      <c r="H31" s="1107" t="s">
        <v>5194</v>
      </c>
    </row>
    <row r="32" spans="1:8" s="145" customFormat="1" ht="105" x14ac:dyDescent="0.2">
      <c r="A32" s="189">
        <f t="shared" si="2"/>
        <v>17</v>
      </c>
      <c r="B32" s="1108" t="s">
        <v>5195</v>
      </c>
      <c r="C32" s="1103">
        <v>0</v>
      </c>
      <c r="D32" s="1103">
        <v>8273.4699999999993</v>
      </c>
      <c r="E32" s="1103">
        <v>0</v>
      </c>
      <c r="F32" s="1104">
        <f t="shared" si="1"/>
        <v>0</v>
      </c>
      <c r="G32" s="1105" t="s">
        <v>725</v>
      </c>
      <c r="H32" s="1127" t="s">
        <v>5196</v>
      </c>
    </row>
    <row r="33" spans="1:8" s="145" customFormat="1" ht="78" customHeight="1" x14ac:dyDescent="0.2">
      <c r="A33" s="189">
        <f t="shared" si="2"/>
        <v>18</v>
      </c>
      <c r="B33" s="1102" t="s">
        <v>871</v>
      </c>
      <c r="C33" s="1103">
        <v>7891</v>
      </c>
      <c r="D33" s="1103">
        <v>9816.9599999999991</v>
      </c>
      <c r="E33" s="1103">
        <v>5682.5461500000001</v>
      </c>
      <c r="F33" s="1104">
        <f>E33/D33*100</f>
        <v>57.884988326325058</v>
      </c>
      <c r="G33" s="1105" t="s">
        <v>723</v>
      </c>
      <c r="H33" s="1107" t="s">
        <v>5197</v>
      </c>
    </row>
    <row r="34" spans="1:8" s="145" customFormat="1" ht="34.5" customHeight="1" x14ac:dyDescent="0.2">
      <c r="A34" s="189">
        <f t="shared" si="2"/>
        <v>19</v>
      </c>
      <c r="B34" s="1108" t="s">
        <v>565</v>
      </c>
      <c r="C34" s="1103">
        <v>45000</v>
      </c>
      <c r="D34" s="1103">
        <v>0</v>
      </c>
      <c r="E34" s="1103">
        <v>0</v>
      </c>
      <c r="F34" s="1104" t="s">
        <v>3125</v>
      </c>
      <c r="G34" s="1105" t="s">
        <v>725</v>
      </c>
      <c r="H34" s="1107" t="s">
        <v>5198</v>
      </c>
    </row>
    <row r="35" spans="1:8" s="145" customFormat="1" ht="24" customHeight="1" x14ac:dyDescent="0.2">
      <c r="A35" s="189">
        <f t="shared" si="2"/>
        <v>20</v>
      </c>
      <c r="B35" s="1108" t="s">
        <v>5199</v>
      </c>
      <c r="C35" s="1103">
        <v>0</v>
      </c>
      <c r="D35" s="1103">
        <v>300</v>
      </c>
      <c r="E35" s="1103">
        <v>300</v>
      </c>
      <c r="F35" s="1104">
        <f t="shared" si="1"/>
        <v>100</v>
      </c>
      <c r="G35" s="1118" t="s">
        <v>730</v>
      </c>
      <c r="H35" s="1120" t="s">
        <v>64</v>
      </c>
    </row>
    <row r="36" spans="1:8" s="145" customFormat="1" ht="45" customHeight="1" x14ac:dyDescent="0.2">
      <c r="A36" s="189">
        <f t="shared" si="2"/>
        <v>21</v>
      </c>
      <c r="B36" s="1108" t="s">
        <v>5200</v>
      </c>
      <c r="C36" s="1103">
        <v>0</v>
      </c>
      <c r="D36" s="1103">
        <v>195</v>
      </c>
      <c r="E36" s="1103">
        <v>195</v>
      </c>
      <c r="F36" s="1104">
        <f t="shared" si="1"/>
        <v>100</v>
      </c>
      <c r="G36" s="1118" t="s">
        <v>730</v>
      </c>
      <c r="H36" s="1120" t="s">
        <v>64</v>
      </c>
    </row>
    <row r="37" spans="1:8" s="145" customFormat="1" ht="24" customHeight="1" x14ac:dyDescent="0.2">
      <c r="A37" s="189">
        <f t="shared" si="2"/>
        <v>22</v>
      </c>
      <c r="B37" s="1108" t="s">
        <v>5201</v>
      </c>
      <c r="C37" s="1103">
        <v>0</v>
      </c>
      <c r="D37" s="1103">
        <v>200</v>
      </c>
      <c r="E37" s="1103">
        <v>200</v>
      </c>
      <c r="F37" s="1104">
        <f t="shared" si="1"/>
        <v>100</v>
      </c>
      <c r="G37" s="1118" t="s">
        <v>730</v>
      </c>
      <c r="H37" s="1120" t="s">
        <v>64</v>
      </c>
    </row>
    <row r="38" spans="1:8" s="145" customFormat="1" ht="24" customHeight="1" x14ac:dyDescent="0.2">
      <c r="A38" s="189">
        <f t="shared" si="2"/>
        <v>23</v>
      </c>
      <c r="B38" s="1108" t="s">
        <v>5202</v>
      </c>
      <c r="C38" s="1103">
        <v>0</v>
      </c>
      <c r="D38" s="1103">
        <v>200</v>
      </c>
      <c r="E38" s="1103">
        <v>200</v>
      </c>
      <c r="F38" s="1104">
        <f t="shared" si="1"/>
        <v>100</v>
      </c>
      <c r="G38" s="1118" t="s">
        <v>730</v>
      </c>
      <c r="H38" s="1120" t="s">
        <v>64</v>
      </c>
    </row>
    <row r="39" spans="1:8" s="145" customFormat="1" ht="24" customHeight="1" x14ac:dyDescent="0.2">
      <c r="A39" s="189">
        <f t="shared" si="2"/>
        <v>24</v>
      </c>
      <c r="B39" s="1108" t="s">
        <v>5203</v>
      </c>
      <c r="C39" s="1103">
        <v>0</v>
      </c>
      <c r="D39" s="1103">
        <v>2000</v>
      </c>
      <c r="E39" s="1103">
        <v>2000</v>
      </c>
      <c r="F39" s="1104">
        <f t="shared" si="1"/>
        <v>100</v>
      </c>
      <c r="G39" s="1118" t="s">
        <v>730</v>
      </c>
      <c r="H39" s="1120" t="s">
        <v>64</v>
      </c>
    </row>
    <row r="40" spans="1:8" s="145" customFormat="1" ht="45" customHeight="1" x14ac:dyDescent="0.2">
      <c r="A40" s="189">
        <f t="shared" si="2"/>
        <v>25</v>
      </c>
      <c r="B40" s="1108" t="s">
        <v>5204</v>
      </c>
      <c r="C40" s="1103">
        <v>0</v>
      </c>
      <c r="D40" s="1103">
        <v>249</v>
      </c>
      <c r="E40" s="1103">
        <v>0</v>
      </c>
      <c r="F40" s="1104">
        <f t="shared" si="1"/>
        <v>0</v>
      </c>
      <c r="G40" s="1105" t="s">
        <v>725</v>
      </c>
      <c r="H40" s="1106" t="s">
        <v>5205</v>
      </c>
    </row>
    <row r="41" spans="1:8" s="145" customFormat="1" ht="34.5" customHeight="1" x14ac:dyDescent="0.2">
      <c r="A41" s="189">
        <f t="shared" si="2"/>
        <v>26</v>
      </c>
      <c r="B41" s="1108" t="s">
        <v>5206</v>
      </c>
      <c r="C41" s="1103">
        <v>0</v>
      </c>
      <c r="D41" s="1103">
        <v>300</v>
      </c>
      <c r="E41" s="1103">
        <v>0</v>
      </c>
      <c r="F41" s="1104">
        <f t="shared" si="1"/>
        <v>0</v>
      </c>
      <c r="G41" s="1105" t="s">
        <v>725</v>
      </c>
      <c r="H41" s="1106" t="s">
        <v>5207</v>
      </c>
    </row>
    <row r="42" spans="1:8" s="145" customFormat="1" ht="42" x14ac:dyDescent="0.2">
      <c r="A42" s="189">
        <f t="shared" si="2"/>
        <v>27</v>
      </c>
      <c r="B42" s="1108" t="s">
        <v>5208</v>
      </c>
      <c r="C42" s="1103">
        <v>0</v>
      </c>
      <c r="D42" s="1103">
        <v>150</v>
      </c>
      <c r="E42" s="1103">
        <v>120</v>
      </c>
      <c r="F42" s="1104">
        <f t="shared" si="1"/>
        <v>80</v>
      </c>
      <c r="G42" s="1105" t="s">
        <v>725</v>
      </c>
      <c r="H42" s="1106" t="s">
        <v>5209</v>
      </c>
    </row>
    <row r="43" spans="1:8" s="145" customFormat="1" ht="13.5" customHeight="1" thickBot="1" x14ac:dyDescent="0.25">
      <c r="A43" s="1299" t="s">
        <v>339</v>
      </c>
      <c r="B43" s="1300"/>
      <c r="C43" s="165">
        <f>SUM(C16:C42)</f>
        <v>115991</v>
      </c>
      <c r="D43" s="165">
        <f>SUM(D16:D42)</f>
        <v>146586.79999999999</v>
      </c>
      <c r="E43" s="165">
        <f>SUM(E16:E42)</f>
        <v>87769.967650000006</v>
      </c>
      <c r="F43" s="166">
        <f t="shared" si="1"/>
        <v>59.875764836943034</v>
      </c>
      <c r="G43" s="167"/>
      <c r="H43" s="190"/>
    </row>
    <row r="44" spans="1:8" s="153" customFormat="1" ht="18" customHeight="1" thickBot="1" x14ac:dyDescent="0.2">
      <c r="A44" s="186" t="s">
        <v>715</v>
      </c>
      <c r="B44" s="168"/>
      <c r="C44" s="169"/>
      <c r="D44" s="169"/>
      <c r="E44" s="170"/>
      <c r="F44" s="161"/>
      <c r="G44" s="162"/>
      <c r="H44" s="1115"/>
    </row>
    <row r="45" spans="1:8" s="132" customFormat="1" ht="24" customHeight="1" x14ac:dyDescent="0.2">
      <c r="A45" s="1116">
        <f>A42+1</f>
        <v>28</v>
      </c>
      <c r="B45" s="1111" t="s">
        <v>872</v>
      </c>
      <c r="C45" s="1112">
        <v>536407</v>
      </c>
      <c r="D45" s="1112">
        <v>536407</v>
      </c>
      <c r="E45" s="1112">
        <v>536407</v>
      </c>
      <c r="F45" s="1104">
        <f t="shared" ref="F45:F69" si="3">E45/D45*100</f>
        <v>100</v>
      </c>
      <c r="G45" s="1118" t="s">
        <v>723</v>
      </c>
      <c r="H45" s="1120" t="s">
        <v>64</v>
      </c>
    </row>
    <row r="46" spans="1:8" s="145" customFormat="1" ht="34.5" customHeight="1" x14ac:dyDescent="0.2">
      <c r="A46" s="189">
        <f t="shared" ref="A46:A68" si="4">A45+1</f>
        <v>29</v>
      </c>
      <c r="B46" s="1111" t="s">
        <v>873</v>
      </c>
      <c r="C46" s="1112">
        <v>56700</v>
      </c>
      <c r="D46" s="1112">
        <v>0</v>
      </c>
      <c r="E46" s="1112">
        <v>0</v>
      </c>
      <c r="F46" s="1104" t="s">
        <v>3125</v>
      </c>
      <c r="G46" s="1117" t="s">
        <v>723</v>
      </c>
      <c r="H46" s="1107" t="s">
        <v>5210</v>
      </c>
    </row>
    <row r="47" spans="1:8" s="145" customFormat="1" ht="34.5" customHeight="1" x14ac:dyDescent="0.2">
      <c r="A47" s="189">
        <f t="shared" si="4"/>
        <v>30</v>
      </c>
      <c r="B47" s="1111" t="s">
        <v>874</v>
      </c>
      <c r="C47" s="1112">
        <v>12756</v>
      </c>
      <c r="D47" s="1112">
        <v>12756</v>
      </c>
      <c r="E47" s="1112">
        <v>12756</v>
      </c>
      <c r="F47" s="1104">
        <f t="shared" si="3"/>
        <v>100</v>
      </c>
      <c r="G47" s="1117" t="s">
        <v>723</v>
      </c>
      <c r="H47" s="1120" t="s">
        <v>64</v>
      </c>
    </row>
    <row r="48" spans="1:8" s="145" customFormat="1" ht="94.5" x14ac:dyDescent="0.2">
      <c r="A48" s="189">
        <f t="shared" si="4"/>
        <v>31</v>
      </c>
      <c r="B48" s="1111" t="s">
        <v>875</v>
      </c>
      <c r="C48" s="1112">
        <v>3000</v>
      </c>
      <c r="D48" s="1112">
        <v>3000</v>
      </c>
      <c r="E48" s="1112">
        <v>1810.979</v>
      </c>
      <c r="F48" s="1104">
        <f t="shared" si="3"/>
        <v>60.365966666666672</v>
      </c>
      <c r="G48" s="1117" t="s">
        <v>723</v>
      </c>
      <c r="H48" s="1127" t="s">
        <v>5211</v>
      </c>
    </row>
    <row r="49" spans="1:8" s="145" customFormat="1" ht="24" customHeight="1" x14ac:dyDescent="0.2">
      <c r="A49" s="189">
        <f t="shared" si="4"/>
        <v>32</v>
      </c>
      <c r="B49" s="1111" t="s">
        <v>4322</v>
      </c>
      <c r="C49" s="1112">
        <v>16500</v>
      </c>
      <c r="D49" s="1112">
        <v>10500</v>
      </c>
      <c r="E49" s="1112">
        <v>10500</v>
      </c>
      <c r="F49" s="1104">
        <f t="shared" si="3"/>
        <v>100</v>
      </c>
      <c r="G49" s="1117" t="s">
        <v>723</v>
      </c>
      <c r="H49" s="1120" t="s">
        <v>64</v>
      </c>
    </row>
    <row r="50" spans="1:8" s="145" customFormat="1" ht="24" customHeight="1" x14ac:dyDescent="0.2">
      <c r="A50" s="189">
        <f t="shared" si="4"/>
        <v>33</v>
      </c>
      <c r="B50" s="1111" t="s">
        <v>4282</v>
      </c>
      <c r="C50" s="1112">
        <v>7500</v>
      </c>
      <c r="D50" s="1112">
        <v>6500</v>
      </c>
      <c r="E50" s="1112">
        <v>6500</v>
      </c>
      <c r="F50" s="1104">
        <f t="shared" si="3"/>
        <v>100</v>
      </c>
      <c r="G50" s="1117" t="s">
        <v>723</v>
      </c>
      <c r="H50" s="1120" t="s">
        <v>64</v>
      </c>
    </row>
    <row r="51" spans="1:8" s="145" customFormat="1" ht="15" customHeight="1" x14ac:dyDescent="0.2">
      <c r="A51" s="189">
        <f t="shared" si="4"/>
        <v>34</v>
      </c>
      <c r="B51" s="1111" t="s">
        <v>876</v>
      </c>
      <c r="C51" s="1112">
        <v>250</v>
      </c>
      <c r="D51" s="1112">
        <v>250</v>
      </c>
      <c r="E51" s="1112">
        <v>250</v>
      </c>
      <c r="F51" s="1104">
        <f t="shared" si="3"/>
        <v>100</v>
      </c>
      <c r="G51" s="1117" t="s">
        <v>723</v>
      </c>
      <c r="H51" s="1120" t="s">
        <v>64</v>
      </c>
    </row>
    <row r="52" spans="1:8" s="145" customFormat="1" ht="34.5" customHeight="1" x14ac:dyDescent="0.2">
      <c r="A52" s="189">
        <f t="shared" si="4"/>
        <v>35</v>
      </c>
      <c r="B52" s="1111" t="s">
        <v>877</v>
      </c>
      <c r="C52" s="1112">
        <v>183</v>
      </c>
      <c r="D52" s="1112">
        <v>183</v>
      </c>
      <c r="E52" s="1112">
        <v>183</v>
      </c>
      <c r="F52" s="1104">
        <f t="shared" si="3"/>
        <v>100</v>
      </c>
      <c r="G52" s="1117" t="s">
        <v>723</v>
      </c>
      <c r="H52" s="1120" t="s">
        <v>64</v>
      </c>
    </row>
    <row r="53" spans="1:8" s="145" customFormat="1" ht="34.5" customHeight="1" x14ac:dyDescent="0.2">
      <c r="A53" s="189">
        <f t="shared" si="4"/>
        <v>36</v>
      </c>
      <c r="B53" s="1111" t="s">
        <v>878</v>
      </c>
      <c r="C53" s="1112">
        <v>490</v>
      </c>
      <c r="D53" s="1112">
        <v>490</v>
      </c>
      <c r="E53" s="1112">
        <v>490</v>
      </c>
      <c r="F53" s="1104">
        <f t="shared" si="3"/>
        <v>100</v>
      </c>
      <c r="G53" s="1117" t="s">
        <v>723</v>
      </c>
      <c r="H53" s="1120" t="s">
        <v>64</v>
      </c>
    </row>
    <row r="54" spans="1:8" s="145" customFormat="1" ht="34.5" customHeight="1" x14ac:dyDescent="0.2">
      <c r="A54" s="189">
        <f t="shared" si="4"/>
        <v>37</v>
      </c>
      <c r="B54" s="1111" t="s">
        <v>879</v>
      </c>
      <c r="C54" s="1112">
        <v>6000</v>
      </c>
      <c r="D54" s="1112">
        <v>6000</v>
      </c>
      <c r="E54" s="1112">
        <v>6000</v>
      </c>
      <c r="F54" s="1104">
        <f t="shared" si="3"/>
        <v>100</v>
      </c>
      <c r="G54" s="1117" t="s">
        <v>723</v>
      </c>
      <c r="H54" s="1120" t="s">
        <v>64</v>
      </c>
    </row>
    <row r="55" spans="1:8" s="145" customFormat="1" ht="34.5" customHeight="1" x14ac:dyDescent="0.2">
      <c r="A55" s="189">
        <f t="shared" si="4"/>
        <v>38</v>
      </c>
      <c r="B55" s="1111" t="s">
        <v>880</v>
      </c>
      <c r="C55" s="1112">
        <v>528</v>
      </c>
      <c r="D55" s="1112">
        <v>528</v>
      </c>
      <c r="E55" s="1112">
        <v>528</v>
      </c>
      <c r="F55" s="1104">
        <f t="shared" si="3"/>
        <v>100</v>
      </c>
      <c r="G55" s="1117" t="s">
        <v>723</v>
      </c>
      <c r="H55" s="1120" t="s">
        <v>64</v>
      </c>
    </row>
    <row r="56" spans="1:8" s="145" customFormat="1" ht="78" customHeight="1" x14ac:dyDescent="0.2">
      <c r="A56" s="189">
        <f t="shared" si="4"/>
        <v>39</v>
      </c>
      <c r="B56" s="1111" t="s">
        <v>632</v>
      </c>
      <c r="C56" s="1112">
        <v>11000</v>
      </c>
      <c r="D56" s="1112">
        <v>5141.75</v>
      </c>
      <c r="E56" s="1112">
        <v>4541.75</v>
      </c>
      <c r="F56" s="1104">
        <f t="shared" si="3"/>
        <v>88.330821218456762</v>
      </c>
      <c r="G56" s="1117" t="s">
        <v>723</v>
      </c>
      <c r="H56" s="1127" t="s">
        <v>5212</v>
      </c>
    </row>
    <row r="57" spans="1:8" s="145" customFormat="1" ht="34.5" customHeight="1" x14ac:dyDescent="0.2">
      <c r="A57" s="189">
        <f t="shared" si="4"/>
        <v>40</v>
      </c>
      <c r="B57" s="1111" t="s">
        <v>881</v>
      </c>
      <c r="C57" s="1112">
        <v>1750</v>
      </c>
      <c r="D57" s="1112">
        <v>1750</v>
      </c>
      <c r="E57" s="1112">
        <v>1750</v>
      </c>
      <c r="F57" s="1104">
        <f t="shared" si="3"/>
        <v>100</v>
      </c>
      <c r="G57" s="1117" t="s">
        <v>723</v>
      </c>
      <c r="H57" s="1120" t="s">
        <v>64</v>
      </c>
    </row>
    <row r="58" spans="1:8" s="145" customFormat="1" ht="84.75" customHeight="1" x14ac:dyDescent="0.2">
      <c r="A58" s="189">
        <f t="shared" si="4"/>
        <v>41</v>
      </c>
      <c r="B58" s="1111" t="s">
        <v>882</v>
      </c>
      <c r="C58" s="1112">
        <v>0</v>
      </c>
      <c r="D58" s="1112">
        <v>18606.88</v>
      </c>
      <c r="E58" s="1112">
        <v>2318.24892</v>
      </c>
      <c r="F58" s="1104">
        <f t="shared" si="3"/>
        <v>12.459095345377623</v>
      </c>
      <c r="G58" s="1117" t="s">
        <v>725</v>
      </c>
      <c r="H58" s="1127" t="s">
        <v>5213</v>
      </c>
    </row>
    <row r="59" spans="1:8" s="145" customFormat="1" ht="15" customHeight="1" x14ac:dyDescent="0.2">
      <c r="A59" s="189">
        <f t="shared" si="4"/>
        <v>42</v>
      </c>
      <c r="B59" s="1111" t="s">
        <v>883</v>
      </c>
      <c r="C59" s="1112">
        <v>750</v>
      </c>
      <c r="D59" s="1112">
        <v>750</v>
      </c>
      <c r="E59" s="1112">
        <v>750</v>
      </c>
      <c r="F59" s="1104">
        <f t="shared" si="3"/>
        <v>100</v>
      </c>
      <c r="G59" s="1118" t="s">
        <v>730</v>
      </c>
      <c r="H59" s="1120" t="s">
        <v>64</v>
      </c>
    </row>
    <row r="60" spans="1:8" s="145" customFormat="1" ht="67.5" customHeight="1" x14ac:dyDescent="0.2">
      <c r="A60" s="189">
        <f t="shared" si="4"/>
        <v>43</v>
      </c>
      <c r="B60" s="1111" t="s">
        <v>3357</v>
      </c>
      <c r="C60" s="1112">
        <v>42000</v>
      </c>
      <c r="D60" s="1112">
        <v>13621.3</v>
      </c>
      <c r="E60" s="1112">
        <v>1165.3</v>
      </c>
      <c r="F60" s="1104">
        <f t="shared" si="3"/>
        <v>8.5549837387033545</v>
      </c>
      <c r="G60" s="1117" t="s">
        <v>725</v>
      </c>
      <c r="H60" s="1107" t="s">
        <v>5214</v>
      </c>
    </row>
    <row r="61" spans="1:8" s="145" customFormat="1" ht="34.5" customHeight="1" x14ac:dyDescent="0.2">
      <c r="A61" s="189">
        <f t="shared" si="4"/>
        <v>44</v>
      </c>
      <c r="B61" s="1111" t="s">
        <v>5215</v>
      </c>
      <c r="C61" s="1112">
        <v>0</v>
      </c>
      <c r="D61" s="1112">
        <v>450</v>
      </c>
      <c r="E61" s="1112">
        <v>450</v>
      </c>
      <c r="F61" s="1104">
        <f t="shared" si="3"/>
        <v>100</v>
      </c>
      <c r="G61" s="1118" t="s">
        <v>730</v>
      </c>
      <c r="H61" s="1120" t="s">
        <v>64</v>
      </c>
    </row>
    <row r="62" spans="1:8" s="145" customFormat="1" ht="24" customHeight="1" x14ac:dyDescent="0.2">
      <c r="A62" s="189">
        <f t="shared" si="4"/>
        <v>45</v>
      </c>
      <c r="B62" s="1111" t="s">
        <v>884</v>
      </c>
      <c r="C62" s="1112">
        <v>0</v>
      </c>
      <c r="D62" s="1112">
        <v>550</v>
      </c>
      <c r="E62" s="1112">
        <v>550</v>
      </c>
      <c r="F62" s="1104">
        <f>E62/D62*100</f>
        <v>100</v>
      </c>
      <c r="G62" s="1118" t="s">
        <v>730</v>
      </c>
      <c r="H62" s="1120" t="s">
        <v>64</v>
      </c>
    </row>
    <row r="63" spans="1:8" s="145" customFormat="1" ht="24" customHeight="1" x14ac:dyDescent="0.2">
      <c r="A63" s="189">
        <f t="shared" si="4"/>
        <v>46</v>
      </c>
      <c r="B63" s="1137" t="s">
        <v>5216</v>
      </c>
      <c r="C63" s="1112">
        <v>0</v>
      </c>
      <c r="D63" s="1112">
        <v>4125.6899999999996</v>
      </c>
      <c r="E63" s="1112">
        <v>4125.6609200000003</v>
      </c>
      <c r="F63" s="1104">
        <f t="shared" si="3"/>
        <v>99.999295148205519</v>
      </c>
      <c r="G63" s="1118" t="s">
        <v>730</v>
      </c>
      <c r="H63" s="1120" t="s">
        <v>64</v>
      </c>
    </row>
    <row r="64" spans="1:8" s="145" customFormat="1" ht="89.25" customHeight="1" x14ac:dyDescent="0.2">
      <c r="A64" s="189">
        <f t="shared" si="4"/>
        <v>47</v>
      </c>
      <c r="B64" s="1137" t="s">
        <v>885</v>
      </c>
      <c r="C64" s="1112">
        <v>0</v>
      </c>
      <c r="D64" s="1112">
        <v>11823.54</v>
      </c>
      <c r="E64" s="1112">
        <v>11473.518</v>
      </c>
      <c r="F64" s="1104">
        <f t="shared" si="3"/>
        <v>97.039617576461865</v>
      </c>
      <c r="G64" s="1118" t="s">
        <v>725</v>
      </c>
      <c r="H64" s="1127" t="s">
        <v>5217</v>
      </c>
    </row>
    <row r="65" spans="1:8" s="145" customFormat="1" ht="24" customHeight="1" x14ac:dyDescent="0.2">
      <c r="A65" s="189">
        <f t="shared" si="4"/>
        <v>48</v>
      </c>
      <c r="B65" s="1137" t="s">
        <v>886</v>
      </c>
      <c r="C65" s="1112">
        <v>0</v>
      </c>
      <c r="D65" s="1112">
        <v>5976.32</v>
      </c>
      <c r="E65" s="1112">
        <v>5976.32</v>
      </c>
      <c r="F65" s="1104">
        <f t="shared" si="3"/>
        <v>100</v>
      </c>
      <c r="G65" s="1118" t="s">
        <v>730</v>
      </c>
      <c r="H65" s="1120" t="s">
        <v>64</v>
      </c>
    </row>
    <row r="66" spans="1:8" s="145" customFormat="1" ht="15" customHeight="1" x14ac:dyDescent="0.2">
      <c r="A66" s="189">
        <f t="shared" si="4"/>
        <v>49</v>
      </c>
      <c r="B66" s="1137" t="s">
        <v>887</v>
      </c>
      <c r="C66" s="1112">
        <v>0</v>
      </c>
      <c r="D66" s="1112">
        <v>2392.71</v>
      </c>
      <c r="E66" s="1112">
        <v>2392.6950000000002</v>
      </c>
      <c r="F66" s="1104">
        <f t="shared" si="3"/>
        <v>99.999373095778438</v>
      </c>
      <c r="G66" s="1118" t="s">
        <v>725</v>
      </c>
      <c r="H66" s="1120" t="s">
        <v>64</v>
      </c>
    </row>
    <row r="67" spans="1:8" s="145" customFormat="1" ht="45" customHeight="1" x14ac:dyDescent="0.2">
      <c r="A67" s="189">
        <f t="shared" si="4"/>
        <v>50</v>
      </c>
      <c r="B67" s="1137" t="s">
        <v>5218</v>
      </c>
      <c r="C67" s="1112">
        <v>0</v>
      </c>
      <c r="D67" s="1112">
        <v>180</v>
      </c>
      <c r="E67" s="1112">
        <v>180</v>
      </c>
      <c r="F67" s="1104">
        <f t="shared" si="3"/>
        <v>100</v>
      </c>
      <c r="G67" s="1118" t="s">
        <v>730</v>
      </c>
      <c r="H67" s="1120" t="s">
        <v>64</v>
      </c>
    </row>
    <row r="68" spans="1:8" s="145" customFormat="1" ht="15" customHeight="1" x14ac:dyDescent="0.2">
      <c r="A68" s="189">
        <f t="shared" si="4"/>
        <v>51</v>
      </c>
      <c r="B68" s="1111" t="s">
        <v>888</v>
      </c>
      <c r="C68" s="1112">
        <v>0</v>
      </c>
      <c r="D68" s="1112">
        <v>240</v>
      </c>
      <c r="E68" s="1112">
        <v>240</v>
      </c>
      <c r="F68" s="1104">
        <f t="shared" si="3"/>
        <v>100</v>
      </c>
      <c r="G68" s="1118" t="s">
        <v>730</v>
      </c>
      <c r="H68" s="1120" t="s">
        <v>64</v>
      </c>
    </row>
    <row r="69" spans="1:8" s="145" customFormat="1" ht="13.5" customHeight="1" thickBot="1" x14ac:dyDescent="0.25">
      <c r="A69" s="1299" t="s">
        <v>339</v>
      </c>
      <c r="B69" s="1300"/>
      <c r="C69" s="165">
        <f>SUM(C45:C68)</f>
        <v>695814</v>
      </c>
      <c r="D69" s="165">
        <f>SUM(D45:D68)</f>
        <v>642222.18999999994</v>
      </c>
      <c r="E69" s="165">
        <f>SUM(E45:E68)</f>
        <v>611338.47184000013</v>
      </c>
      <c r="F69" s="166">
        <f t="shared" si="3"/>
        <v>95.191116308204826</v>
      </c>
      <c r="G69" s="167"/>
      <c r="H69" s="190"/>
    </row>
    <row r="70" spans="1:8" s="145" customFormat="1" ht="18" customHeight="1" thickBot="1" x14ac:dyDescent="0.2">
      <c r="A70" s="186" t="s">
        <v>754</v>
      </c>
      <c r="B70" s="168"/>
      <c r="C70" s="170"/>
      <c r="D70" s="170"/>
      <c r="E70" s="170"/>
      <c r="F70" s="161"/>
      <c r="G70" s="162"/>
      <c r="H70" s="1115"/>
    </row>
    <row r="71" spans="1:8" s="132" customFormat="1" ht="162.75" customHeight="1" x14ac:dyDescent="0.2">
      <c r="A71" s="1116">
        <f>A68+1</f>
        <v>52</v>
      </c>
      <c r="B71" s="1131" t="s">
        <v>889</v>
      </c>
      <c r="C71" s="1132">
        <v>4092</v>
      </c>
      <c r="D71" s="1132">
        <v>6183.29</v>
      </c>
      <c r="E71" s="1132">
        <v>4168.4894899999999</v>
      </c>
      <c r="F71" s="1104">
        <f t="shared" ref="F71" si="5">E71/D71*100</f>
        <v>67.415396819492528</v>
      </c>
      <c r="G71" s="1117" t="s">
        <v>725</v>
      </c>
      <c r="H71" s="1127" t="s">
        <v>5219</v>
      </c>
    </row>
    <row r="72" spans="1:8" s="145" customFormat="1" ht="13.5" customHeight="1" thickBot="1" x14ac:dyDescent="0.25">
      <c r="A72" s="1299" t="s">
        <v>339</v>
      </c>
      <c r="B72" s="1300"/>
      <c r="C72" s="165">
        <f>SUM(C71:C71)</f>
        <v>4092</v>
      </c>
      <c r="D72" s="165">
        <f>SUM(D71:D71)</f>
        <v>6183.29</v>
      </c>
      <c r="E72" s="165">
        <f>SUM(E71:E71)</f>
        <v>4168.4894899999999</v>
      </c>
      <c r="F72" s="176">
        <f>E72/D72*100</f>
        <v>67.415396819492528</v>
      </c>
      <c r="G72" s="167"/>
      <c r="H72" s="190"/>
    </row>
    <row r="73" spans="1:8" s="145" customFormat="1" ht="18" customHeight="1" thickBot="1" x14ac:dyDescent="0.2">
      <c r="A73" s="191" t="s">
        <v>733</v>
      </c>
      <c r="B73" s="171"/>
      <c r="C73" s="172"/>
      <c r="D73" s="172"/>
      <c r="E73" s="173"/>
      <c r="F73" s="174"/>
      <c r="G73" s="192"/>
      <c r="H73" s="193"/>
    </row>
    <row r="74" spans="1:8" ht="99" customHeight="1" x14ac:dyDescent="0.2">
      <c r="A74" s="1116">
        <f>A71+1</f>
        <v>53</v>
      </c>
      <c r="B74" s="1109" t="s">
        <v>631</v>
      </c>
      <c r="C74" s="1110">
        <v>0</v>
      </c>
      <c r="D74" s="1110">
        <v>2180</v>
      </c>
      <c r="E74" s="1110">
        <v>964.34580000000005</v>
      </c>
      <c r="F74" s="1104">
        <f t="shared" ref="F74:F141" si="6">E74/D74*100</f>
        <v>44.236045871559639</v>
      </c>
      <c r="G74" s="1117" t="s">
        <v>725</v>
      </c>
      <c r="H74" s="1127" t="s">
        <v>5220</v>
      </c>
    </row>
    <row r="75" spans="1:8" s="145" customFormat="1" ht="57" customHeight="1" x14ac:dyDescent="0.2">
      <c r="A75" s="189">
        <f t="shared" ref="A75:A138" si="7">A74+1</f>
        <v>54</v>
      </c>
      <c r="B75" s="1109" t="s">
        <v>3285</v>
      </c>
      <c r="C75" s="1110">
        <v>22627</v>
      </c>
      <c r="D75" s="1110">
        <v>11627</v>
      </c>
      <c r="E75" s="1110">
        <v>2934.25</v>
      </c>
      <c r="F75" s="1104">
        <f t="shared" si="6"/>
        <v>25.236518448438979</v>
      </c>
      <c r="G75" s="1117" t="s">
        <v>725</v>
      </c>
      <c r="H75" s="1139" t="s">
        <v>5221</v>
      </c>
    </row>
    <row r="76" spans="1:8" s="145" customFormat="1" ht="34.5" customHeight="1" x14ac:dyDescent="0.2">
      <c r="A76" s="189">
        <f t="shared" si="7"/>
        <v>55</v>
      </c>
      <c r="B76" s="1109" t="s">
        <v>3568</v>
      </c>
      <c r="C76" s="1110">
        <v>0</v>
      </c>
      <c r="D76" s="1110">
        <v>4872</v>
      </c>
      <c r="E76" s="1110">
        <v>1623.9011</v>
      </c>
      <c r="F76" s="1104">
        <f t="shared" si="6"/>
        <v>33.331303366174062</v>
      </c>
      <c r="G76" s="1117" t="s">
        <v>725</v>
      </c>
      <c r="H76" s="1107" t="s">
        <v>5222</v>
      </c>
    </row>
    <row r="77" spans="1:8" s="145" customFormat="1" ht="85.5" customHeight="1" x14ac:dyDescent="0.2">
      <c r="A77" s="189">
        <f t="shared" si="7"/>
        <v>56</v>
      </c>
      <c r="B77" s="1109" t="s">
        <v>3753</v>
      </c>
      <c r="C77" s="1110">
        <v>0</v>
      </c>
      <c r="D77" s="1110">
        <v>1500</v>
      </c>
      <c r="E77" s="1110">
        <v>468.75314000000003</v>
      </c>
      <c r="F77" s="1104">
        <f t="shared" si="6"/>
        <v>31.250209333333334</v>
      </c>
      <c r="G77" s="1117" t="s">
        <v>725</v>
      </c>
      <c r="H77" s="1139" t="s">
        <v>5223</v>
      </c>
    </row>
    <row r="78" spans="1:8" s="145" customFormat="1" ht="24" customHeight="1" x14ac:dyDescent="0.2">
      <c r="A78" s="189">
        <f t="shared" si="7"/>
        <v>57</v>
      </c>
      <c r="B78" s="1109" t="s">
        <v>3754</v>
      </c>
      <c r="C78" s="1110">
        <v>0</v>
      </c>
      <c r="D78" s="1110">
        <v>888.93</v>
      </c>
      <c r="E78" s="1110">
        <v>888.93</v>
      </c>
      <c r="F78" s="1104">
        <f t="shared" si="6"/>
        <v>100</v>
      </c>
      <c r="G78" s="1118" t="s">
        <v>730</v>
      </c>
      <c r="H78" s="1120" t="s">
        <v>64</v>
      </c>
    </row>
    <row r="79" spans="1:8" s="145" customFormat="1" ht="24" customHeight="1" x14ac:dyDescent="0.2">
      <c r="A79" s="189">
        <f t="shared" si="7"/>
        <v>58</v>
      </c>
      <c r="B79" s="1109" t="s">
        <v>2949</v>
      </c>
      <c r="C79" s="1110">
        <v>0</v>
      </c>
      <c r="D79" s="1110">
        <v>9400.86</v>
      </c>
      <c r="E79" s="1110">
        <v>9400.85995</v>
      </c>
      <c r="F79" s="1104">
        <f t="shared" si="6"/>
        <v>99.999999468133765</v>
      </c>
      <c r="G79" s="1118" t="s">
        <v>730</v>
      </c>
      <c r="H79" s="1107" t="s">
        <v>64</v>
      </c>
    </row>
    <row r="80" spans="1:8" s="145" customFormat="1" ht="24" customHeight="1" x14ac:dyDescent="0.2">
      <c r="A80" s="189">
        <f t="shared" si="7"/>
        <v>59</v>
      </c>
      <c r="B80" s="1109" t="s">
        <v>2950</v>
      </c>
      <c r="C80" s="1110">
        <v>0</v>
      </c>
      <c r="D80" s="1110">
        <v>1667.25</v>
      </c>
      <c r="E80" s="1110">
        <v>1667.25</v>
      </c>
      <c r="F80" s="1104">
        <f t="shared" si="6"/>
        <v>100</v>
      </c>
      <c r="G80" s="1118" t="s">
        <v>730</v>
      </c>
      <c r="H80" s="1120" t="s">
        <v>64</v>
      </c>
    </row>
    <row r="81" spans="1:8" s="145" customFormat="1" ht="57" customHeight="1" x14ac:dyDescent="0.2">
      <c r="A81" s="189">
        <f t="shared" si="7"/>
        <v>60</v>
      </c>
      <c r="B81" s="1109" t="s">
        <v>5224</v>
      </c>
      <c r="C81" s="1110">
        <v>9000</v>
      </c>
      <c r="D81" s="1110">
        <v>0</v>
      </c>
      <c r="E81" s="1110">
        <v>0</v>
      </c>
      <c r="F81" s="1104" t="s">
        <v>3125</v>
      </c>
      <c r="G81" s="1118" t="s">
        <v>730</v>
      </c>
      <c r="H81" s="1121" t="s">
        <v>5225</v>
      </c>
    </row>
    <row r="82" spans="1:8" s="145" customFormat="1" ht="57" customHeight="1" x14ac:dyDescent="0.2">
      <c r="A82" s="189">
        <f t="shared" si="7"/>
        <v>61</v>
      </c>
      <c r="B82" s="1109" t="s">
        <v>5226</v>
      </c>
      <c r="C82" s="1110">
        <v>1500</v>
      </c>
      <c r="D82" s="1110">
        <v>0</v>
      </c>
      <c r="E82" s="1110">
        <v>0</v>
      </c>
      <c r="F82" s="1104" t="s">
        <v>3125</v>
      </c>
      <c r="G82" s="1118" t="s">
        <v>730</v>
      </c>
      <c r="H82" s="1121" t="s">
        <v>5225</v>
      </c>
    </row>
    <row r="83" spans="1:8" s="145" customFormat="1" ht="48" customHeight="1" x14ac:dyDescent="0.2">
      <c r="A83" s="189">
        <f t="shared" si="7"/>
        <v>62</v>
      </c>
      <c r="B83" s="1109" t="s">
        <v>5227</v>
      </c>
      <c r="C83" s="1110">
        <v>1500</v>
      </c>
      <c r="D83" s="1110">
        <v>0</v>
      </c>
      <c r="E83" s="1110">
        <v>0</v>
      </c>
      <c r="F83" s="1104" t="s">
        <v>3125</v>
      </c>
      <c r="G83" s="1118" t="s">
        <v>730</v>
      </c>
      <c r="H83" s="1121" t="s">
        <v>5228</v>
      </c>
    </row>
    <row r="84" spans="1:8" s="145" customFormat="1" ht="24" customHeight="1" x14ac:dyDescent="0.2">
      <c r="A84" s="189">
        <f t="shared" si="7"/>
        <v>63</v>
      </c>
      <c r="B84" s="1109" t="s">
        <v>5229</v>
      </c>
      <c r="C84" s="1110">
        <v>2600</v>
      </c>
      <c r="D84" s="1110">
        <v>2600</v>
      </c>
      <c r="E84" s="1110">
        <v>2596.8803399999997</v>
      </c>
      <c r="F84" s="1104">
        <f t="shared" si="6"/>
        <v>99.880013076923063</v>
      </c>
      <c r="G84" s="1118" t="s">
        <v>730</v>
      </c>
      <c r="H84" s="1120" t="s">
        <v>64</v>
      </c>
    </row>
    <row r="85" spans="1:8" s="145" customFormat="1" ht="57" customHeight="1" x14ac:dyDescent="0.2">
      <c r="A85" s="189">
        <f t="shared" si="7"/>
        <v>64</v>
      </c>
      <c r="B85" s="1109" t="s">
        <v>5230</v>
      </c>
      <c r="C85" s="1110">
        <v>3500</v>
      </c>
      <c r="D85" s="1110">
        <v>3500</v>
      </c>
      <c r="E85" s="1110">
        <v>174.24</v>
      </c>
      <c r="F85" s="1104">
        <f t="shared" si="6"/>
        <v>4.9782857142857146</v>
      </c>
      <c r="G85" s="1117" t="s">
        <v>725</v>
      </c>
      <c r="H85" s="1133" t="s">
        <v>5231</v>
      </c>
    </row>
    <row r="86" spans="1:8" s="145" customFormat="1" ht="78" customHeight="1" x14ac:dyDescent="0.2">
      <c r="A86" s="189">
        <f t="shared" si="7"/>
        <v>65</v>
      </c>
      <c r="B86" s="1109" t="s">
        <v>5232</v>
      </c>
      <c r="C86" s="1110">
        <v>2500</v>
      </c>
      <c r="D86" s="1110">
        <v>0</v>
      </c>
      <c r="E86" s="1110">
        <v>0</v>
      </c>
      <c r="F86" s="1104" t="s">
        <v>3125</v>
      </c>
      <c r="G86" s="1118" t="s">
        <v>730</v>
      </c>
      <c r="H86" s="1121" t="s">
        <v>5233</v>
      </c>
    </row>
    <row r="87" spans="1:8" s="145" customFormat="1" ht="34.5" customHeight="1" x14ac:dyDescent="0.2">
      <c r="A87" s="189">
        <f t="shared" si="7"/>
        <v>66</v>
      </c>
      <c r="B87" s="1109" t="s">
        <v>5234</v>
      </c>
      <c r="C87" s="1110">
        <v>2540</v>
      </c>
      <c r="D87" s="1110">
        <v>2680</v>
      </c>
      <c r="E87" s="1110">
        <v>2637.13859</v>
      </c>
      <c r="F87" s="1104">
        <f t="shared" si="6"/>
        <v>98.400693656716413</v>
      </c>
      <c r="G87" s="1118" t="s">
        <v>730</v>
      </c>
      <c r="H87" s="1107" t="s">
        <v>64</v>
      </c>
    </row>
    <row r="88" spans="1:8" s="145" customFormat="1" ht="57" customHeight="1" x14ac:dyDescent="0.2">
      <c r="A88" s="189">
        <f t="shared" si="7"/>
        <v>67</v>
      </c>
      <c r="B88" s="1109" t="s">
        <v>5235</v>
      </c>
      <c r="C88" s="1110">
        <v>5700</v>
      </c>
      <c r="D88" s="1110">
        <v>5700</v>
      </c>
      <c r="E88" s="1110">
        <v>3615.13229</v>
      </c>
      <c r="F88" s="1104">
        <f t="shared" si="6"/>
        <v>63.423373508771931</v>
      </c>
      <c r="G88" s="1117" t="s">
        <v>725</v>
      </c>
      <c r="H88" s="1139" t="s">
        <v>5236</v>
      </c>
    </row>
    <row r="89" spans="1:8" s="145" customFormat="1" ht="34.5" customHeight="1" x14ac:dyDescent="0.2">
      <c r="A89" s="189">
        <f t="shared" si="7"/>
        <v>68</v>
      </c>
      <c r="B89" s="1109" t="s">
        <v>5237</v>
      </c>
      <c r="C89" s="1110">
        <v>2480</v>
      </c>
      <c r="D89" s="1110">
        <v>2880</v>
      </c>
      <c r="E89" s="1110">
        <v>2760.5123900000003</v>
      </c>
      <c r="F89" s="1104">
        <f t="shared" si="6"/>
        <v>95.851124652777784</v>
      </c>
      <c r="G89" s="1118" t="s">
        <v>730</v>
      </c>
      <c r="H89" s="1121" t="s">
        <v>64</v>
      </c>
    </row>
    <row r="90" spans="1:8" s="145" customFormat="1" ht="34.5" customHeight="1" x14ac:dyDescent="0.2">
      <c r="A90" s="189">
        <f t="shared" si="7"/>
        <v>69</v>
      </c>
      <c r="B90" s="1109" t="s">
        <v>5238</v>
      </c>
      <c r="C90" s="1110">
        <v>5350</v>
      </c>
      <c r="D90" s="1110">
        <v>5189.79</v>
      </c>
      <c r="E90" s="1110">
        <v>5189.78334</v>
      </c>
      <c r="F90" s="1104">
        <f t="shared" si="6"/>
        <v>99.999871671108082</v>
      </c>
      <c r="G90" s="1118" t="s">
        <v>730</v>
      </c>
      <c r="H90" s="1120" t="s">
        <v>64</v>
      </c>
    </row>
    <row r="91" spans="1:8" s="145" customFormat="1" ht="34.5" customHeight="1" x14ac:dyDescent="0.2">
      <c r="A91" s="189">
        <f t="shared" si="7"/>
        <v>70</v>
      </c>
      <c r="B91" s="1109" t="s">
        <v>5239</v>
      </c>
      <c r="C91" s="1110">
        <v>6300</v>
      </c>
      <c r="D91" s="1110">
        <v>7426.46</v>
      </c>
      <c r="E91" s="1110">
        <v>7426.45957</v>
      </c>
      <c r="F91" s="1104">
        <f t="shared" si="6"/>
        <v>99.999994209892733</v>
      </c>
      <c r="G91" s="1118" t="s">
        <v>730</v>
      </c>
      <c r="H91" s="1120" t="s">
        <v>64</v>
      </c>
    </row>
    <row r="92" spans="1:8" s="145" customFormat="1" ht="84" x14ac:dyDescent="0.2">
      <c r="A92" s="189">
        <f t="shared" si="7"/>
        <v>71</v>
      </c>
      <c r="B92" s="1109" t="s">
        <v>5240</v>
      </c>
      <c r="C92" s="1110">
        <v>1200</v>
      </c>
      <c r="D92" s="1110">
        <v>0</v>
      </c>
      <c r="E92" s="1110">
        <v>0</v>
      </c>
      <c r="F92" s="1104" t="s">
        <v>3125</v>
      </c>
      <c r="G92" s="1118" t="s">
        <v>730</v>
      </c>
      <c r="H92" s="1107" t="s">
        <v>5241</v>
      </c>
    </row>
    <row r="93" spans="1:8" s="145" customFormat="1" ht="78" customHeight="1" x14ac:dyDescent="0.2">
      <c r="A93" s="189">
        <f t="shared" si="7"/>
        <v>72</v>
      </c>
      <c r="B93" s="1109" t="s">
        <v>3762</v>
      </c>
      <c r="C93" s="1110">
        <v>31000</v>
      </c>
      <c r="D93" s="1110">
        <v>10000</v>
      </c>
      <c r="E93" s="1110">
        <v>514.25</v>
      </c>
      <c r="F93" s="1104">
        <f t="shared" si="6"/>
        <v>5.1425000000000001</v>
      </c>
      <c r="G93" s="1117" t="s">
        <v>725</v>
      </c>
      <c r="H93" s="1133" t="s">
        <v>5242</v>
      </c>
    </row>
    <row r="94" spans="1:8" s="145" customFormat="1" ht="67.5" customHeight="1" x14ac:dyDescent="0.2">
      <c r="A94" s="189">
        <f t="shared" si="7"/>
        <v>73</v>
      </c>
      <c r="B94" s="1109" t="s">
        <v>5243</v>
      </c>
      <c r="C94" s="1110">
        <v>1000</v>
      </c>
      <c r="D94" s="1110">
        <v>1000</v>
      </c>
      <c r="E94" s="1110">
        <v>0</v>
      </c>
      <c r="F94" s="1104">
        <f t="shared" si="6"/>
        <v>0</v>
      </c>
      <c r="G94" s="1118" t="s">
        <v>725</v>
      </c>
      <c r="H94" s="1133" t="s">
        <v>5244</v>
      </c>
    </row>
    <row r="95" spans="1:8" s="145" customFormat="1" ht="34.5" customHeight="1" x14ac:dyDescent="0.2">
      <c r="A95" s="189">
        <f t="shared" si="7"/>
        <v>74</v>
      </c>
      <c r="B95" s="1109" t="s">
        <v>3763</v>
      </c>
      <c r="C95" s="1110">
        <v>2600</v>
      </c>
      <c r="D95" s="1110">
        <v>2189.8200000000002</v>
      </c>
      <c r="E95" s="1110">
        <v>2189.8181400000003</v>
      </c>
      <c r="F95" s="1104">
        <f t="shared" si="6"/>
        <v>99.999915061511913</v>
      </c>
      <c r="G95" s="1118" t="s">
        <v>730</v>
      </c>
      <c r="H95" s="1120" t="s">
        <v>64</v>
      </c>
    </row>
    <row r="96" spans="1:8" s="145" customFormat="1" ht="57" customHeight="1" x14ac:dyDescent="0.2">
      <c r="A96" s="189">
        <f t="shared" si="7"/>
        <v>75</v>
      </c>
      <c r="B96" s="1109" t="s">
        <v>5245</v>
      </c>
      <c r="C96" s="1110">
        <v>8000</v>
      </c>
      <c r="D96" s="1110">
        <v>1000</v>
      </c>
      <c r="E96" s="1110">
        <v>690.62</v>
      </c>
      <c r="F96" s="1104">
        <f t="shared" si="6"/>
        <v>69.061999999999998</v>
      </c>
      <c r="G96" s="1117" t="s">
        <v>725</v>
      </c>
      <c r="H96" s="1133" t="s">
        <v>5246</v>
      </c>
    </row>
    <row r="97" spans="1:8" s="145" customFormat="1" ht="84" x14ac:dyDescent="0.2">
      <c r="A97" s="189">
        <f t="shared" si="7"/>
        <v>76</v>
      </c>
      <c r="B97" s="1109" t="s">
        <v>5247</v>
      </c>
      <c r="C97" s="1110">
        <v>1800</v>
      </c>
      <c r="D97" s="1110">
        <v>0</v>
      </c>
      <c r="E97" s="1110">
        <v>0</v>
      </c>
      <c r="F97" s="1104" t="s">
        <v>3125</v>
      </c>
      <c r="G97" s="1118" t="s">
        <v>730</v>
      </c>
      <c r="H97" s="1107" t="s">
        <v>5241</v>
      </c>
    </row>
    <row r="98" spans="1:8" s="145" customFormat="1" ht="63" x14ac:dyDescent="0.2">
      <c r="A98" s="189">
        <f t="shared" si="7"/>
        <v>77</v>
      </c>
      <c r="B98" s="1109" t="s">
        <v>3765</v>
      </c>
      <c r="C98" s="1110">
        <v>14800</v>
      </c>
      <c r="D98" s="1110">
        <v>7800</v>
      </c>
      <c r="E98" s="1110">
        <v>159.72</v>
      </c>
      <c r="F98" s="1104">
        <f t="shared" si="6"/>
        <v>2.0476923076923077</v>
      </c>
      <c r="G98" s="1118" t="s">
        <v>725</v>
      </c>
      <c r="H98" s="1133" t="s">
        <v>5248</v>
      </c>
    </row>
    <row r="99" spans="1:8" s="145" customFormat="1" ht="45" customHeight="1" x14ac:dyDescent="0.2">
      <c r="A99" s="189">
        <f t="shared" si="7"/>
        <v>78</v>
      </c>
      <c r="B99" s="1109" t="s">
        <v>3766</v>
      </c>
      <c r="C99" s="1110">
        <v>7750</v>
      </c>
      <c r="D99" s="1110">
        <v>7750</v>
      </c>
      <c r="E99" s="1110">
        <v>363</v>
      </c>
      <c r="F99" s="1104">
        <f t="shared" si="6"/>
        <v>4.6838709677419352</v>
      </c>
      <c r="G99" s="1117" t="s">
        <v>725</v>
      </c>
      <c r="H99" s="1139" t="s">
        <v>5249</v>
      </c>
    </row>
    <row r="100" spans="1:8" s="145" customFormat="1" ht="67.5" customHeight="1" x14ac:dyDescent="0.2">
      <c r="A100" s="189">
        <f t="shared" si="7"/>
        <v>79</v>
      </c>
      <c r="B100" s="1109" t="s">
        <v>3767</v>
      </c>
      <c r="C100" s="1110">
        <v>8500</v>
      </c>
      <c r="D100" s="1110">
        <v>8500</v>
      </c>
      <c r="E100" s="1110">
        <v>179.08</v>
      </c>
      <c r="F100" s="1104">
        <f t="shared" si="6"/>
        <v>2.106823529411765</v>
      </c>
      <c r="G100" s="1117" t="s">
        <v>725</v>
      </c>
      <c r="H100" s="1133" t="s">
        <v>5250</v>
      </c>
    </row>
    <row r="101" spans="1:8" s="145" customFormat="1" ht="52.5" x14ac:dyDescent="0.2">
      <c r="A101" s="189">
        <f t="shared" si="7"/>
        <v>80</v>
      </c>
      <c r="B101" s="1109" t="s">
        <v>3768</v>
      </c>
      <c r="C101" s="1110">
        <v>19400</v>
      </c>
      <c r="D101" s="1110">
        <v>19400</v>
      </c>
      <c r="E101" s="1110">
        <v>54.45</v>
      </c>
      <c r="F101" s="1104">
        <f t="shared" si="6"/>
        <v>0.28067010309278356</v>
      </c>
      <c r="G101" s="1117" t="s">
        <v>725</v>
      </c>
      <c r="H101" s="1139" t="s">
        <v>5251</v>
      </c>
    </row>
    <row r="102" spans="1:8" s="145" customFormat="1" ht="52.5" x14ac:dyDescent="0.2">
      <c r="A102" s="189">
        <f t="shared" si="7"/>
        <v>81</v>
      </c>
      <c r="B102" s="1109" t="s">
        <v>5252</v>
      </c>
      <c r="C102" s="1110">
        <v>2500</v>
      </c>
      <c r="D102" s="1110">
        <v>0</v>
      </c>
      <c r="E102" s="1110">
        <v>0</v>
      </c>
      <c r="F102" s="1104" t="s">
        <v>3125</v>
      </c>
      <c r="G102" s="1118"/>
      <c r="H102" s="1121" t="s">
        <v>5253</v>
      </c>
    </row>
    <row r="103" spans="1:8" s="145" customFormat="1" ht="24" customHeight="1" x14ac:dyDescent="0.2">
      <c r="A103" s="189">
        <f t="shared" si="7"/>
        <v>82</v>
      </c>
      <c r="B103" s="1109" t="s">
        <v>3769</v>
      </c>
      <c r="C103" s="1110">
        <v>8000</v>
      </c>
      <c r="D103" s="1110">
        <v>8000</v>
      </c>
      <c r="E103" s="1110">
        <v>8000</v>
      </c>
      <c r="F103" s="1104">
        <f t="shared" si="6"/>
        <v>100</v>
      </c>
      <c r="G103" s="1118" t="s">
        <v>730</v>
      </c>
      <c r="H103" s="1120" t="s">
        <v>64</v>
      </c>
    </row>
    <row r="104" spans="1:8" s="145" customFormat="1" ht="84" x14ac:dyDescent="0.2">
      <c r="A104" s="189">
        <f t="shared" si="7"/>
        <v>83</v>
      </c>
      <c r="B104" s="1109" t="s">
        <v>5254</v>
      </c>
      <c r="C104" s="1110">
        <v>60000</v>
      </c>
      <c r="D104" s="1110">
        <v>35000</v>
      </c>
      <c r="E104" s="1110">
        <v>32757.17929</v>
      </c>
      <c r="F104" s="1104">
        <f t="shared" si="6"/>
        <v>93.591940828571424</v>
      </c>
      <c r="G104" s="1117" t="s">
        <v>725</v>
      </c>
      <c r="H104" s="1139" t="s">
        <v>5255</v>
      </c>
    </row>
    <row r="105" spans="1:8" s="145" customFormat="1" ht="73.5" x14ac:dyDescent="0.2">
      <c r="A105" s="189">
        <f t="shared" si="7"/>
        <v>84</v>
      </c>
      <c r="B105" s="1109" t="s">
        <v>3771</v>
      </c>
      <c r="C105" s="1110">
        <v>50304</v>
      </c>
      <c r="D105" s="1110">
        <v>30304</v>
      </c>
      <c r="E105" s="1110">
        <v>4881.4013600000008</v>
      </c>
      <c r="F105" s="1104">
        <f t="shared" si="6"/>
        <v>16.108109028511088</v>
      </c>
      <c r="G105" s="1118" t="s">
        <v>725</v>
      </c>
      <c r="H105" s="1139" t="s">
        <v>5256</v>
      </c>
    </row>
    <row r="106" spans="1:8" s="145" customFormat="1" ht="24" customHeight="1" x14ac:dyDescent="0.2">
      <c r="A106" s="189">
        <f t="shared" si="7"/>
        <v>85</v>
      </c>
      <c r="B106" s="1109" t="s">
        <v>3772</v>
      </c>
      <c r="C106" s="1110">
        <v>3000</v>
      </c>
      <c r="D106" s="1110">
        <v>4787.2</v>
      </c>
      <c r="E106" s="1110">
        <v>4695.6993000000002</v>
      </c>
      <c r="F106" s="1104">
        <f t="shared" si="6"/>
        <v>98.08863845254011</v>
      </c>
      <c r="G106" s="1118" t="s">
        <v>730</v>
      </c>
      <c r="H106" s="1120" t="s">
        <v>64</v>
      </c>
    </row>
    <row r="107" spans="1:8" s="145" customFormat="1" ht="57" customHeight="1" x14ac:dyDescent="0.2">
      <c r="A107" s="189">
        <f t="shared" si="7"/>
        <v>86</v>
      </c>
      <c r="B107" s="1109" t="s">
        <v>5257</v>
      </c>
      <c r="C107" s="1110">
        <v>8700</v>
      </c>
      <c r="D107" s="1110">
        <v>8700</v>
      </c>
      <c r="E107" s="1110">
        <v>834.80588</v>
      </c>
      <c r="F107" s="1104">
        <f t="shared" si="6"/>
        <v>9.5954698850574704</v>
      </c>
      <c r="G107" s="1117" t="s">
        <v>725</v>
      </c>
      <c r="H107" s="1139" t="s">
        <v>5258</v>
      </c>
    </row>
    <row r="108" spans="1:8" s="145" customFormat="1" ht="84" x14ac:dyDescent="0.2">
      <c r="A108" s="189">
        <f t="shared" si="7"/>
        <v>87</v>
      </c>
      <c r="B108" s="1109" t="s">
        <v>5259</v>
      </c>
      <c r="C108" s="1110">
        <v>2500</v>
      </c>
      <c r="D108" s="1110">
        <v>0</v>
      </c>
      <c r="E108" s="1110">
        <v>0</v>
      </c>
      <c r="F108" s="1104" t="s">
        <v>3125</v>
      </c>
      <c r="G108" s="1118" t="s">
        <v>730</v>
      </c>
      <c r="H108" s="1107" t="s">
        <v>5241</v>
      </c>
    </row>
    <row r="109" spans="1:8" s="145" customFormat="1" ht="67.5" customHeight="1" x14ac:dyDescent="0.2">
      <c r="A109" s="189">
        <f t="shared" si="7"/>
        <v>88</v>
      </c>
      <c r="B109" s="1109" t="s">
        <v>3774</v>
      </c>
      <c r="C109" s="1110">
        <v>15000</v>
      </c>
      <c r="D109" s="1110">
        <v>8731</v>
      </c>
      <c r="E109" s="1110">
        <v>1948.1184900000001</v>
      </c>
      <c r="F109" s="1104">
        <f t="shared" si="6"/>
        <v>22.312661665330431</v>
      </c>
      <c r="G109" s="1117" t="s">
        <v>725</v>
      </c>
      <c r="H109" s="1139" t="s">
        <v>5260</v>
      </c>
    </row>
    <row r="110" spans="1:8" s="145" customFormat="1" ht="67.5" customHeight="1" x14ac:dyDescent="0.2">
      <c r="A110" s="189">
        <f t="shared" si="7"/>
        <v>89</v>
      </c>
      <c r="B110" s="1109" t="s">
        <v>5261</v>
      </c>
      <c r="C110" s="1110">
        <v>1000</v>
      </c>
      <c r="D110" s="1110">
        <v>0</v>
      </c>
      <c r="E110" s="1110">
        <v>0</v>
      </c>
      <c r="F110" s="1104" t="s">
        <v>3125</v>
      </c>
      <c r="G110" s="1118" t="s">
        <v>725</v>
      </c>
      <c r="H110" s="1121" t="s">
        <v>5262</v>
      </c>
    </row>
    <row r="111" spans="1:8" s="145" customFormat="1" ht="94.5" x14ac:dyDescent="0.2">
      <c r="A111" s="189">
        <f t="shared" si="7"/>
        <v>90</v>
      </c>
      <c r="B111" s="1109" t="s">
        <v>3775</v>
      </c>
      <c r="C111" s="1110">
        <v>7000</v>
      </c>
      <c r="D111" s="1110">
        <v>7000</v>
      </c>
      <c r="E111" s="1110">
        <v>247.15982</v>
      </c>
      <c r="F111" s="1104">
        <f t="shared" si="6"/>
        <v>3.5308545714285708</v>
      </c>
      <c r="G111" s="1117" t="s">
        <v>725</v>
      </c>
      <c r="H111" s="1139" t="s">
        <v>5263</v>
      </c>
    </row>
    <row r="112" spans="1:8" s="145" customFormat="1" ht="105" x14ac:dyDescent="0.2">
      <c r="A112" s="189">
        <f t="shared" si="7"/>
        <v>91</v>
      </c>
      <c r="B112" s="1109" t="s">
        <v>2951</v>
      </c>
      <c r="C112" s="1110">
        <v>10000</v>
      </c>
      <c r="D112" s="1110">
        <v>13803.38</v>
      </c>
      <c r="E112" s="1110">
        <v>1467.6089999999999</v>
      </c>
      <c r="F112" s="1104">
        <f t="shared" si="6"/>
        <v>10.632243696833674</v>
      </c>
      <c r="G112" s="1117" t="s">
        <v>725</v>
      </c>
      <c r="H112" s="1139" t="s">
        <v>5264</v>
      </c>
    </row>
    <row r="113" spans="1:8" s="145" customFormat="1" ht="24" customHeight="1" x14ac:dyDescent="0.2">
      <c r="A113" s="189">
        <f t="shared" si="7"/>
        <v>92</v>
      </c>
      <c r="B113" s="1109" t="s">
        <v>3287</v>
      </c>
      <c r="C113" s="1110">
        <v>0</v>
      </c>
      <c r="D113" s="1110">
        <v>6976.53</v>
      </c>
      <c r="E113" s="1110">
        <v>6976.5198700000001</v>
      </c>
      <c r="F113" s="1104">
        <f t="shared" si="6"/>
        <v>99.99985479887566</v>
      </c>
      <c r="G113" s="1118" t="s">
        <v>730</v>
      </c>
      <c r="H113" s="1120" t="s">
        <v>64</v>
      </c>
    </row>
    <row r="114" spans="1:8" s="145" customFormat="1" ht="34.5" customHeight="1" x14ac:dyDescent="0.2">
      <c r="A114" s="189">
        <f t="shared" si="7"/>
        <v>93</v>
      </c>
      <c r="B114" s="1109" t="s">
        <v>3777</v>
      </c>
      <c r="C114" s="1110">
        <v>0</v>
      </c>
      <c r="D114" s="1110">
        <v>1300</v>
      </c>
      <c r="E114" s="1110">
        <v>1300</v>
      </c>
      <c r="F114" s="1104">
        <f t="shared" si="6"/>
        <v>100</v>
      </c>
      <c r="G114" s="1118" t="s">
        <v>725</v>
      </c>
      <c r="H114" s="1120" t="s">
        <v>64</v>
      </c>
    </row>
    <row r="115" spans="1:8" s="145" customFormat="1" ht="24" customHeight="1" x14ac:dyDescent="0.2">
      <c r="A115" s="189">
        <f t="shared" si="7"/>
        <v>94</v>
      </c>
      <c r="B115" s="1109" t="s">
        <v>3778</v>
      </c>
      <c r="C115" s="1110">
        <v>0</v>
      </c>
      <c r="D115" s="1110">
        <v>2800</v>
      </c>
      <c r="E115" s="1110">
        <v>2800</v>
      </c>
      <c r="F115" s="1104">
        <f t="shared" si="6"/>
        <v>100</v>
      </c>
      <c r="G115" s="1118" t="s">
        <v>730</v>
      </c>
      <c r="H115" s="1120" t="s">
        <v>64</v>
      </c>
    </row>
    <row r="116" spans="1:8" s="145" customFormat="1" ht="24" customHeight="1" x14ac:dyDescent="0.2">
      <c r="A116" s="189">
        <f t="shared" si="7"/>
        <v>95</v>
      </c>
      <c r="B116" s="1109" t="s">
        <v>3779</v>
      </c>
      <c r="C116" s="1110">
        <v>0</v>
      </c>
      <c r="D116" s="1110">
        <v>6191.74</v>
      </c>
      <c r="E116" s="1110">
        <v>6191.74</v>
      </c>
      <c r="F116" s="1104">
        <f t="shared" si="6"/>
        <v>100</v>
      </c>
      <c r="G116" s="1118" t="s">
        <v>730</v>
      </c>
      <c r="H116" s="1120" t="s">
        <v>64</v>
      </c>
    </row>
    <row r="117" spans="1:8" s="145" customFormat="1" ht="89.25" customHeight="1" x14ac:dyDescent="0.2">
      <c r="A117" s="189">
        <f t="shared" si="7"/>
        <v>96</v>
      </c>
      <c r="B117" s="1109" t="s">
        <v>3780</v>
      </c>
      <c r="C117" s="1110">
        <v>0</v>
      </c>
      <c r="D117" s="1110">
        <v>7500</v>
      </c>
      <c r="E117" s="1110">
        <v>4727.1499999999996</v>
      </c>
      <c r="F117" s="1104">
        <f t="shared" si="6"/>
        <v>63.028666666666666</v>
      </c>
      <c r="G117" s="1117" t="s">
        <v>725</v>
      </c>
      <c r="H117" s="1127" t="s">
        <v>5265</v>
      </c>
    </row>
    <row r="118" spans="1:8" s="145" customFormat="1" ht="67.5" customHeight="1" x14ac:dyDescent="0.2">
      <c r="A118" s="189">
        <f t="shared" si="7"/>
        <v>97</v>
      </c>
      <c r="B118" s="1109" t="s">
        <v>5266</v>
      </c>
      <c r="C118" s="1110">
        <v>0</v>
      </c>
      <c r="D118" s="1110">
        <v>6298.39</v>
      </c>
      <c r="E118" s="1110">
        <v>0</v>
      </c>
      <c r="F118" s="1104">
        <f t="shared" si="6"/>
        <v>0</v>
      </c>
      <c r="G118" s="1118" t="s">
        <v>725</v>
      </c>
      <c r="H118" s="1133" t="s">
        <v>5267</v>
      </c>
    </row>
    <row r="119" spans="1:8" s="145" customFormat="1" ht="24" customHeight="1" x14ac:dyDescent="0.2">
      <c r="A119" s="189">
        <f t="shared" si="7"/>
        <v>98</v>
      </c>
      <c r="B119" s="1109" t="s">
        <v>3781</v>
      </c>
      <c r="C119" s="1110">
        <v>0</v>
      </c>
      <c r="D119" s="1110">
        <v>2327.67</v>
      </c>
      <c r="E119" s="1110">
        <v>2327.6612099999998</v>
      </c>
      <c r="F119" s="1104">
        <f t="shared" si="6"/>
        <v>99.999622369150259</v>
      </c>
      <c r="G119" s="1118" t="s">
        <v>730</v>
      </c>
      <c r="H119" s="1120" t="s">
        <v>64</v>
      </c>
    </row>
    <row r="120" spans="1:8" s="145" customFormat="1" ht="24" customHeight="1" x14ac:dyDescent="0.2">
      <c r="A120" s="189">
        <f t="shared" si="7"/>
        <v>99</v>
      </c>
      <c r="B120" s="1109" t="s">
        <v>3782</v>
      </c>
      <c r="C120" s="1110">
        <v>0</v>
      </c>
      <c r="D120" s="1110">
        <v>2500</v>
      </c>
      <c r="E120" s="1110">
        <v>2500</v>
      </c>
      <c r="F120" s="1104">
        <f t="shared" si="6"/>
        <v>100</v>
      </c>
      <c r="G120" s="1118" t="s">
        <v>730</v>
      </c>
      <c r="H120" s="1120" t="s">
        <v>64</v>
      </c>
    </row>
    <row r="121" spans="1:8" s="145" customFormat="1" ht="45" customHeight="1" x14ac:dyDescent="0.2">
      <c r="A121" s="189">
        <f t="shared" si="7"/>
        <v>100</v>
      </c>
      <c r="B121" s="1109" t="s">
        <v>5268</v>
      </c>
      <c r="C121" s="1110">
        <v>0</v>
      </c>
      <c r="D121" s="1110">
        <v>4000</v>
      </c>
      <c r="E121" s="1110">
        <v>1073.91875</v>
      </c>
      <c r="F121" s="1104">
        <f t="shared" si="6"/>
        <v>26.84796875</v>
      </c>
      <c r="G121" s="1118" t="s">
        <v>725</v>
      </c>
      <c r="H121" s="1139" t="s">
        <v>5269</v>
      </c>
    </row>
    <row r="122" spans="1:8" s="145" customFormat="1" ht="67.5" customHeight="1" x14ac:dyDescent="0.2">
      <c r="A122" s="189">
        <f t="shared" si="7"/>
        <v>101</v>
      </c>
      <c r="B122" s="1109" t="s">
        <v>5270</v>
      </c>
      <c r="C122" s="1110">
        <v>0</v>
      </c>
      <c r="D122" s="1110">
        <v>2000</v>
      </c>
      <c r="E122" s="1110">
        <v>0</v>
      </c>
      <c r="F122" s="1104">
        <f t="shared" si="6"/>
        <v>0</v>
      </c>
      <c r="G122" s="1118" t="s">
        <v>725</v>
      </c>
      <c r="H122" s="1147" t="s">
        <v>5271</v>
      </c>
    </row>
    <row r="123" spans="1:8" s="145" customFormat="1" ht="24" customHeight="1" x14ac:dyDescent="0.2">
      <c r="A123" s="189">
        <f t="shared" si="7"/>
        <v>102</v>
      </c>
      <c r="B123" s="1109" t="s">
        <v>3784</v>
      </c>
      <c r="C123" s="1110">
        <v>0</v>
      </c>
      <c r="D123" s="1110">
        <v>18000</v>
      </c>
      <c r="E123" s="1110">
        <v>18000</v>
      </c>
      <c r="F123" s="1104">
        <f t="shared" si="6"/>
        <v>100</v>
      </c>
      <c r="G123" s="1118" t="s">
        <v>730</v>
      </c>
      <c r="H123" s="1120" t="s">
        <v>64</v>
      </c>
    </row>
    <row r="124" spans="1:8" s="145" customFormat="1" ht="94.5" x14ac:dyDescent="0.2">
      <c r="A124" s="189">
        <f t="shared" si="7"/>
        <v>103</v>
      </c>
      <c r="B124" s="1109" t="s">
        <v>3785</v>
      </c>
      <c r="C124" s="1110">
        <v>0</v>
      </c>
      <c r="D124" s="1110">
        <v>5000</v>
      </c>
      <c r="E124" s="1110">
        <v>4296.1727599999995</v>
      </c>
      <c r="F124" s="1104">
        <f t="shared" si="6"/>
        <v>85.923455199999992</v>
      </c>
      <c r="G124" s="1117" t="s">
        <v>725</v>
      </c>
      <c r="H124" s="1127" t="s">
        <v>5272</v>
      </c>
    </row>
    <row r="125" spans="1:8" s="145" customFormat="1" ht="132" customHeight="1" x14ac:dyDescent="0.2">
      <c r="A125" s="189">
        <f t="shared" si="7"/>
        <v>104</v>
      </c>
      <c r="B125" s="1109" t="s">
        <v>5273</v>
      </c>
      <c r="C125" s="1110">
        <v>0</v>
      </c>
      <c r="D125" s="1110">
        <v>10181.9</v>
      </c>
      <c r="E125" s="1110">
        <v>0</v>
      </c>
      <c r="F125" s="1104">
        <f t="shared" si="6"/>
        <v>0</v>
      </c>
      <c r="G125" s="1117" t="s">
        <v>725</v>
      </c>
      <c r="H125" s="1127" t="s">
        <v>5274</v>
      </c>
    </row>
    <row r="126" spans="1:8" s="145" customFormat="1" ht="24" customHeight="1" x14ac:dyDescent="0.2">
      <c r="A126" s="189">
        <f t="shared" si="7"/>
        <v>105</v>
      </c>
      <c r="B126" s="1109" t="s">
        <v>3786</v>
      </c>
      <c r="C126" s="1110">
        <v>0</v>
      </c>
      <c r="D126" s="1110">
        <v>2954.42</v>
      </c>
      <c r="E126" s="1110">
        <v>2954.42</v>
      </c>
      <c r="F126" s="1104">
        <f t="shared" si="6"/>
        <v>100</v>
      </c>
      <c r="G126" s="1118" t="s">
        <v>730</v>
      </c>
      <c r="H126" s="1120" t="s">
        <v>64</v>
      </c>
    </row>
    <row r="127" spans="1:8" s="145" customFormat="1" ht="24" customHeight="1" x14ac:dyDescent="0.2">
      <c r="A127" s="189">
        <f t="shared" si="7"/>
        <v>106</v>
      </c>
      <c r="B127" s="1109" t="s">
        <v>3787</v>
      </c>
      <c r="C127" s="1110">
        <v>0</v>
      </c>
      <c r="D127" s="1110">
        <v>2569.37</v>
      </c>
      <c r="E127" s="1110">
        <v>2569.37</v>
      </c>
      <c r="F127" s="1104">
        <f t="shared" si="6"/>
        <v>100</v>
      </c>
      <c r="G127" s="1118" t="s">
        <v>730</v>
      </c>
      <c r="H127" s="1120" t="s">
        <v>64</v>
      </c>
    </row>
    <row r="128" spans="1:8" s="145" customFormat="1" ht="24" customHeight="1" x14ac:dyDescent="0.2">
      <c r="A128" s="189">
        <f t="shared" si="7"/>
        <v>107</v>
      </c>
      <c r="B128" s="1109" t="s">
        <v>5275</v>
      </c>
      <c r="C128" s="1110">
        <v>0</v>
      </c>
      <c r="D128" s="1110">
        <v>1500</v>
      </c>
      <c r="E128" s="1110">
        <v>1494.35</v>
      </c>
      <c r="F128" s="1104">
        <f t="shared" si="6"/>
        <v>99.623333333333335</v>
      </c>
      <c r="G128" s="1118" t="s">
        <v>730</v>
      </c>
      <c r="H128" s="1120" t="s">
        <v>64</v>
      </c>
    </row>
    <row r="129" spans="1:8" s="145" customFormat="1" ht="67.5" customHeight="1" x14ac:dyDescent="0.2">
      <c r="A129" s="189">
        <f t="shared" si="7"/>
        <v>108</v>
      </c>
      <c r="B129" s="1109" t="s">
        <v>3288</v>
      </c>
      <c r="C129" s="1110">
        <v>85000</v>
      </c>
      <c r="D129" s="1110">
        <v>14970.96</v>
      </c>
      <c r="E129" s="1110">
        <v>262.20699999999999</v>
      </c>
      <c r="F129" s="1104">
        <f t="shared" si="6"/>
        <v>1.7514374495690326</v>
      </c>
      <c r="G129" s="1118" t="s">
        <v>725</v>
      </c>
      <c r="H129" s="1139" t="s">
        <v>5276</v>
      </c>
    </row>
    <row r="130" spans="1:8" s="145" customFormat="1" ht="15" customHeight="1" x14ac:dyDescent="0.2">
      <c r="A130" s="189">
        <f t="shared" si="7"/>
        <v>109</v>
      </c>
      <c r="B130" s="1109" t="s">
        <v>3789</v>
      </c>
      <c r="C130" s="1110">
        <v>0</v>
      </c>
      <c r="D130" s="1110">
        <v>1500</v>
      </c>
      <c r="E130" s="1110">
        <v>1500</v>
      </c>
      <c r="F130" s="1104">
        <f t="shared" si="6"/>
        <v>100</v>
      </c>
      <c r="G130" s="1118" t="s">
        <v>730</v>
      </c>
      <c r="H130" s="1120" t="s">
        <v>64</v>
      </c>
    </row>
    <row r="131" spans="1:8" s="145" customFormat="1" ht="153" customHeight="1" x14ac:dyDescent="0.2">
      <c r="A131" s="189">
        <f t="shared" si="7"/>
        <v>110</v>
      </c>
      <c r="B131" s="1109" t="s">
        <v>3790</v>
      </c>
      <c r="C131" s="1110">
        <v>17199</v>
      </c>
      <c r="D131" s="1110">
        <v>48412.07</v>
      </c>
      <c r="E131" s="1110">
        <v>13113.02003</v>
      </c>
      <c r="F131" s="1104">
        <f t="shared" si="6"/>
        <v>27.086261814460734</v>
      </c>
      <c r="G131" s="1117" t="s">
        <v>725</v>
      </c>
      <c r="H131" s="1139" t="s">
        <v>5277</v>
      </c>
    </row>
    <row r="132" spans="1:8" s="145" customFormat="1" ht="189" x14ac:dyDescent="0.2">
      <c r="A132" s="189">
        <f t="shared" si="7"/>
        <v>111</v>
      </c>
      <c r="B132" s="1109" t="s">
        <v>632</v>
      </c>
      <c r="C132" s="1110">
        <v>0</v>
      </c>
      <c r="D132" s="1110">
        <v>13500.53</v>
      </c>
      <c r="E132" s="1110">
        <v>11064.755800000001</v>
      </c>
      <c r="F132" s="1104">
        <f t="shared" si="6"/>
        <v>81.957936466198007</v>
      </c>
      <c r="G132" s="1117" t="s">
        <v>725</v>
      </c>
      <c r="H132" s="1127" t="s">
        <v>5278</v>
      </c>
    </row>
    <row r="133" spans="1:8" s="145" customFormat="1" ht="15" customHeight="1" x14ac:dyDescent="0.2">
      <c r="A133" s="189">
        <f t="shared" si="7"/>
        <v>112</v>
      </c>
      <c r="B133" s="1109" t="s">
        <v>3791</v>
      </c>
      <c r="C133" s="1110">
        <v>0</v>
      </c>
      <c r="D133" s="1110">
        <v>587.16</v>
      </c>
      <c r="E133" s="1110">
        <v>587.15250000000003</v>
      </c>
      <c r="F133" s="1104">
        <f t="shared" si="6"/>
        <v>99.998722665031693</v>
      </c>
      <c r="G133" s="1118" t="s">
        <v>725</v>
      </c>
      <c r="H133" s="1120" t="s">
        <v>64</v>
      </c>
    </row>
    <row r="134" spans="1:8" s="145" customFormat="1" ht="15" customHeight="1" x14ac:dyDescent="0.2">
      <c r="A134" s="189">
        <f t="shared" si="7"/>
        <v>113</v>
      </c>
      <c r="B134" s="1109" t="s">
        <v>890</v>
      </c>
      <c r="C134" s="1110">
        <v>0</v>
      </c>
      <c r="D134" s="1110">
        <v>1216.06</v>
      </c>
      <c r="E134" s="1110">
        <v>1216.056</v>
      </c>
      <c r="F134" s="1104">
        <f t="shared" si="6"/>
        <v>99.999671068861744</v>
      </c>
      <c r="G134" s="1118" t="s">
        <v>730</v>
      </c>
      <c r="H134" s="1120" t="s">
        <v>64</v>
      </c>
    </row>
    <row r="135" spans="1:8" s="145" customFormat="1" ht="78" customHeight="1" x14ac:dyDescent="0.2">
      <c r="A135" s="189">
        <f t="shared" si="7"/>
        <v>114</v>
      </c>
      <c r="B135" s="1109" t="s">
        <v>3289</v>
      </c>
      <c r="C135" s="1110">
        <v>0</v>
      </c>
      <c r="D135" s="1110">
        <v>41085.050000000003</v>
      </c>
      <c r="E135" s="1110">
        <v>1110.57</v>
      </c>
      <c r="F135" s="1104">
        <f t="shared" si="6"/>
        <v>2.7031000327369683</v>
      </c>
      <c r="G135" s="1118" t="s">
        <v>725</v>
      </c>
      <c r="H135" s="1133" t="s">
        <v>5279</v>
      </c>
    </row>
    <row r="136" spans="1:8" s="145" customFormat="1" ht="23.25" customHeight="1" x14ac:dyDescent="0.2">
      <c r="A136" s="189">
        <f t="shared" si="7"/>
        <v>115</v>
      </c>
      <c r="B136" s="1109" t="s">
        <v>633</v>
      </c>
      <c r="C136" s="1110">
        <v>134182</v>
      </c>
      <c r="D136" s="1110">
        <v>134382</v>
      </c>
      <c r="E136" s="1110">
        <v>134382</v>
      </c>
      <c r="F136" s="1104">
        <f t="shared" si="6"/>
        <v>100</v>
      </c>
      <c r="G136" s="1118" t="s">
        <v>725</v>
      </c>
      <c r="H136" s="1120" t="s">
        <v>64</v>
      </c>
    </row>
    <row r="137" spans="1:8" s="145" customFormat="1" ht="381.75" customHeight="1" x14ac:dyDescent="0.2">
      <c r="A137" s="189">
        <f t="shared" si="7"/>
        <v>116</v>
      </c>
      <c r="B137" s="1109" t="s">
        <v>3792</v>
      </c>
      <c r="C137" s="1110">
        <v>40000</v>
      </c>
      <c r="D137" s="1110">
        <v>69339.42</v>
      </c>
      <c r="E137" s="1110">
        <v>44651.924720000003</v>
      </c>
      <c r="F137" s="1104">
        <f t="shared" si="6"/>
        <v>64.39616126007401</v>
      </c>
      <c r="G137" s="1117" t="s">
        <v>725</v>
      </c>
      <c r="H137" s="1127" t="s">
        <v>5280</v>
      </c>
    </row>
    <row r="138" spans="1:8" s="145" customFormat="1" ht="73.5" x14ac:dyDescent="0.2">
      <c r="A138" s="189">
        <f t="shared" si="7"/>
        <v>117</v>
      </c>
      <c r="B138" s="1109" t="s">
        <v>5281</v>
      </c>
      <c r="C138" s="1110">
        <v>22900</v>
      </c>
      <c r="D138" s="1110">
        <v>31574.809999999998</v>
      </c>
      <c r="E138" s="1110">
        <v>0</v>
      </c>
      <c r="F138" s="1104">
        <f t="shared" si="6"/>
        <v>0</v>
      </c>
      <c r="G138" s="1117" t="s">
        <v>725</v>
      </c>
      <c r="H138" s="1133" t="s">
        <v>5282</v>
      </c>
    </row>
    <row r="139" spans="1:8" s="145" customFormat="1" ht="15" customHeight="1" x14ac:dyDescent="0.2">
      <c r="A139" s="189">
        <f t="shared" ref="A139:A140" si="8">A138+1</f>
        <v>118</v>
      </c>
      <c r="B139" s="1109" t="s">
        <v>1950</v>
      </c>
      <c r="C139" s="1110">
        <v>0</v>
      </c>
      <c r="D139" s="1110">
        <v>7331.87</v>
      </c>
      <c r="E139" s="1110">
        <v>7331.8089</v>
      </c>
      <c r="F139" s="1104">
        <f t="shared" si="6"/>
        <v>99.999166651890988</v>
      </c>
      <c r="G139" s="1118" t="s">
        <v>730</v>
      </c>
      <c r="H139" s="1120" t="s">
        <v>64</v>
      </c>
    </row>
    <row r="140" spans="1:8" s="145" customFormat="1" ht="57" customHeight="1" x14ac:dyDescent="0.2">
      <c r="A140" s="189">
        <f t="shared" si="8"/>
        <v>119</v>
      </c>
      <c r="B140" s="1109" t="s">
        <v>5283</v>
      </c>
      <c r="C140" s="1110">
        <v>0</v>
      </c>
      <c r="D140" s="1110">
        <v>51458.829999999994</v>
      </c>
      <c r="E140" s="1110">
        <v>46710.629419999997</v>
      </c>
      <c r="F140" s="1104">
        <f t="shared" si="6"/>
        <v>90.772816676943492</v>
      </c>
      <c r="G140" s="1117" t="s">
        <v>725</v>
      </c>
      <c r="H140" s="1139" t="s">
        <v>5284</v>
      </c>
    </row>
    <row r="141" spans="1:8" s="145" customFormat="1" ht="13.5" customHeight="1" thickBot="1" x14ac:dyDescent="0.25">
      <c r="A141" s="1299" t="s">
        <v>339</v>
      </c>
      <c r="B141" s="1300"/>
      <c r="C141" s="165">
        <f>SUM(C74:C140)</f>
        <v>628932</v>
      </c>
      <c r="D141" s="175">
        <f>SUM(D74:D140)</f>
        <v>733536.47</v>
      </c>
      <c r="E141" s="175">
        <f>SUM(E74:E140)</f>
        <v>420472.77475000004</v>
      </c>
      <c r="F141" s="176">
        <f t="shared" si="6"/>
        <v>57.321318291100113</v>
      </c>
      <c r="G141" s="167"/>
      <c r="H141" s="177"/>
    </row>
    <row r="142" spans="1:8" s="145" customFormat="1" ht="18" customHeight="1" thickBot="1" x14ac:dyDescent="0.2">
      <c r="A142" s="186" t="s">
        <v>717</v>
      </c>
      <c r="B142" s="158"/>
      <c r="C142" s="159"/>
      <c r="D142" s="159"/>
      <c r="E142" s="160"/>
      <c r="F142" s="161"/>
      <c r="G142" s="162"/>
      <c r="H142" s="194"/>
    </row>
    <row r="143" spans="1:8" ht="120" customHeight="1" x14ac:dyDescent="0.2">
      <c r="A143" s="1116">
        <f>A140+1</f>
        <v>120</v>
      </c>
      <c r="B143" s="1109" t="s">
        <v>674</v>
      </c>
      <c r="C143" s="1110">
        <v>200</v>
      </c>
      <c r="D143" s="1110">
        <v>601.58000000000004</v>
      </c>
      <c r="E143" s="1110">
        <v>0</v>
      </c>
      <c r="F143" s="1104">
        <f t="shared" ref="F143:F160" si="9">E143/D143*100</f>
        <v>0</v>
      </c>
      <c r="G143" s="1118" t="s">
        <v>725</v>
      </c>
      <c r="H143" s="1119" t="s">
        <v>5285</v>
      </c>
    </row>
    <row r="144" spans="1:8" s="145" customFormat="1" ht="94.5" x14ac:dyDescent="0.2">
      <c r="A144" s="189">
        <f t="shared" ref="A144:A159" si="10">A143+1</f>
        <v>121</v>
      </c>
      <c r="B144" s="1109" t="s">
        <v>3247</v>
      </c>
      <c r="C144" s="1110">
        <v>39563</v>
      </c>
      <c r="D144" s="1110">
        <v>3711</v>
      </c>
      <c r="E144" s="1110">
        <v>66.500140000000002</v>
      </c>
      <c r="F144" s="1104">
        <f t="shared" si="9"/>
        <v>1.7919735920237132</v>
      </c>
      <c r="G144" s="1118" t="s">
        <v>725</v>
      </c>
      <c r="H144" s="1148" t="s">
        <v>5286</v>
      </c>
    </row>
    <row r="145" spans="1:8" s="145" customFormat="1" ht="78" customHeight="1" x14ac:dyDescent="0.2">
      <c r="A145" s="189">
        <f t="shared" si="10"/>
        <v>122</v>
      </c>
      <c r="B145" s="1109" t="s">
        <v>3248</v>
      </c>
      <c r="C145" s="1110">
        <v>19337</v>
      </c>
      <c r="D145" s="1110">
        <v>13550.000000000004</v>
      </c>
      <c r="E145" s="1110">
        <v>9686.727600000002</v>
      </c>
      <c r="F145" s="1104">
        <f t="shared" si="9"/>
        <v>71.488764575645746</v>
      </c>
      <c r="G145" s="1118" t="s">
        <v>725</v>
      </c>
      <c r="H145" s="1148" t="s">
        <v>5287</v>
      </c>
    </row>
    <row r="146" spans="1:8" s="145" customFormat="1" ht="67.5" customHeight="1" x14ac:dyDescent="0.2">
      <c r="A146" s="189">
        <f t="shared" si="10"/>
        <v>123</v>
      </c>
      <c r="B146" s="1109" t="s">
        <v>3249</v>
      </c>
      <c r="C146" s="1110">
        <v>25601</v>
      </c>
      <c r="D146" s="1110">
        <v>25851.02</v>
      </c>
      <c r="E146" s="1110">
        <v>12560.767249999995</v>
      </c>
      <c r="F146" s="1104">
        <f t="shared" si="9"/>
        <v>48.589058574864723</v>
      </c>
      <c r="G146" s="1118" t="s">
        <v>725</v>
      </c>
      <c r="H146" s="1119" t="s">
        <v>5288</v>
      </c>
    </row>
    <row r="147" spans="1:8" s="145" customFormat="1" ht="67.5" customHeight="1" x14ac:dyDescent="0.2">
      <c r="A147" s="189">
        <f t="shared" si="10"/>
        <v>124</v>
      </c>
      <c r="B147" s="1109" t="s">
        <v>3355</v>
      </c>
      <c r="C147" s="1110">
        <v>0</v>
      </c>
      <c r="D147" s="1110">
        <v>232.49</v>
      </c>
      <c r="E147" s="1110">
        <v>182.71250000000001</v>
      </c>
      <c r="F147" s="1104">
        <f t="shared" si="9"/>
        <v>78.589401694696548</v>
      </c>
      <c r="G147" s="1118" t="s">
        <v>730</v>
      </c>
      <c r="H147" s="1127" t="s">
        <v>5289</v>
      </c>
    </row>
    <row r="148" spans="1:8" s="145" customFormat="1" ht="24" customHeight="1" x14ac:dyDescent="0.2">
      <c r="A148" s="189">
        <f t="shared" si="10"/>
        <v>125</v>
      </c>
      <c r="B148" s="1109" t="s">
        <v>891</v>
      </c>
      <c r="C148" s="1110">
        <v>0</v>
      </c>
      <c r="D148" s="1110">
        <v>46269.020000000004</v>
      </c>
      <c r="E148" s="1110">
        <v>46269</v>
      </c>
      <c r="F148" s="1104">
        <f t="shared" si="9"/>
        <v>99.999956774532933</v>
      </c>
      <c r="G148" s="1118" t="s">
        <v>730</v>
      </c>
      <c r="H148" s="1120" t="s">
        <v>64</v>
      </c>
    </row>
    <row r="149" spans="1:8" s="145" customFormat="1" ht="99" customHeight="1" x14ac:dyDescent="0.2">
      <c r="A149" s="189">
        <f t="shared" si="10"/>
        <v>126</v>
      </c>
      <c r="B149" s="1109" t="s">
        <v>5290</v>
      </c>
      <c r="C149" s="1110">
        <v>2046</v>
      </c>
      <c r="D149" s="1110">
        <v>2046</v>
      </c>
      <c r="E149" s="1110">
        <v>1124.0161499999999</v>
      </c>
      <c r="F149" s="1104">
        <f t="shared" si="9"/>
        <v>54.937250733137823</v>
      </c>
      <c r="G149" s="1118" t="s">
        <v>725</v>
      </c>
      <c r="H149" s="1127" t="s">
        <v>5291</v>
      </c>
    </row>
    <row r="150" spans="1:8" s="145" customFormat="1" ht="99" customHeight="1" x14ac:dyDescent="0.2">
      <c r="A150" s="189">
        <f t="shared" si="10"/>
        <v>127</v>
      </c>
      <c r="B150" s="1109" t="s">
        <v>5292</v>
      </c>
      <c r="C150" s="1110">
        <v>1571</v>
      </c>
      <c r="D150" s="1110">
        <v>1571</v>
      </c>
      <c r="E150" s="1110">
        <v>799.38603999999998</v>
      </c>
      <c r="F150" s="1104">
        <f t="shared" si="9"/>
        <v>50.883898154042008</v>
      </c>
      <c r="G150" s="1118" t="s">
        <v>725</v>
      </c>
      <c r="H150" s="1127" t="s">
        <v>5293</v>
      </c>
    </row>
    <row r="151" spans="1:8" s="145" customFormat="1" ht="67.5" customHeight="1" x14ac:dyDescent="0.2">
      <c r="A151" s="189">
        <f t="shared" si="10"/>
        <v>128</v>
      </c>
      <c r="B151" s="1109" t="s">
        <v>5294</v>
      </c>
      <c r="C151" s="1110">
        <v>40219</v>
      </c>
      <c r="D151" s="1110">
        <v>0</v>
      </c>
      <c r="E151" s="1110">
        <v>0</v>
      </c>
      <c r="F151" s="1104" t="s">
        <v>3125</v>
      </c>
      <c r="G151" s="1118" t="s">
        <v>730</v>
      </c>
      <c r="H151" s="1121" t="s">
        <v>5295</v>
      </c>
    </row>
    <row r="152" spans="1:8" s="145" customFormat="1" ht="99" customHeight="1" x14ac:dyDescent="0.2">
      <c r="A152" s="189">
        <f t="shared" si="10"/>
        <v>129</v>
      </c>
      <c r="B152" s="1109" t="s">
        <v>5296</v>
      </c>
      <c r="C152" s="1110">
        <v>12000</v>
      </c>
      <c r="D152" s="1110">
        <v>12000</v>
      </c>
      <c r="E152" s="1110">
        <v>6466.0512099999996</v>
      </c>
      <c r="F152" s="1104">
        <f t="shared" si="9"/>
        <v>53.883760083333328</v>
      </c>
      <c r="G152" s="1118" t="s">
        <v>725</v>
      </c>
      <c r="H152" s="1127" t="s">
        <v>5297</v>
      </c>
    </row>
    <row r="153" spans="1:8" s="145" customFormat="1" ht="94.5" x14ac:dyDescent="0.2">
      <c r="A153" s="189">
        <f t="shared" si="10"/>
        <v>130</v>
      </c>
      <c r="B153" s="1109" t="s">
        <v>5298</v>
      </c>
      <c r="C153" s="1110">
        <v>12000</v>
      </c>
      <c r="D153" s="1110">
        <v>12000</v>
      </c>
      <c r="E153" s="1110">
        <v>7341.4930899999999</v>
      </c>
      <c r="F153" s="1104">
        <f t="shared" si="9"/>
        <v>61.17910908333333</v>
      </c>
      <c r="G153" s="1118" t="s">
        <v>725</v>
      </c>
      <c r="H153" s="1127" t="s">
        <v>5299</v>
      </c>
    </row>
    <row r="154" spans="1:8" s="145" customFormat="1" ht="115.5" x14ac:dyDescent="0.2">
      <c r="A154" s="189">
        <f t="shared" si="10"/>
        <v>131</v>
      </c>
      <c r="B154" s="1109" t="s">
        <v>3569</v>
      </c>
      <c r="C154" s="1110">
        <v>0</v>
      </c>
      <c r="D154" s="1110">
        <v>32836.270000000004</v>
      </c>
      <c r="E154" s="1110">
        <v>0</v>
      </c>
      <c r="F154" s="1104">
        <f t="shared" si="9"/>
        <v>0</v>
      </c>
      <c r="G154" s="1118" t="s">
        <v>725</v>
      </c>
      <c r="H154" s="1127" t="s">
        <v>5300</v>
      </c>
    </row>
    <row r="155" spans="1:8" s="145" customFormat="1" ht="24" customHeight="1" x14ac:dyDescent="0.2">
      <c r="A155" s="189">
        <f t="shared" si="10"/>
        <v>132</v>
      </c>
      <c r="B155" s="1109" t="s">
        <v>4094</v>
      </c>
      <c r="C155" s="1110">
        <v>0</v>
      </c>
      <c r="D155" s="1110">
        <v>498.68</v>
      </c>
      <c r="E155" s="1110">
        <v>498.66994999999997</v>
      </c>
      <c r="F155" s="1104">
        <f t="shared" si="9"/>
        <v>99.997984679554023</v>
      </c>
      <c r="G155" s="1118" t="s">
        <v>725</v>
      </c>
      <c r="H155" s="1120" t="s">
        <v>64</v>
      </c>
    </row>
    <row r="156" spans="1:8" s="145" customFormat="1" ht="34.5" customHeight="1" x14ac:dyDescent="0.2">
      <c r="A156" s="189">
        <f t="shared" si="10"/>
        <v>133</v>
      </c>
      <c r="B156" s="1109" t="s">
        <v>4095</v>
      </c>
      <c r="C156" s="1110">
        <v>0</v>
      </c>
      <c r="D156" s="1110">
        <v>98966.78</v>
      </c>
      <c r="E156" s="1110">
        <v>98966.768110000005</v>
      </c>
      <c r="F156" s="1104">
        <f t="shared" si="9"/>
        <v>99.999987985867591</v>
      </c>
      <c r="G156" s="1118" t="s">
        <v>725</v>
      </c>
      <c r="H156" s="1120" t="s">
        <v>64</v>
      </c>
    </row>
    <row r="157" spans="1:8" s="145" customFormat="1" ht="24" customHeight="1" x14ac:dyDescent="0.2">
      <c r="A157" s="189">
        <f t="shared" si="10"/>
        <v>134</v>
      </c>
      <c r="B157" s="1109" t="s">
        <v>4097</v>
      </c>
      <c r="C157" s="1110">
        <v>0</v>
      </c>
      <c r="D157" s="1110">
        <v>63074.850000000006</v>
      </c>
      <c r="E157" s="1110">
        <v>63074.839179999995</v>
      </c>
      <c r="F157" s="1104">
        <f t="shared" si="9"/>
        <v>99.999982845777652</v>
      </c>
      <c r="G157" s="1118" t="s">
        <v>725</v>
      </c>
      <c r="H157" s="1120" t="s">
        <v>64</v>
      </c>
    </row>
    <row r="158" spans="1:8" s="145" customFormat="1" ht="34.5" customHeight="1" x14ac:dyDescent="0.2">
      <c r="A158" s="189">
        <f t="shared" si="10"/>
        <v>135</v>
      </c>
      <c r="B158" s="1109" t="s">
        <v>4098</v>
      </c>
      <c r="C158" s="1110">
        <v>0</v>
      </c>
      <c r="D158" s="1110">
        <v>52094.41</v>
      </c>
      <c r="E158" s="1110">
        <v>52094.405559999999</v>
      </c>
      <c r="F158" s="1104">
        <f t="shared" si="9"/>
        <v>99.9999914770126</v>
      </c>
      <c r="G158" s="1118" t="s">
        <v>725</v>
      </c>
      <c r="H158" s="1120" t="s">
        <v>64</v>
      </c>
    </row>
    <row r="159" spans="1:8" s="145" customFormat="1" ht="24" customHeight="1" x14ac:dyDescent="0.2">
      <c r="A159" s="189">
        <f t="shared" si="10"/>
        <v>136</v>
      </c>
      <c r="B159" s="1109" t="s">
        <v>4105</v>
      </c>
      <c r="C159" s="1110">
        <v>0</v>
      </c>
      <c r="D159" s="1110">
        <v>23915.91</v>
      </c>
      <c r="E159" s="1110">
        <v>23915.90163</v>
      </c>
      <c r="F159" s="1104">
        <f>E159/D159*100</f>
        <v>99.999965002377081</v>
      </c>
      <c r="G159" s="1118" t="s">
        <v>725</v>
      </c>
      <c r="H159" s="1120" t="s">
        <v>64</v>
      </c>
    </row>
    <row r="160" spans="1:8" s="145" customFormat="1" ht="13.5" customHeight="1" thickBot="1" x14ac:dyDescent="0.25">
      <c r="A160" s="1299" t="s">
        <v>339</v>
      </c>
      <c r="B160" s="1300"/>
      <c r="C160" s="165">
        <f>SUM(C143:C159)</f>
        <v>152537</v>
      </c>
      <c r="D160" s="165">
        <f>SUM(D143:D159)</f>
        <v>389219.00999999995</v>
      </c>
      <c r="E160" s="165">
        <f>SUM(E143:E159)</f>
        <v>323047.23840999999</v>
      </c>
      <c r="F160" s="176">
        <f t="shared" si="9"/>
        <v>82.998833589859871</v>
      </c>
      <c r="G160" s="167"/>
      <c r="H160" s="177"/>
    </row>
    <row r="161" spans="1:8" s="145" customFormat="1" ht="13.5" customHeight="1" x14ac:dyDescent="0.2">
      <c r="A161" s="146"/>
      <c r="B161" s="178"/>
      <c r="C161" s="146"/>
      <c r="D161" s="146"/>
      <c r="E161" s="146"/>
      <c r="F161" s="179"/>
      <c r="G161" s="180"/>
      <c r="H161" s="181"/>
    </row>
    <row r="162" spans="1:8" s="182" customFormat="1" x14ac:dyDescent="0.2">
      <c r="A162" s="143"/>
      <c r="B162" s="145"/>
      <c r="C162" s="146"/>
      <c r="D162" s="146"/>
      <c r="E162" s="143"/>
      <c r="F162" s="147"/>
      <c r="G162" s="144"/>
      <c r="H162" s="148"/>
    </row>
  </sheetData>
  <mergeCells count="12">
    <mergeCell ref="A160:B160"/>
    <mergeCell ref="A1:H1"/>
    <mergeCell ref="A4:B4"/>
    <mergeCell ref="A5:B5"/>
    <mergeCell ref="A6:B6"/>
    <mergeCell ref="A8:B8"/>
    <mergeCell ref="A9:B9"/>
    <mergeCell ref="A10:B10"/>
    <mergeCell ref="A43:B43"/>
    <mergeCell ref="A69:B69"/>
    <mergeCell ref="A72:B72"/>
    <mergeCell ref="A141:B141"/>
  </mergeCells>
  <printOptions horizontalCentered="1"/>
  <pageMargins left="0.31496062992125984" right="0.31496062992125984" top="0.51181102362204722" bottom="0.43307086614173229" header="0.31496062992125984" footer="0.23622047244094491"/>
  <pageSetup paperSize="9" scale="96" firstPageNumber="280" fitToHeight="0" orientation="landscape" useFirstPageNumber="1" r:id="rId1"/>
  <headerFooter>
    <oddHeader>&amp;L&amp;"Tahoma,Kurzíva"&amp;9Závěrečný účet Moravskoslezského kraje za rok 2022&amp;R&amp;"Tahoma,Kurzíva"&amp;9Tabulka č. 19</oddHeader>
    <oddFooter>&amp;C&amp;"Tahoma,Obyčejné"&amp;10&amp;P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6AE1-3D61-4AE5-BCD1-89D12FFF5A06}">
  <sheetPr>
    <pageSetUpPr fitToPage="1"/>
  </sheetPr>
  <dimension ref="A1:L69"/>
  <sheetViews>
    <sheetView zoomScaleNormal="100" zoomScaleSheetLayoutView="100" workbookViewId="0">
      <pane ySplit="13" topLeftCell="A14" activePane="bottomLeft" state="frozen"/>
      <selection activeCell="I32" sqref="I32"/>
      <selection pane="bottomLeft" activeCell="H6" sqref="H6"/>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5301</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C51</f>
        <v>77500</v>
      </c>
      <c r="D5" s="1095">
        <f>D51</f>
        <v>304934.29999999993</v>
      </c>
      <c r="E5" s="1095">
        <f>E51</f>
        <v>115265.64755000001</v>
      </c>
      <c r="F5" s="1096">
        <f t="shared" ref="F5:F9" si="0">E5/D5*100</f>
        <v>37.800158116026971</v>
      </c>
      <c r="G5" s="180"/>
      <c r="H5" s="181"/>
    </row>
    <row r="6" spans="1:12" ht="12.95" customHeight="1" x14ac:dyDescent="0.2">
      <c r="A6" s="1290" t="s">
        <v>715</v>
      </c>
      <c r="B6" s="1291"/>
      <c r="C6" s="1097">
        <f>C54</f>
        <v>1400</v>
      </c>
      <c r="D6" s="1097">
        <f>D54</f>
        <v>1580.01</v>
      </c>
      <c r="E6" s="1097">
        <f>E54</f>
        <v>1580</v>
      </c>
      <c r="F6" s="1096">
        <f t="shared" si="0"/>
        <v>99.99936709261334</v>
      </c>
      <c r="G6" s="180"/>
      <c r="H6" s="181"/>
    </row>
    <row r="7" spans="1:12" ht="12.95" customHeight="1" x14ac:dyDescent="0.2">
      <c r="A7" s="1290" t="s">
        <v>716</v>
      </c>
      <c r="B7" s="1291"/>
      <c r="C7" s="1097">
        <f>C57</f>
        <v>100</v>
      </c>
      <c r="D7" s="1097">
        <f>D57</f>
        <v>3566.2</v>
      </c>
      <c r="E7" s="1097">
        <f>E57</f>
        <v>57.180970000000002</v>
      </c>
      <c r="F7" s="1096">
        <f t="shared" si="0"/>
        <v>1.6034145589142506</v>
      </c>
      <c r="G7" s="180"/>
      <c r="H7" s="181"/>
    </row>
    <row r="8" spans="1:12" ht="12.95" customHeight="1" x14ac:dyDescent="0.2">
      <c r="A8" s="1290" t="s">
        <v>717</v>
      </c>
      <c r="B8" s="1291"/>
      <c r="C8" s="1097">
        <f>C68</f>
        <v>76027</v>
      </c>
      <c r="D8" s="1097">
        <f>D68</f>
        <v>542401.17999999993</v>
      </c>
      <c r="E8" s="1097">
        <f>E68</f>
        <v>254409.03089999998</v>
      </c>
      <c r="F8" s="1096">
        <f t="shared" si="0"/>
        <v>46.904217815307852</v>
      </c>
      <c r="G8" s="180"/>
      <c r="H8" s="181"/>
    </row>
    <row r="9" spans="1:12" s="132" customFormat="1" ht="13.5" customHeight="1" thickBot="1" x14ac:dyDescent="0.25">
      <c r="A9" s="1292" t="s">
        <v>339</v>
      </c>
      <c r="B9" s="1293"/>
      <c r="C9" s="151">
        <f>SUM(C5:C8)</f>
        <v>155027</v>
      </c>
      <c r="D9" s="151">
        <f>SUM(D5:D8)</f>
        <v>852481.69</v>
      </c>
      <c r="E9" s="151">
        <f>SUM(E5:E8)</f>
        <v>371311.85941999999</v>
      </c>
      <c r="F9" s="152">
        <f t="shared" si="0"/>
        <v>43.55657884218018</v>
      </c>
      <c r="G9" s="180"/>
      <c r="H9" s="181"/>
    </row>
    <row r="10" spans="1:12" s="156" customFormat="1" ht="10.5" customHeight="1" x14ac:dyDescent="0.2">
      <c r="A10" s="132"/>
      <c r="B10" s="153"/>
      <c r="C10" s="154"/>
      <c r="D10" s="154"/>
      <c r="E10" s="154"/>
      <c r="F10" s="155"/>
      <c r="G10" s="144"/>
      <c r="H10" s="148"/>
      <c r="I10" s="132"/>
      <c r="J10" s="132"/>
      <c r="K10" s="132"/>
    </row>
    <row r="11" spans="1:12" s="156" customFormat="1" ht="10.5" customHeight="1" x14ac:dyDescent="0.2">
      <c r="A11" s="132"/>
      <c r="B11" s="153"/>
      <c r="C11" s="154"/>
      <c r="D11" s="154"/>
      <c r="E11" s="154"/>
      <c r="F11" s="155"/>
      <c r="G11" s="144"/>
      <c r="H11" s="148"/>
      <c r="I11" s="132"/>
      <c r="J11" s="132"/>
      <c r="K11" s="132"/>
    </row>
    <row r="12" spans="1:12" s="156" customFormat="1" ht="10.5" customHeight="1" thickBot="1" x14ac:dyDescent="0.2">
      <c r="A12" s="132"/>
      <c r="B12" s="153"/>
      <c r="C12" s="154"/>
      <c r="D12" s="154"/>
      <c r="E12" s="154"/>
      <c r="F12" s="155"/>
      <c r="G12" s="144"/>
      <c r="H12" s="149" t="s">
        <v>713</v>
      </c>
      <c r="I12" s="132"/>
      <c r="J12" s="132"/>
      <c r="K12" s="132"/>
    </row>
    <row r="13" spans="1:12" ht="28.5" customHeight="1" thickBot="1" x14ac:dyDescent="0.25">
      <c r="A13" s="157" t="s">
        <v>718</v>
      </c>
      <c r="B13" s="1099" t="s">
        <v>586</v>
      </c>
      <c r="C13" s="1100" t="s">
        <v>4746</v>
      </c>
      <c r="D13" s="1100" t="s">
        <v>4747</v>
      </c>
      <c r="E13" s="1100" t="s">
        <v>4748</v>
      </c>
      <c r="F13" s="1100" t="s">
        <v>292</v>
      </c>
      <c r="G13" s="1100" t="s">
        <v>719</v>
      </c>
      <c r="H13" s="1101" t="s">
        <v>720</v>
      </c>
    </row>
    <row r="14" spans="1:12" ht="15" customHeight="1" thickBot="1" x14ac:dyDescent="0.2">
      <c r="A14" s="186" t="s">
        <v>721</v>
      </c>
      <c r="B14" s="158"/>
      <c r="C14" s="159"/>
      <c r="D14" s="159"/>
      <c r="E14" s="160"/>
      <c r="F14" s="161"/>
      <c r="G14" s="162"/>
      <c r="H14" s="163"/>
    </row>
    <row r="15" spans="1:12" s="145" customFormat="1" ht="94.5" x14ac:dyDescent="0.2">
      <c r="A15" s="187">
        <v>1</v>
      </c>
      <c r="B15" s="1109" t="s">
        <v>892</v>
      </c>
      <c r="C15" s="1110">
        <v>15000</v>
      </c>
      <c r="D15" s="1110">
        <v>36935.939999999995</v>
      </c>
      <c r="E15" s="1110">
        <v>8937.2773699999998</v>
      </c>
      <c r="F15" s="1104">
        <f t="shared" ref="F15:F51" si="1">E15/D15*100</f>
        <v>24.196696686208611</v>
      </c>
      <c r="G15" s="164" t="s">
        <v>723</v>
      </c>
      <c r="H15" s="1140" t="s">
        <v>5302</v>
      </c>
      <c r="I15" s="178"/>
      <c r="J15" s="178"/>
      <c r="K15" s="178"/>
      <c r="L15" s="178"/>
    </row>
    <row r="16" spans="1:12" s="145" customFormat="1" ht="24" customHeight="1" x14ac:dyDescent="0.2">
      <c r="A16" s="189">
        <f>A15+1</f>
        <v>2</v>
      </c>
      <c r="B16" s="1109" t="s">
        <v>893</v>
      </c>
      <c r="C16" s="1110">
        <v>2000</v>
      </c>
      <c r="D16" s="1110">
        <v>3414.5699999999997</v>
      </c>
      <c r="E16" s="1110">
        <v>3186.3379999999997</v>
      </c>
      <c r="F16" s="1104">
        <f t="shared" si="1"/>
        <v>93.315937292250567</v>
      </c>
      <c r="G16" s="1114" t="s">
        <v>723</v>
      </c>
      <c r="H16" s="1106" t="s">
        <v>5303</v>
      </c>
      <c r="I16" s="1304"/>
      <c r="J16" s="1304"/>
      <c r="K16" s="1304"/>
    </row>
    <row r="17" spans="1:9" s="145" customFormat="1" ht="120" customHeight="1" x14ac:dyDescent="0.2">
      <c r="A17" s="189">
        <f t="shared" ref="A17:A50" si="2">A16+1</f>
        <v>3</v>
      </c>
      <c r="B17" s="1102" t="s">
        <v>2952</v>
      </c>
      <c r="C17" s="1103">
        <v>3000</v>
      </c>
      <c r="D17" s="1103">
        <v>3287.0000000000005</v>
      </c>
      <c r="E17" s="1103">
        <v>1770.1001000000001</v>
      </c>
      <c r="F17" s="1104">
        <f t="shared" si="1"/>
        <v>53.851539397627015</v>
      </c>
      <c r="G17" s="1105" t="s">
        <v>723</v>
      </c>
      <c r="H17" s="1141" t="s">
        <v>5393</v>
      </c>
      <c r="I17" s="178"/>
    </row>
    <row r="18" spans="1:9" s="145" customFormat="1" ht="94.5" x14ac:dyDescent="0.2">
      <c r="A18" s="189">
        <f t="shared" si="2"/>
        <v>4</v>
      </c>
      <c r="B18" s="1102" t="s">
        <v>894</v>
      </c>
      <c r="C18" s="1103">
        <v>2000</v>
      </c>
      <c r="D18" s="1103">
        <v>4460.95</v>
      </c>
      <c r="E18" s="1103">
        <v>2525.8834999999999</v>
      </c>
      <c r="F18" s="1104">
        <f t="shared" si="1"/>
        <v>56.622098431948352</v>
      </c>
      <c r="G18" s="1105" t="s">
        <v>723</v>
      </c>
      <c r="H18" s="1127" t="s">
        <v>5304</v>
      </c>
      <c r="I18" s="178"/>
    </row>
    <row r="19" spans="1:9" s="145" customFormat="1" ht="34.5" customHeight="1" x14ac:dyDescent="0.2">
      <c r="A19" s="189">
        <f t="shared" si="2"/>
        <v>5</v>
      </c>
      <c r="B19" s="1102" t="s">
        <v>4386</v>
      </c>
      <c r="C19" s="1103">
        <v>0</v>
      </c>
      <c r="D19" s="1103">
        <v>3487.86</v>
      </c>
      <c r="E19" s="1103">
        <v>3326.4335000000001</v>
      </c>
      <c r="F19" s="1104">
        <f t="shared" si="1"/>
        <v>95.371760907834599</v>
      </c>
      <c r="G19" s="1105" t="s">
        <v>730</v>
      </c>
      <c r="H19" s="1141" t="s">
        <v>64</v>
      </c>
      <c r="I19" s="178"/>
    </row>
    <row r="20" spans="1:9" s="145" customFormat="1" ht="45" customHeight="1" x14ac:dyDescent="0.2">
      <c r="A20" s="189">
        <f t="shared" si="2"/>
        <v>6</v>
      </c>
      <c r="B20" s="1108" t="s">
        <v>895</v>
      </c>
      <c r="C20" s="1103">
        <v>3500</v>
      </c>
      <c r="D20" s="1103">
        <v>3678.6000000000004</v>
      </c>
      <c r="E20" s="1103">
        <v>3460.4000000000005</v>
      </c>
      <c r="F20" s="1104">
        <f t="shared" si="1"/>
        <v>94.068395585277003</v>
      </c>
      <c r="G20" s="1105" t="s">
        <v>723</v>
      </c>
      <c r="H20" s="1127" t="s">
        <v>5305</v>
      </c>
      <c r="I20" s="178"/>
    </row>
    <row r="21" spans="1:9" s="145" customFormat="1" ht="78" customHeight="1" x14ac:dyDescent="0.2">
      <c r="A21" s="189">
        <f t="shared" si="2"/>
        <v>7</v>
      </c>
      <c r="B21" s="1108" t="s">
        <v>2953</v>
      </c>
      <c r="C21" s="1103">
        <v>32749</v>
      </c>
      <c r="D21" s="1103">
        <v>208375.62</v>
      </c>
      <c r="E21" s="1103">
        <v>71276.639999999999</v>
      </c>
      <c r="F21" s="1104">
        <f t="shared" si="1"/>
        <v>34.205844234560644</v>
      </c>
      <c r="G21" s="1105" t="s">
        <v>725</v>
      </c>
      <c r="H21" s="1106" t="s">
        <v>5306</v>
      </c>
      <c r="I21" s="178"/>
    </row>
    <row r="22" spans="1:9" s="145" customFormat="1" ht="78" customHeight="1" x14ac:dyDescent="0.2">
      <c r="A22" s="189">
        <f t="shared" si="2"/>
        <v>8</v>
      </c>
      <c r="B22" s="1108" t="s">
        <v>571</v>
      </c>
      <c r="C22" s="1103">
        <v>0</v>
      </c>
      <c r="D22" s="1103">
        <v>4838.87</v>
      </c>
      <c r="E22" s="1103">
        <v>3848.9319999999998</v>
      </c>
      <c r="F22" s="1104">
        <f t="shared" si="1"/>
        <v>79.541959176419283</v>
      </c>
      <c r="G22" s="1105" t="s">
        <v>725</v>
      </c>
      <c r="H22" s="1106" t="s">
        <v>5307</v>
      </c>
      <c r="I22" s="178"/>
    </row>
    <row r="23" spans="1:9" s="145" customFormat="1" ht="24" customHeight="1" x14ac:dyDescent="0.2">
      <c r="A23" s="189">
        <f t="shared" si="2"/>
        <v>9</v>
      </c>
      <c r="B23" s="1109" t="s">
        <v>896</v>
      </c>
      <c r="C23" s="1110">
        <v>100</v>
      </c>
      <c r="D23" s="1110">
        <v>100</v>
      </c>
      <c r="E23" s="1110">
        <v>0</v>
      </c>
      <c r="F23" s="1104">
        <f t="shared" si="1"/>
        <v>0</v>
      </c>
      <c r="G23" s="1114" t="s">
        <v>723</v>
      </c>
      <c r="H23" s="1127" t="s">
        <v>5308</v>
      </c>
      <c r="I23" s="178"/>
    </row>
    <row r="24" spans="1:9" s="145" customFormat="1" ht="67.5" customHeight="1" x14ac:dyDescent="0.2">
      <c r="A24" s="189">
        <f t="shared" si="2"/>
        <v>10</v>
      </c>
      <c r="B24" s="1108" t="s">
        <v>897</v>
      </c>
      <c r="C24" s="1103">
        <v>1210</v>
      </c>
      <c r="D24" s="1103">
        <v>0</v>
      </c>
      <c r="E24" s="1103">
        <v>0</v>
      </c>
      <c r="F24" s="1104" t="s">
        <v>3125</v>
      </c>
      <c r="G24" s="1105" t="s">
        <v>723</v>
      </c>
      <c r="H24" s="1141" t="s">
        <v>5309</v>
      </c>
      <c r="I24" s="178"/>
    </row>
    <row r="25" spans="1:9" s="145" customFormat="1" ht="94.5" x14ac:dyDescent="0.2">
      <c r="A25" s="189">
        <f t="shared" si="2"/>
        <v>11</v>
      </c>
      <c r="B25" s="1102" t="s">
        <v>5310</v>
      </c>
      <c r="C25" s="1103">
        <v>2000</v>
      </c>
      <c r="D25" s="1103">
        <v>1184</v>
      </c>
      <c r="E25" s="1103">
        <v>820.38</v>
      </c>
      <c r="F25" s="1104">
        <f t="shared" si="1"/>
        <v>69.288851351351354</v>
      </c>
      <c r="G25" s="1105" t="s">
        <v>725</v>
      </c>
      <c r="H25" s="1127" t="s">
        <v>5311</v>
      </c>
      <c r="I25" s="178"/>
    </row>
    <row r="26" spans="1:9" s="145" customFormat="1" ht="78" customHeight="1" x14ac:dyDescent="0.2">
      <c r="A26" s="189">
        <f t="shared" si="2"/>
        <v>12</v>
      </c>
      <c r="B26" s="1102" t="s">
        <v>898</v>
      </c>
      <c r="C26" s="1103">
        <v>650</v>
      </c>
      <c r="D26" s="1103">
        <v>792.73</v>
      </c>
      <c r="E26" s="1103">
        <v>324.04350000000005</v>
      </c>
      <c r="F26" s="1104">
        <f t="shared" si="1"/>
        <v>40.876906386789955</v>
      </c>
      <c r="G26" s="1105" t="s">
        <v>725</v>
      </c>
      <c r="H26" s="1127" t="s">
        <v>5312</v>
      </c>
      <c r="I26" s="178"/>
    </row>
    <row r="27" spans="1:9" s="145" customFormat="1" ht="57" customHeight="1" x14ac:dyDescent="0.2">
      <c r="A27" s="189">
        <f t="shared" si="2"/>
        <v>13</v>
      </c>
      <c r="B27" s="1108" t="s">
        <v>899</v>
      </c>
      <c r="C27" s="1103">
        <v>150</v>
      </c>
      <c r="D27" s="1103">
        <v>252.85</v>
      </c>
      <c r="E27" s="1103">
        <v>102.85</v>
      </c>
      <c r="F27" s="1104">
        <f t="shared" si="1"/>
        <v>40.676290290686183</v>
      </c>
      <c r="G27" s="1105" t="s">
        <v>723</v>
      </c>
      <c r="H27" s="1127" t="s">
        <v>5313</v>
      </c>
      <c r="I27" s="178"/>
    </row>
    <row r="28" spans="1:9" s="145" customFormat="1" ht="15" customHeight="1" x14ac:dyDescent="0.2">
      <c r="A28" s="189">
        <f t="shared" si="2"/>
        <v>14</v>
      </c>
      <c r="B28" s="1108" t="s">
        <v>568</v>
      </c>
      <c r="C28" s="1103">
        <v>2500</v>
      </c>
      <c r="D28" s="1103">
        <v>2800</v>
      </c>
      <c r="E28" s="1103">
        <v>2800</v>
      </c>
      <c r="F28" s="1104">
        <f t="shared" si="1"/>
        <v>100</v>
      </c>
      <c r="G28" s="1105" t="s">
        <v>723</v>
      </c>
      <c r="H28" s="1127" t="s">
        <v>64</v>
      </c>
      <c r="I28" s="178"/>
    </row>
    <row r="29" spans="1:9" s="145" customFormat="1" ht="67.5" customHeight="1" x14ac:dyDescent="0.2">
      <c r="A29" s="189">
        <f t="shared" si="2"/>
        <v>15</v>
      </c>
      <c r="B29" s="1108" t="s">
        <v>900</v>
      </c>
      <c r="C29" s="1103">
        <v>400</v>
      </c>
      <c r="D29" s="1103">
        <v>520</v>
      </c>
      <c r="E29" s="1103">
        <v>291.14091000000002</v>
      </c>
      <c r="F29" s="1104">
        <f t="shared" si="1"/>
        <v>55.988636538461542</v>
      </c>
      <c r="G29" s="1105" t="s">
        <v>723</v>
      </c>
      <c r="H29" s="1119" t="s">
        <v>5314</v>
      </c>
      <c r="I29" s="178"/>
    </row>
    <row r="30" spans="1:9" s="145" customFormat="1" ht="45" customHeight="1" x14ac:dyDescent="0.2">
      <c r="A30" s="189">
        <f t="shared" si="2"/>
        <v>16</v>
      </c>
      <c r="B30" s="1108" t="s">
        <v>217</v>
      </c>
      <c r="C30" s="1103">
        <v>350</v>
      </c>
      <c r="D30" s="1103">
        <v>350</v>
      </c>
      <c r="E30" s="1103">
        <v>193.75</v>
      </c>
      <c r="F30" s="1104">
        <f t="shared" si="1"/>
        <v>55.357142857142861</v>
      </c>
      <c r="G30" s="1105" t="s">
        <v>723</v>
      </c>
      <c r="H30" s="1141" t="s">
        <v>5315</v>
      </c>
      <c r="I30" s="178"/>
    </row>
    <row r="31" spans="1:9" s="145" customFormat="1" ht="15" customHeight="1" x14ac:dyDescent="0.2">
      <c r="A31" s="189">
        <f t="shared" si="2"/>
        <v>17</v>
      </c>
      <c r="B31" s="1109" t="s">
        <v>572</v>
      </c>
      <c r="C31" s="1110">
        <v>1300</v>
      </c>
      <c r="D31" s="1110">
        <v>1300</v>
      </c>
      <c r="E31" s="1110">
        <v>1300</v>
      </c>
      <c r="F31" s="1104">
        <f t="shared" si="1"/>
        <v>100</v>
      </c>
      <c r="G31" s="1114" t="s">
        <v>723</v>
      </c>
      <c r="H31" s="1127" t="s">
        <v>64</v>
      </c>
      <c r="I31" s="178"/>
    </row>
    <row r="32" spans="1:9" s="145" customFormat="1" ht="120" customHeight="1" x14ac:dyDescent="0.2">
      <c r="A32" s="189">
        <f t="shared" si="2"/>
        <v>18</v>
      </c>
      <c r="B32" s="1102" t="s">
        <v>901</v>
      </c>
      <c r="C32" s="1103">
        <v>4500</v>
      </c>
      <c r="D32" s="1103">
        <v>5229.57</v>
      </c>
      <c r="E32" s="1103">
        <v>3862.9504300000003</v>
      </c>
      <c r="F32" s="1104">
        <f t="shared" si="1"/>
        <v>73.867458127532487</v>
      </c>
      <c r="G32" s="1105" t="s">
        <v>725</v>
      </c>
      <c r="H32" s="1119" t="s">
        <v>5316</v>
      </c>
      <c r="I32" s="178"/>
    </row>
    <row r="33" spans="1:9" s="145" customFormat="1" ht="89.25" customHeight="1" x14ac:dyDescent="0.2">
      <c r="A33" s="189">
        <f t="shared" si="2"/>
        <v>19</v>
      </c>
      <c r="B33" s="1102" t="s">
        <v>2954</v>
      </c>
      <c r="C33" s="1103">
        <v>0</v>
      </c>
      <c r="D33" s="1103">
        <v>5517.33</v>
      </c>
      <c r="E33" s="1103">
        <v>90.4</v>
      </c>
      <c r="F33" s="1104">
        <f t="shared" si="1"/>
        <v>1.6384736820164829</v>
      </c>
      <c r="G33" s="1105" t="s">
        <v>723</v>
      </c>
      <c r="H33" s="1119" t="s">
        <v>5317</v>
      </c>
      <c r="I33" s="178"/>
    </row>
    <row r="34" spans="1:9" s="145" customFormat="1" ht="45" customHeight="1" x14ac:dyDescent="0.2">
      <c r="A34" s="189">
        <f t="shared" si="2"/>
        <v>20</v>
      </c>
      <c r="B34" s="1108" t="s">
        <v>5318</v>
      </c>
      <c r="C34" s="1103">
        <v>100</v>
      </c>
      <c r="D34" s="1103">
        <v>0</v>
      </c>
      <c r="E34" s="1103">
        <v>0</v>
      </c>
      <c r="F34" s="1104" t="s">
        <v>3125</v>
      </c>
      <c r="G34" s="1105" t="s">
        <v>725</v>
      </c>
      <c r="H34" s="1141" t="s">
        <v>5319</v>
      </c>
      <c r="I34" s="178"/>
    </row>
    <row r="35" spans="1:9" s="145" customFormat="1" ht="45" customHeight="1" x14ac:dyDescent="0.2">
      <c r="A35" s="189">
        <f t="shared" si="2"/>
        <v>21</v>
      </c>
      <c r="B35" s="1108" t="s">
        <v>5320</v>
      </c>
      <c r="C35" s="1103">
        <v>30</v>
      </c>
      <c r="D35" s="1103">
        <v>0</v>
      </c>
      <c r="E35" s="1103">
        <v>0</v>
      </c>
      <c r="F35" s="1104" t="s">
        <v>3125</v>
      </c>
      <c r="G35" s="1105" t="s">
        <v>725</v>
      </c>
      <c r="H35" s="1141" t="s">
        <v>5321</v>
      </c>
      <c r="I35" s="178"/>
    </row>
    <row r="36" spans="1:9" s="145" customFormat="1" ht="67.5" customHeight="1" x14ac:dyDescent="0.2">
      <c r="A36" s="189">
        <f t="shared" si="2"/>
        <v>22</v>
      </c>
      <c r="B36" s="1108" t="s">
        <v>902</v>
      </c>
      <c r="C36" s="1103">
        <v>0</v>
      </c>
      <c r="D36" s="1103">
        <v>10000</v>
      </c>
      <c r="E36" s="1103">
        <v>0</v>
      </c>
      <c r="F36" s="1104">
        <f t="shared" si="1"/>
        <v>0</v>
      </c>
      <c r="G36" s="1105" t="s">
        <v>723</v>
      </c>
      <c r="H36" s="1127" t="s">
        <v>5322</v>
      </c>
      <c r="I36" s="178"/>
    </row>
    <row r="37" spans="1:9" s="145" customFormat="1" ht="67.5" customHeight="1" x14ac:dyDescent="0.2">
      <c r="A37" s="189">
        <f t="shared" si="2"/>
        <v>23</v>
      </c>
      <c r="B37" s="1108" t="s">
        <v>903</v>
      </c>
      <c r="C37" s="1103">
        <v>1000</v>
      </c>
      <c r="D37" s="1103">
        <v>2672.7</v>
      </c>
      <c r="E37" s="1103">
        <v>2138.8721599999999</v>
      </c>
      <c r="F37" s="1104">
        <f t="shared" si="1"/>
        <v>80.026645714071904</v>
      </c>
      <c r="G37" s="1105" t="s">
        <v>723</v>
      </c>
      <c r="H37" s="1127" t="s">
        <v>5323</v>
      </c>
      <c r="I37" s="178"/>
    </row>
    <row r="38" spans="1:9" s="145" customFormat="1" ht="15" customHeight="1" x14ac:dyDescent="0.2">
      <c r="A38" s="189">
        <f t="shared" si="2"/>
        <v>24</v>
      </c>
      <c r="B38" s="1108" t="s">
        <v>578</v>
      </c>
      <c r="C38" s="1103">
        <v>1000</v>
      </c>
      <c r="D38" s="1103">
        <v>970</v>
      </c>
      <c r="E38" s="1103">
        <v>865.89869999999996</v>
      </c>
      <c r="F38" s="1104">
        <f t="shared" si="1"/>
        <v>89.267907216494848</v>
      </c>
      <c r="G38" s="1105" t="s">
        <v>723</v>
      </c>
      <c r="H38" s="1127" t="s">
        <v>4821</v>
      </c>
      <c r="I38" s="178"/>
    </row>
    <row r="39" spans="1:9" s="145" customFormat="1" ht="78" customHeight="1" x14ac:dyDescent="0.2">
      <c r="A39" s="189">
        <f t="shared" si="2"/>
        <v>25</v>
      </c>
      <c r="B39" s="1109" t="s">
        <v>904</v>
      </c>
      <c r="C39" s="1110">
        <v>1000</v>
      </c>
      <c r="D39" s="1110">
        <v>750.6</v>
      </c>
      <c r="E39" s="1110">
        <v>682.42020000000002</v>
      </c>
      <c r="F39" s="1104">
        <f t="shared" si="1"/>
        <v>90.916626698641096</v>
      </c>
      <c r="G39" s="1114" t="s">
        <v>723</v>
      </c>
      <c r="H39" s="1127" t="s">
        <v>5324</v>
      </c>
      <c r="I39" s="178"/>
    </row>
    <row r="40" spans="1:9" s="145" customFormat="1" ht="15" customHeight="1" x14ac:dyDescent="0.2">
      <c r="A40" s="189">
        <f t="shared" si="2"/>
        <v>26</v>
      </c>
      <c r="B40" s="1102" t="s">
        <v>3974</v>
      </c>
      <c r="C40" s="1103">
        <v>1830</v>
      </c>
      <c r="D40" s="1103">
        <v>1830</v>
      </c>
      <c r="E40" s="1103">
        <v>1826.335</v>
      </c>
      <c r="F40" s="1104">
        <f t="shared" si="1"/>
        <v>99.799726775956287</v>
      </c>
      <c r="G40" s="1105" t="s">
        <v>723</v>
      </c>
      <c r="H40" s="1127" t="s">
        <v>64</v>
      </c>
      <c r="I40" s="178"/>
    </row>
    <row r="41" spans="1:9" s="145" customFormat="1" ht="15" customHeight="1" x14ac:dyDescent="0.2">
      <c r="A41" s="189">
        <f t="shared" si="2"/>
        <v>27</v>
      </c>
      <c r="B41" s="1102" t="s">
        <v>575</v>
      </c>
      <c r="C41" s="1103">
        <v>1000</v>
      </c>
      <c r="D41" s="1103">
        <v>1000</v>
      </c>
      <c r="E41" s="1103">
        <v>1000</v>
      </c>
      <c r="F41" s="1104">
        <f t="shared" si="1"/>
        <v>100</v>
      </c>
      <c r="G41" s="1105" t="s">
        <v>723</v>
      </c>
      <c r="H41" s="1127" t="s">
        <v>64</v>
      </c>
      <c r="I41" s="178"/>
    </row>
    <row r="42" spans="1:9" s="145" customFormat="1" ht="42" x14ac:dyDescent="0.2">
      <c r="A42" s="189">
        <f t="shared" si="2"/>
        <v>28</v>
      </c>
      <c r="B42" s="1102" t="s">
        <v>3570</v>
      </c>
      <c r="C42" s="1103">
        <v>50</v>
      </c>
      <c r="D42" s="1103">
        <v>50</v>
      </c>
      <c r="E42" s="1103">
        <v>0</v>
      </c>
      <c r="F42" s="1104">
        <f t="shared" si="1"/>
        <v>0</v>
      </c>
      <c r="G42" s="1105" t="s">
        <v>725</v>
      </c>
      <c r="H42" s="1127" t="s">
        <v>5325</v>
      </c>
      <c r="I42" s="178"/>
    </row>
    <row r="43" spans="1:9" s="145" customFormat="1" ht="15" customHeight="1" x14ac:dyDescent="0.2">
      <c r="A43" s="189">
        <f t="shared" si="2"/>
        <v>29</v>
      </c>
      <c r="B43" s="1108" t="s">
        <v>3571</v>
      </c>
      <c r="C43" s="1103">
        <v>20</v>
      </c>
      <c r="D43" s="1103">
        <v>0</v>
      </c>
      <c r="E43" s="1103">
        <v>0</v>
      </c>
      <c r="F43" s="1104" t="s">
        <v>3125</v>
      </c>
      <c r="G43" s="1105" t="s">
        <v>725</v>
      </c>
      <c r="H43" s="1127" t="s">
        <v>4821</v>
      </c>
      <c r="I43" s="178"/>
    </row>
    <row r="44" spans="1:9" s="145" customFormat="1" ht="15" customHeight="1" x14ac:dyDescent="0.2">
      <c r="A44" s="189">
        <f t="shared" si="2"/>
        <v>30</v>
      </c>
      <c r="B44" s="1108" t="s">
        <v>3572</v>
      </c>
      <c r="C44" s="1103">
        <v>0</v>
      </c>
      <c r="D44" s="1103">
        <v>241.11</v>
      </c>
      <c r="E44" s="1103">
        <v>241.10218</v>
      </c>
      <c r="F44" s="1104">
        <f t="shared" si="1"/>
        <v>99.996756667081414</v>
      </c>
      <c r="G44" s="1105" t="s">
        <v>723</v>
      </c>
      <c r="H44" s="1127" t="s">
        <v>64</v>
      </c>
      <c r="I44" s="178"/>
    </row>
    <row r="45" spans="1:9" s="145" customFormat="1" ht="24" customHeight="1" x14ac:dyDescent="0.2">
      <c r="A45" s="189">
        <f t="shared" si="2"/>
        <v>31</v>
      </c>
      <c r="B45" s="1108" t="s">
        <v>3573</v>
      </c>
      <c r="C45" s="1103">
        <v>61</v>
      </c>
      <c r="D45" s="1103">
        <v>61</v>
      </c>
      <c r="E45" s="1103">
        <v>60.5</v>
      </c>
      <c r="F45" s="1104">
        <f>E45/D45*100</f>
        <v>99.180327868852459</v>
      </c>
      <c r="G45" s="1105" t="s">
        <v>723</v>
      </c>
      <c r="H45" s="1106" t="s">
        <v>64</v>
      </c>
      <c r="I45" s="178"/>
    </row>
    <row r="46" spans="1:9" s="145" customFormat="1" ht="34.5" customHeight="1" x14ac:dyDescent="0.2">
      <c r="A46" s="189">
        <f t="shared" si="2"/>
        <v>32</v>
      </c>
      <c r="B46" s="1142" t="s">
        <v>5326</v>
      </c>
      <c r="C46" s="1143">
        <v>0</v>
      </c>
      <c r="D46" s="1103">
        <v>500</v>
      </c>
      <c r="E46" s="1103">
        <v>0</v>
      </c>
      <c r="F46" s="1104">
        <f t="shared" ref="F46" si="3">E46/D46*100</f>
        <v>0</v>
      </c>
      <c r="G46" s="1105" t="s">
        <v>725</v>
      </c>
      <c r="H46" s="1127" t="s">
        <v>5327</v>
      </c>
      <c r="I46" s="178"/>
    </row>
    <row r="47" spans="1:9" s="145" customFormat="1" ht="24" customHeight="1" x14ac:dyDescent="0.2">
      <c r="A47" s="189">
        <f t="shared" si="2"/>
        <v>33</v>
      </c>
      <c r="B47" s="1109" t="s">
        <v>5328</v>
      </c>
      <c r="C47" s="1103">
        <v>0</v>
      </c>
      <c r="D47" s="1103">
        <v>90</v>
      </c>
      <c r="E47" s="1103">
        <v>90</v>
      </c>
      <c r="F47" s="1104">
        <f t="shared" si="1"/>
        <v>100</v>
      </c>
      <c r="G47" s="1105" t="s">
        <v>730</v>
      </c>
      <c r="H47" s="1149" t="s">
        <v>64</v>
      </c>
      <c r="I47" s="178"/>
    </row>
    <row r="48" spans="1:9" s="145" customFormat="1" ht="24" customHeight="1" x14ac:dyDescent="0.2">
      <c r="A48" s="189">
        <f t="shared" si="2"/>
        <v>34</v>
      </c>
      <c r="B48" s="1144" t="s">
        <v>5329</v>
      </c>
      <c r="C48" s="1103">
        <v>0</v>
      </c>
      <c r="D48" s="1103">
        <v>78</v>
      </c>
      <c r="E48" s="1103">
        <v>78</v>
      </c>
      <c r="F48" s="1104">
        <f t="shared" si="1"/>
        <v>100</v>
      </c>
      <c r="G48" s="1105" t="s">
        <v>730</v>
      </c>
      <c r="H48" s="1149" t="s">
        <v>64</v>
      </c>
      <c r="I48" s="178"/>
    </row>
    <row r="49" spans="1:10" s="145" customFormat="1" ht="34.5" customHeight="1" x14ac:dyDescent="0.2">
      <c r="A49" s="189">
        <f t="shared" si="2"/>
        <v>35</v>
      </c>
      <c r="B49" s="1144" t="s">
        <v>5330</v>
      </c>
      <c r="C49" s="1103">
        <v>0</v>
      </c>
      <c r="D49" s="1103">
        <v>140</v>
      </c>
      <c r="E49" s="1103">
        <v>140</v>
      </c>
      <c r="F49" s="1104">
        <f t="shared" si="1"/>
        <v>100</v>
      </c>
      <c r="G49" s="1105" t="s">
        <v>730</v>
      </c>
      <c r="H49" s="1149" t="s">
        <v>64</v>
      </c>
      <c r="I49" s="178"/>
    </row>
    <row r="50" spans="1:10" s="145" customFormat="1" ht="24" customHeight="1" x14ac:dyDescent="0.2">
      <c r="A50" s="189">
        <f t="shared" si="2"/>
        <v>36</v>
      </c>
      <c r="B50" s="1144" t="s">
        <v>5331</v>
      </c>
      <c r="C50" s="1103">
        <v>0</v>
      </c>
      <c r="D50" s="1103">
        <v>25</v>
      </c>
      <c r="E50" s="1103">
        <v>25</v>
      </c>
      <c r="F50" s="1104">
        <f t="shared" si="1"/>
        <v>100</v>
      </c>
      <c r="G50" s="1105" t="s">
        <v>730</v>
      </c>
      <c r="H50" s="1149" t="s">
        <v>64</v>
      </c>
      <c r="I50" s="178"/>
    </row>
    <row r="51" spans="1:10" s="153" customFormat="1" ht="13.5" customHeight="1" thickBot="1" x14ac:dyDescent="0.25">
      <c r="A51" s="1299" t="s">
        <v>339</v>
      </c>
      <c r="B51" s="1300"/>
      <c r="C51" s="165">
        <f>SUM(C15:C50)</f>
        <v>77500</v>
      </c>
      <c r="D51" s="165">
        <f>SUM(D15:D50)</f>
        <v>304934.29999999993</v>
      </c>
      <c r="E51" s="165">
        <f>SUM(E15:E50)</f>
        <v>115265.64755000001</v>
      </c>
      <c r="F51" s="166">
        <f t="shared" si="1"/>
        <v>37.800158116026971</v>
      </c>
      <c r="G51" s="167"/>
      <c r="H51" s="190"/>
      <c r="I51" s="178"/>
    </row>
    <row r="52" spans="1:10" s="132" customFormat="1" ht="18" customHeight="1" thickBot="1" x14ac:dyDescent="0.2">
      <c r="A52" s="186" t="s">
        <v>715</v>
      </c>
      <c r="B52" s="168"/>
      <c r="C52" s="169"/>
      <c r="D52" s="169"/>
      <c r="E52" s="170"/>
      <c r="F52" s="161"/>
      <c r="G52" s="162"/>
      <c r="H52" s="1115"/>
      <c r="I52" s="178"/>
    </row>
    <row r="53" spans="1:10" s="145" customFormat="1" ht="24" customHeight="1" x14ac:dyDescent="0.2">
      <c r="A53" s="1116">
        <f>A50+1</f>
        <v>37</v>
      </c>
      <c r="B53" s="1111" t="s">
        <v>4203</v>
      </c>
      <c r="C53" s="1112">
        <v>1400</v>
      </c>
      <c r="D53" s="1112">
        <v>1580.01</v>
      </c>
      <c r="E53" s="1112">
        <v>1580</v>
      </c>
      <c r="F53" s="1104">
        <f t="shared" ref="F53:F54" si="4">E53/D53*100</f>
        <v>99.99936709261334</v>
      </c>
      <c r="G53" s="1117" t="s">
        <v>723</v>
      </c>
      <c r="H53" s="1107" t="s">
        <v>64</v>
      </c>
      <c r="I53" s="178"/>
    </row>
    <row r="54" spans="1:10" s="145" customFormat="1" ht="13.5" customHeight="1" thickBot="1" x14ac:dyDescent="0.25">
      <c r="A54" s="1299" t="s">
        <v>339</v>
      </c>
      <c r="B54" s="1300"/>
      <c r="C54" s="165">
        <f>SUM(C53:C53)</f>
        <v>1400</v>
      </c>
      <c r="D54" s="165">
        <f>SUM(D53:D53)</f>
        <v>1580.01</v>
      </c>
      <c r="E54" s="165">
        <f>SUM(E53:E53)</f>
        <v>1580</v>
      </c>
      <c r="F54" s="166">
        <f t="shared" si="4"/>
        <v>99.99936709261334</v>
      </c>
      <c r="G54" s="167"/>
      <c r="H54" s="190"/>
      <c r="I54" s="178"/>
    </row>
    <row r="55" spans="1:10" ht="18" customHeight="1" thickBot="1" x14ac:dyDescent="0.2">
      <c r="A55" s="191" t="s">
        <v>733</v>
      </c>
      <c r="B55" s="171"/>
      <c r="C55" s="172"/>
      <c r="D55" s="172"/>
      <c r="E55" s="173"/>
      <c r="F55" s="174"/>
      <c r="G55" s="192"/>
      <c r="H55" s="193"/>
      <c r="I55" s="178"/>
    </row>
    <row r="56" spans="1:10" s="145" customFormat="1" ht="78" customHeight="1" x14ac:dyDescent="0.2">
      <c r="A56" s="1116">
        <f>A53+1</f>
        <v>38</v>
      </c>
      <c r="B56" s="1109" t="s">
        <v>2955</v>
      </c>
      <c r="C56" s="1110">
        <v>100</v>
      </c>
      <c r="D56" s="1110">
        <v>3566.2</v>
      </c>
      <c r="E56" s="1110">
        <v>57.180970000000002</v>
      </c>
      <c r="F56" s="1104">
        <f t="shared" ref="F56:F57" si="5">E56/D56*100</f>
        <v>1.6034145589142506</v>
      </c>
      <c r="G56" s="1117" t="s">
        <v>725</v>
      </c>
      <c r="H56" s="1127" t="s">
        <v>5332</v>
      </c>
      <c r="I56" s="178"/>
      <c r="J56" s="178"/>
    </row>
    <row r="57" spans="1:10" s="145" customFormat="1" ht="13.5" customHeight="1" thickBot="1" x14ac:dyDescent="0.25">
      <c r="A57" s="1299" t="s">
        <v>339</v>
      </c>
      <c r="B57" s="1300"/>
      <c r="C57" s="165">
        <f>SUM(C56:C56)</f>
        <v>100</v>
      </c>
      <c r="D57" s="175">
        <f>SUM(D56:D56)</f>
        <v>3566.2</v>
      </c>
      <c r="E57" s="175">
        <f>SUM(E56:E56)</f>
        <v>57.180970000000002</v>
      </c>
      <c r="F57" s="176">
        <f t="shared" si="5"/>
        <v>1.6034145589142506</v>
      </c>
      <c r="G57" s="167"/>
      <c r="H57" s="177"/>
      <c r="I57" s="178"/>
      <c r="J57" s="178"/>
    </row>
    <row r="58" spans="1:10" ht="18" customHeight="1" thickBot="1" x14ac:dyDescent="0.2">
      <c r="A58" s="186" t="s">
        <v>717</v>
      </c>
      <c r="B58" s="158"/>
      <c r="C58" s="159"/>
      <c r="D58" s="159"/>
      <c r="E58" s="160"/>
      <c r="F58" s="161"/>
      <c r="G58" s="162"/>
      <c r="H58" s="194"/>
      <c r="I58" s="178"/>
    </row>
    <row r="59" spans="1:10" s="145" customFormat="1" ht="15" customHeight="1" x14ac:dyDescent="0.2">
      <c r="A59" s="1116">
        <f>A56+1</f>
        <v>39</v>
      </c>
      <c r="B59" s="1109" t="s">
        <v>677</v>
      </c>
      <c r="C59" s="1110">
        <v>136</v>
      </c>
      <c r="D59" s="1110">
        <v>270.37</v>
      </c>
      <c r="E59" s="1110">
        <v>258.41552000000001</v>
      </c>
      <c r="F59" s="1104">
        <f t="shared" ref="F59:F68" si="6">E59/D59*100</f>
        <v>95.578473943115</v>
      </c>
      <c r="G59" s="1118" t="s">
        <v>725</v>
      </c>
      <c r="H59" s="1121" t="s">
        <v>622</v>
      </c>
      <c r="I59" s="178"/>
      <c r="J59" s="178"/>
    </row>
    <row r="60" spans="1:10" s="145" customFormat="1" ht="78" customHeight="1" x14ac:dyDescent="0.2">
      <c r="A60" s="189">
        <f t="shared" ref="A60:A67" si="7">A59+1</f>
        <v>40</v>
      </c>
      <c r="B60" s="1109" t="s">
        <v>678</v>
      </c>
      <c r="C60" s="1110">
        <v>25160</v>
      </c>
      <c r="D60" s="1110">
        <v>36522.54</v>
      </c>
      <c r="E60" s="1110">
        <v>29999.52103</v>
      </c>
      <c r="F60" s="1104">
        <f t="shared" si="6"/>
        <v>82.139744470127212</v>
      </c>
      <c r="G60" s="1118" t="s">
        <v>725</v>
      </c>
      <c r="H60" s="1121" t="s">
        <v>5333</v>
      </c>
      <c r="I60" s="178"/>
      <c r="J60" s="178"/>
    </row>
    <row r="61" spans="1:10" s="145" customFormat="1" ht="57" customHeight="1" x14ac:dyDescent="0.2">
      <c r="A61" s="189">
        <f t="shared" si="7"/>
        <v>41</v>
      </c>
      <c r="B61" s="1109" t="s">
        <v>679</v>
      </c>
      <c r="C61" s="1110">
        <v>2100</v>
      </c>
      <c r="D61" s="1110">
        <v>5611.88</v>
      </c>
      <c r="E61" s="1110">
        <v>2705.598</v>
      </c>
      <c r="F61" s="1104">
        <f t="shared" si="6"/>
        <v>48.211971745653855</v>
      </c>
      <c r="G61" s="1118" t="s">
        <v>725</v>
      </c>
      <c r="H61" s="1121" t="s">
        <v>5334</v>
      </c>
      <c r="I61" s="178"/>
      <c r="J61" s="178"/>
    </row>
    <row r="62" spans="1:10" s="145" customFormat="1" ht="89.25" customHeight="1" x14ac:dyDescent="0.2">
      <c r="A62" s="189">
        <f t="shared" si="7"/>
        <v>42</v>
      </c>
      <c r="B62" s="1109" t="s">
        <v>680</v>
      </c>
      <c r="C62" s="1110">
        <v>0</v>
      </c>
      <c r="D62" s="1110">
        <v>3343.87</v>
      </c>
      <c r="E62" s="1110">
        <v>41.490449999999996</v>
      </c>
      <c r="F62" s="1104">
        <f t="shared" si="6"/>
        <v>1.2407913585157315</v>
      </c>
      <c r="G62" s="1118" t="s">
        <v>725</v>
      </c>
      <c r="H62" s="1121" t="s">
        <v>5335</v>
      </c>
      <c r="I62" s="178"/>
      <c r="J62" s="178"/>
    </row>
    <row r="63" spans="1:10" s="145" customFormat="1" ht="73.5" x14ac:dyDescent="0.2">
      <c r="A63" s="189">
        <f t="shared" si="7"/>
        <v>43</v>
      </c>
      <c r="B63" s="1109" t="s">
        <v>4043</v>
      </c>
      <c r="C63" s="1110">
        <v>24000</v>
      </c>
      <c r="D63" s="1110">
        <v>74376.429999999978</v>
      </c>
      <c r="E63" s="1110">
        <v>49036.504600000022</v>
      </c>
      <c r="F63" s="1104">
        <f t="shared" si="6"/>
        <v>65.930167124181722</v>
      </c>
      <c r="G63" s="1118" t="s">
        <v>725</v>
      </c>
      <c r="H63" s="1121" t="s">
        <v>5336</v>
      </c>
      <c r="I63" s="178"/>
      <c r="J63" s="178"/>
    </row>
    <row r="64" spans="1:10" s="145" customFormat="1" ht="67.5" customHeight="1" x14ac:dyDescent="0.2">
      <c r="A64" s="189">
        <f t="shared" si="7"/>
        <v>44</v>
      </c>
      <c r="B64" s="1109" t="s">
        <v>3250</v>
      </c>
      <c r="C64" s="1110">
        <v>2550</v>
      </c>
      <c r="D64" s="1110">
        <v>3733.2699999999995</v>
      </c>
      <c r="E64" s="1110">
        <v>1470.3322200000002</v>
      </c>
      <c r="F64" s="1104">
        <f t="shared" si="6"/>
        <v>39.384566881045316</v>
      </c>
      <c r="G64" s="1118" t="s">
        <v>725</v>
      </c>
      <c r="H64" s="1121" t="s">
        <v>5337</v>
      </c>
      <c r="I64" s="178"/>
      <c r="J64" s="178"/>
    </row>
    <row r="65" spans="1:11" s="145" customFormat="1" ht="99" customHeight="1" x14ac:dyDescent="0.2">
      <c r="A65" s="189">
        <f t="shared" si="7"/>
        <v>45</v>
      </c>
      <c r="B65" s="1109" t="s">
        <v>3252</v>
      </c>
      <c r="C65" s="1110">
        <v>1800</v>
      </c>
      <c r="D65" s="1110">
        <v>2700</v>
      </c>
      <c r="E65" s="1110">
        <v>0</v>
      </c>
      <c r="F65" s="1104">
        <f t="shared" si="6"/>
        <v>0</v>
      </c>
      <c r="G65" s="1118" t="s">
        <v>725</v>
      </c>
      <c r="H65" s="1121" t="s">
        <v>5338</v>
      </c>
      <c r="I65" s="178"/>
      <c r="J65" s="178"/>
    </row>
    <row r="66" spans="1:11" s="145" customFormat="1" ht="78" customHeight="1" x14ac:dyDescent="0.2">
      <c r="A66" s="189">
        <f t="shared" si="7"/>
        <v>46</v>
      </c>
      <c r="B66" s="1109" t="s">
        <v>681</v>
      </c>
      <c r="C66" s="1110">
        <v>15581</v>
      </c>
      <c r="D66" s="1110">
        <v>247238.61000000002</v>
      </c>
      <c r="E66" s="1110">
        <v>89735.988000000012</v>
      </c>
      <c r="F66" s="1104">
        <f>E66/D66*100</f>
        <v>36.295297081633002</v>
      </c>
      <c r="G66" s="1118" t="s">
        <v>725</v>
      </c>
      <c r="H66" s="1121" t="s">
        <v>5339</v>
      </c>
      <c r="I66" s="178"/>
      <c r="J66" s="178"/>
    </row>
    <row r="67" spans="1:11" s="145" customFormat="1" ht="78" customHeight="1" x14ac:dyDescent="0.2">
      <c r="A67" s="189">
        <f t="shared" si="7"/>
        <v>47</v>
      </c>
      <c r="B67" s="1109" t="s">
        <v>3251</v>
      </c>
      <c r="C67" s="1110">
        <v>4700</v>
      </c>
      <c r="D67" s="1110">
        <v>168604.21000000002</v>
      </c>
      <c r="E67" s="1110">
        <v>81161.18107999998</v>
      </c>
      <c r="F67" s="1104">
        <f t="shared" si="6"/>
        <v>48.137102317907704</v>
      </c>
      <c r="G67" s="1118" t="s">
        <v>725</v>
      </c>
      <c r="H67" s="1121" t="s">
        <v>5340</v>
      </c>
      <c r="I67" s="178"/>
      <c r="J67" s="178"/>
    </row>
    <row r="68" spans="1:11" s="145" customFormat="1" ht="13.5" customHeight="1" thickBot="1" x14ac:dyDescent="0.25">
      <c r="A68" s="1299" t="s">
        <v>339</v>
      </c>
      <c r="B68" s="1300"/>
      <c r="C68" s="165">
        <f>SUM(C59:C67)</f>
        <v>76027</v>
      </c>
      <c r="D68" s="165">
        <f>SUM(D59:D67)</f>
        <v>542401.17999999993</v>
      </c>
      <c r="E68" s="165">
        <f>SUM(E59:E67)</f>
        <v>254409.03089999998</v>
      </c>
      <c r="F68" s="176">
        <f t="shared" si="6"/>
        <v>46.904217815307852</v>
      </c>
      <c r="G68" s="167"/>
      <c r="H68" s="177"/>
    </row>
    <row r="69" spans="1:11" s="182" customFormat="1" x14ac:dyDescent="0.2">
      <c r="A69" s="146"/>
      <c r="B69" s="178"/>
      <c r="C69" s="146"/>
      <c r="D69" s="146"/>
      <c r="E69" s="146"/>
      <c r="F69" s="179"/>
      <c r="G69" s="180"/>
      <c r="H69" s="181"/>
      <c r="I69" s="154"/>
      <c r="J69" s="154"/>
      <c r="K69" s="154"/>
    </row>
  </sheetData>
  <mergeCells count="12">
    <mergeCell ref="I16:K16"/>
    <mergeCell ref="A51:B51"/>
    <mergeCell ref="A54:B54"/>
    <mergeCell ref="A57:B57"/>
    <mergeCell ref="A68:B68"/>
    <mergeCell ref="A8:B8"/>
    <mergeCell ref="A9:B9"/>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97" fitToHeight="0" orientation="landscape" useFirstPageNumber="1" r:id="rId1"/>
  <headerFooter>
    <oddHeader>&amp;L&amp;"Tahoma,Kurzíva"&amp;9Závěrečný účet Moravskoslezského kraje za rok 2022&amp;R&amp;"Tahoma,Kurzíva"&amp;9Tabulka č. 20</oddHeader>
    <oddFooter>&amp;C&amp;"Tahoma,Obyčejné"&amp;10&amp;P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E686-49E6-4A5C-8137-E6322F23720B}">
  <sheetPr>
    <pageSetUpPr fitToPage="1"/>
  </sheetPr>
  <dimension ref="A1:L42"/>
  <sheetViews>
    <sheetView zoomScaleNormal="100" zoomScaleSheetLayoutView="100" workbookViewId="0">
      <pane ySplit="12" topLeftCell="A13"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5341</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C32</f>
        <v>488995</v>
      </c>
      <c r="D5" s="1095">
        <f>D32</f>
        <v>2364274.38</v>
      </c>
      <c r="E5" s="1095">
        <f>E32</f>
        <v>375053.78662000003</v>
      </c>
      <c r="F5" s="1096">
        <f t="shared" ref="F5:F8" si="0">E5/D5*100</f>
        <v>15.863378201475925</v>
      </c>
      <c r="G5" s="180"/>
      <c r="H5" s="181"/>
    </row>
    <row r="6" spans="1:12" ht="12.95" customHeight="1" x14ac:dyDescent="0.2">
      <c r="A6" s="1290" t="s">
        <v>716</v>
      </c>
      <c r="B6" s="1291"/>
      <c r="C6" s="1097">
        <f>C38</f>
        <v>101007</v>
      </c>
      <c r="D6" s="1097">
        <f>D38</f>
        <v>54750.77</v>
      </c>
      <c r="E6" s="1097">
        <f>E38</f>
        <v>19891.833899999998</v>
      </c>
      <c r="F6" s="1096">
        <f t="shared" si="0"/>
        <v>36.331605747279902</v>
      </c>
      <c r="G6" s="180"/>
      <c r="H6" s="181"/>
    </row>
    <row r="7" spans="1:12" ht="12.95" customHeight="1" x14ac:dyDescent="0.2">
      <c r="A7" s="1290" t="s">
        <v>717</v>
      </c>
      <c r="B7" s="1291"/>
      <c r="C7" s="1097">
        <f>C41</f>
        <v>0</v>
      </c>
      <c r="D7" s="1097">
        <f>D41</f>
        <v>25.41</v>
      </c>
      <c r="E7" s="1097">
        <f>E41</f>
        <v>0</v>
      </c>
      <c r="F7" s="1096">
        <f t="shared" si="0"/>
        <v>0</v>
      </c>
      <c r="G7" s="180"/>
      <c r="H7" s="181"/>
    </row>
    <row r="8" spans="1:12" s="132" customFormat="1" ht="13.5" customHeight="1" thickBot="1" x14ac:dyDescent="0.25">
      <c r="A8" s="1292" t="s">
        <v>339</v>
      </c>
      <c r="B8" s="1293"/>
      <c r="C8" s="151">
        <f>SUM(C5:C7)</f>
        <v>590002</v>
      </c>
      <c r="D8" s="151">
        <f>SUM(D5:D7)</f>
        <v>2419050.56</v>
      </c>
      <c r="E8" s="151">
        <f>SUM(E5:E7)</f>
        <v>394945.62052</v>
      </c>
      <c r="F8" s="152">
        <f t="shared" si="0"/>
        <v>16.326472337973787</v>
      </c>
      <c r="G8" s="180"/>
      <c r="H8" s="181"/>
    </row>
    <row r="9" spans="1:12" s="156" customFormat="1" ht="10.5" customHeight="1" x14ac:dyDescent="0.2">
      <c r="A9" s="132"/>
      <c r="B9" s="153"/>
      <c r="C9" s="154"/>
      <c r="D9" s="154"/>
      <c r="E9" s="154"/>
      <c r="F9" s="155"/>
      <c r="G9" s="144"/>
      <c r="H9" s="148"/>
      <c r="I9" s="132"/>
      <c r="J9" s="132"/>
      <c r="K9" s="132"/>
    </row>
    <row r="10" spans="1:12" s="156" customFormat="1" ht="10.5" customHeight="1" x14ac:dyDescent="0.2">
      <c r="A10" s="132"/>
      <c r="B10" s="153"/>
      <c r="C10" s="154"/>
      <c r="D10" s="154"/>
      <c r="E10" s="154"/>
      <c r="F10" s="155"/>
      <c r="G10" s="144"/>
      <c r="H10" s="148"/>
      <c r="I10" s="132"/>
      <c r="J10" s="132"/>
      <c r="K10" s="132"/>
    </row>
    <row r="11" spans="1:12" s="156" customFormat="1" ht="10.5" customHeight="1" thickBot="1" x14ac:dyDescent="0.2">
      <c r="A11" s="132"/>
      <c r="B11" s="153"/>
      <c r="C11" s="154"/>
      <c r="D11" s="154"/>
      <c r="E11" s="154"/>
      <c r="F11" s="155"/>
      <c r="G11" s="144"/>
      <c r="H11" s="149" t="s">
        <v>713</v>
      </c>
      <c r="I11" s="132"/>
      <c r="J11" s="132"/>
      <c r="K11" s="132"/>
    </row>
    <row r="12" spans="1:12" ht="28.5" customHeight="1" thickBot="1" x14ac:dyDescent="0.25">
      <c r="A12" s="157" t="s">
        <v>718</v>
      </c>
      <c r="B12" s="1099" t="s">
        <v>586</v>
      </c>
      <c r="C12" s="1100" t="s">
        <v>4746</v>
      </c>
      <c r="D12" s="1100" t="s">
        <v>4747</v>
      </c>
      <c r="E12" s="1100" t="s">
        <v>4748</v>
      </c>
      <c r="F12" s="1100" t="s">
        <v>292</v>
      </c>
      <c r="G12" s="1100" t="s">
        <v>719</v>
      </c>
      <c r="H12" s="1101" t="s">
        <v>720</v>
      </c>
    </row>
    <row r="13" spans="1:12" ht="15" customHeight="1" thickBot="1" x14ac:dyDescent="0.2">
      <c r="A13" s="186" t="s">
        <v>721</v>
      </c>
      <c r="B13" s="158"/>
      <c r="C13" s="159"/>
      <c r="D13" s="159"/>
      <c r="E13" s="160"/>
      <c r="F13" s="161"/>
      <c r="G13" s="162"/>
      <c r="H13" s="163"/>
    </row>
    <row r="14" spans="1:12" s="145" customFormat="1" ht="45" customHeight="1" x14ac:dyDescent="0.2">
      <c r="A14" s="187">
        <v>1</v>
      </c>
      <c r="B14" s="1109" t="s">
        <v>906</v>
      </c>
      <c r="C14" s="1110">
        <v>150</v>
      </c>
      <c r="D14" s="1110">
        <v>70</v>
      </c>
      <c r="E14" s="1110">
        <v>57.739899999999999</v>
      </c>
      <c r="F14" s="1104">
        <f t="shared" ref="F14:F32" si="1">E14/D14*100</f>
        <v>82.485571428571419</v>
      </c>
      <c r="G14" s="164" t="s">
        <v>723</v>
      </c>
      <c r="H14" s="188" t="s">
        <v>5342</v>
      </c>
      <c r="I14" s="178"/>
      <c r="J14" s="178"/>
      <c r="K14" s="178"/>
      <c r="L14" s="178"/>
    </row>
    <row r="15" spans="1:12" s="145" customFormat="1" ht="34.5" customHeight="1" x14ac:dyDescent="0.2">
      <c r="A15" s="189">
        <f>A14+1</f>
        <v>2</v>
      </c>
      <c r="B15" s="1109" t="s">
        <v>907</v>
      </c>
      <c r="C15" s="1110">
        <v>1284</v>
      </c>
      <c r="D15" s="1110">
        <v>1284</v>
      </c>
      <c r="E15" s="1110">
        <v>787.04957000000002</v>
      </c>
      <c r="F15" s="1104">
        <f t="shared" si="1"/>
        <v>61.296695482866049</v>
      </c>
      <c r="G15" s="1114" t="s">
        <v>723</v>
      </c>
      <c r="H15" s="1106" t="s">
        <v>5343</v>
      </c>
      <c r="I15" s="178"/>
    </row>
    <row r="16" spans="1:12" s="145" customFormat="1" ht="67.5" customHeight="1" x14ac:dyDescent="0.2">
      <c r="A16" s="189">
        <f t="shared" ref="A16:A31" si="2">A15+1</f>
        <v>3</v>
      </c>
      <c r="B16" s="1102" t="s">
        <v>908</v>
      </c>
      <c r="C16" s="1103">
        <v>12541</v>
      </c>
      <c r="D16" s="1103">
        <v>11590.8</v>
      </c>
      <c r="E16" s="1103">
        <v>6060.4210999999996</v>
      </c>
      <c r="F16" s="1104">
        <f t="shared" si="1"/>
        <v>52.286478068813189</v>
      </c>
      <c r="G16" s="1105" t="s">
        <v>723</v>
      </c>
      <c r="H16" s="1106" t="s">
        <v>5344</v>
      </c>
      <c r="I16" s="178"/>
    </row>
    <row r="17" spans="1:9" s="145" customFormat="1" ht="241.5" x14ac:dyDescent="0.2">
      <c r="A17" s="189">
        <f t="shared" si="2"/>
        <v>4</v>
      </c>
      <c r="B17" s="1102" t="s">
        <v>909</v>
      </c>
      <c r="C17" s="1103">
        <v>3720</v>
      </c>
      <c r="D17" s="1103">
        <v>7788.74</v>
      </c>
      <c r="E17" s="1103">
        <v>4134.5128499999992</v>
      </c>
      <c r="F17" s="1104">
        <f t="shared" si="1"/>
        <v>53.083205370830186</v>
      </c>
      <c r="G17" s="1105" t="s">
        <v>723</v>
      </c>
      <c r="H17" s="1106" t="s">
        <v>5345</v>
      </c>
      <c r="I17" s="178"/>
    </row>
    <row r="18" spans="1:9" s="145" customFormat="1" ht="157.5" x14ac:dyDescent="0.2">
      <c r="A18" s="189">
        <f t="shared" si="2"/>
        <v>5</v>
      </c>
      <c r="B18" s="1102" t="s">
        <v>910</v>
      </c>
      <c r="C18" s="1103">
        <v>59000</v>
      </c>
      <c r="D18" s="1103">
        <v>59000</v>
      </c>
      <c r="E18" s="1103">
        <v>55890.671000000002</v>
      </c>
      <c r="F18" s="1104">
        <f t="shared" si="1"/>
        <v>94.72995084745763</v>
      </c>
      <c r="G18" s="1105" t="s">
        <v>723</v>
      </c>
      <c r="H18" s="1107" t="s">
        <v>5346</v>
      </c>
      <c r="I18" s="178"/>
    </row>
    <row r="19" spans="1:9" s="145" customFormat="1" ht="15" customHeight="1" x14ac:dyDescent="0.2">
      <c r="A19" s="189">
        <f t="shared" si="2"/>
        <v>6</v>
      </c>
      <c r="B19" s="1108" t="s">
        <v>144</v>
      </c>
      <c r="C19" s="1103">
        <v>2070</v>
      </c>
      <c r="D19" s="1103">
        <v>2215.2000000000003</v>
      </c>
      <c r="E19" s="1103">
        <v>2207.7895599999997</v>
      </c>
      <c r="F19" s="1104">
        <f t="shared" si="1"/>
        <v>99.665473094980115</v>
      </c>
      <c r="G19" s="1105" t="s">
        <v>723</v>
      </c>
      <c r="H19" s="1106" t="s">
        <v>622</v>
      </c>
      <c r="I19" s="178"/>
    </row>
    <row r="20" spans="1:9" s="145" customFormat="1" ht="330" customHeight="1" x14ac:dyDescent="0.2">
      <c r="A20" s="189">
        <f t="shared" si="2"/>
        <v>7</v>
      </c>
      <c r="B20" s="1108" t="s">
        <v>911</v>
      </c>
      <c r="C20" s="1103">
        <v>165065</v>
      </c>
      <c r="D20" s="1103">
        <v>18704.949999999997</v>
      </c>
      <c r="E20" s="1103">
        <v>10816.745000000001</v>
      </c>
      <c r="F20" s="1104">
        <f t="shared" si="1"/>
        <v>57.828248672142948</v>
      </c>
      <c r="G20" s="1105" t="s">
        <v>723</v>
      </c>
      <c r="H20" s="1106" t="s">
        <v>5347</v>
      </c>
      <c r="I20" s="178"/>
    </row>
    <row r="21" spans="1:9" s="145" customFormat="1" ht="15" customHeight="1" x14ac:dyDescent="0.2">
      <c r="A21" s="189">
        <f t="shared" si="2"/>
        <v>8</v>
      </c>
      <c r="B21" s="1108" t="s">
        <v>912</v>
      </c>
      <c r="C21" s="1103">
        <v>735</v>
      </c>
      <c r="D21" s="1103">
        <v>662</v>
      </c>
      <c r="E21" s="1103">
        <v>661.77319999999997</v>
      </c>
      <c r="F21" s="1104">
        <f t="shared" si="1"/>
        <v>99.965740181268885</v>
      </c>
      <c r="G21" s="1105" t="s">
        <v>723</v>
      </c>
      <c r="H21" s="1106" t="s">
        <v>64</v>
      </c>
      <c r="I21" s="178"/>
    </row>
    <row r="22" spans="1:9" s="145" customFormat="1" ht="57" customHeight="1" x14ac:dyDescent="0.2">
      <c r="A22" s="189">
        <f t="shared" si="2"/>
        <v>9</v>
      </c>
      <c r="B22" s="1108" t="s">
        <v>916</v>
      </c>
      <c r="C22" s="1103">
        <v>0</v>
      </c>
      <c r="D22" s="1103">
        <v>1891204.9999999998</v>
      </c>
      <c r="E22" s="1103">
        <v>0</v>
      </c>
      <c r="F22" s="1104">
        <f t="shared" si="1"/>
        <v>0</v>
      </c>
      <c r="G22" s="1105" t="s">
        <v>723</v>
      </c>
      <c r="H22" s="1106" t="s">
        <v>5348</v>
      </c>
      <c r="I22" s="178"/>
    </row>
    <row r="23" spans="1:9" s="145" customFormat="1" ht="34.5" customHeight="1" x14ac:dyDescent="0.2">
      <c r="A23" s="189">
        <f t="shared" si="2"/>
        <v>10</v>
      </c>
      <c r="B23" s="1109" t="s">
        <v>913</v>
      </c>
      <c r="C23" s="1110">
        <v>500</v>
      </c>
      <c r="D23" s="1110">
        <v>500</v>
      </c>
      <c r="E23" s="1110">
        <v>395.42336</v>
      </c>
      <c r="F23" s="1104">
        <f t="shared" si="1"/>
        <v>79.084671999999998</v>
      </c>
      <c r="G23" s="1114" t="s">
        <v>723</v>
      </c>
      <c r="H23" s="1106" t="s">
        <v>5349</v>
      </c>
      <c r="I23" s="178"/>
    </row>
    <row r="24" spans="1:9" s="145" customFormat="1" ht="78.75" customHeight="1" x14ac:dyDescent="0.2">
      <c r="A24" s="189">
        <f t="shared" si="2"/>
        <v>11</v>
      </c>
      <c r="B24" s="1102" t="s">
        <v>914</v>
      </c>
      <c r="C24" s="1103">
        <v>80000</v>
      </c>
      <c r="D24" s="1103">
        <v>110000</v>
      </c>
      <c r="E24" s="1103">
        <v>87706.928329999995</v>
      </c>
      <c r="F24" s="1104">
        <f t="shared" si="1"/>
        <v>79.733571209090897</v>
      </c>
      <c r="G24" s="1105" t="s">
        <v>723</v>
      </c>
      <c r="H24" s="1106" t="s">
        <v>5350</v>
      </c>
      <c r="I24" s="178"/>
    </row>
    <row r="25" spans="1:9" s="145" customFormat="1" ht="63" x14ac:dyDescent="0.2">
      <c r="A25" s="189">
        <f t="shared" si="2"/>
        <v>12</v>
      </c>
      <c r="B25" s="1102" t="s">
        <v>915</v>
      </c>
      <c r="C25" s="1103">
        <v>88900</v>
      </c>
      <c r="D25" s="1103">
        <v>69579.95</v>
      </c>
      <c r="E25" s="1103">
        <v>55826.97006</v>
      </c>
      <c r="F25" s="1104">
        <f t="shared" si="1"/>
        <v>80.234277345700889</v>
      </c>
      <c r="G25" s="1105" t="s">
        <v>723</v>
      </c>
      <c r="H25" s="1106" t="s">
        <v>5351</v>
      </c>
      <c r="I25" s="178"/>
    </row>
    <row r="26" spans="1:9" s="145" customFormat="1" ht="15" customHeight="1" x14ac:dyDescent="0.2">
      <c r="A26" s="189">
        <f t="shared" si="2"/>
        <v>13</v>
      </c>
      <c r="B26" s="1102" t="s">
        <v>3574</v>
      </c>
      <c r="C26" s="1103">
        <v>0</v>
      </c>
      <c r="D26" s="1103">
        <v>72674.98000000001</v>
      </c>
      <c r="E26" s="1103">
        <v>72674.937810000018</v>
      </c>
      <c r="F26" s="1104">
        <f t="shared" si="1"/>
        <v>99.999941947008452</v>
      </c>
      <c r="G26" s="1105" t="s">
        <v>723</v>
      </c>
      <c r="H26" s="1107" t="s">
        <v>64</v>
      </c>
      <c r="I26" s="178"/>
    </row>
    <row r="27" spans="1:9" s="145" customFormat="1" ht="15" customHeight="1" x14ac:dyDescent="0.2">
      <c r="A27" s="189">
        <f t="shared" si="2"/>
        <v>14</v>
      </c>
      <c r="B27" s="1108" t="s">
        <v>2956</v>
      </c>
      <c r="C27" s="1103">
        <v>30</v>
      </c>
      <c r="D27" s="1103">
        <v>30</v>
      </c>
      <c r="E27" s="1103">
        <v>30</v>
      </c>
      <c r="F27" s="1104">
        <f t="shared" si="1"/>
        <v>100</v>
      </c>
      <c r="G27" s="1105" t="s">
        <v>723</v>
      </c>
      <c r="H27" s="1106" t="s">
        <v>64</v>
      </c>
      <c r="I27" s="178"/>
    </row>
    <row r="28" spans="1:9" s="145" customFormat="1" ht="15" customHeight="1" x14ac:dyDescent="0.2">
      <c r="A28" s="189">
        <f t="shared" si="2"/>
        <v>15</v>
      </c>
      <c r="B28" s="1108" t="s">
        <v>5352</v>
      </c>
      <c r="C28" s="1103">
        <v>0</v>
      </c>
      <c r="D28" s="1103">
        <v>2930.33</v>
      </c>
      <c r="E28" s="1103">
        <v>2930.3291300000001</v>
      </c>
      <c r="F28" s="1104">
        <f t="shared" si="1"/>
        <v>99.999970310511117</v>
      </c>
      <c r="G28" s="1105" t="s">
        <v>730</v>
      </c>
      <c r="H28" s="1106" t="s">
        <v>64</v>
      </c>
      <c r="I28" s="178"/>
    </row>
    <row r="29" spans="1:9" s="145" customFormat="1" ht="45" customHeight="1" x14ac:dyDescent="0.2">
      <c r="A29" s="189">
        <f t="shared" si="2"/>
        <v>16</v>
      </c>
      <c r="B29" s="1108" t="s">
        <v>2957</v>
      </c>
      <c r="C29" s="1103">
        <v>75000</v>
      </c>
      <c r="D29" s="1103">
        <v>41163.660000000003</v>
      </c>
      <c r="E29" s="1103">
        <v>0</v>
      </c>
      <c r="F29" s="1104">
        <f t="shared" si="1"/>
        <v>0</v>
      </c>
      <c r="G29" s="1105" t="s">
        <v>723</v>
      </c>
      <c r="H29" s="1106" t="s">
        <v>5353</v>
      </c>
      <c r="I29" s="178"/>
    </row>
    <row r="30" spans="1:9" s="145" customFormat="1" ht="24" customHeight="1" x14ac:dyDescent="0.2">
      <c r="A30" s="189">
        <f t="shared" si="2"/>
        <v>17</v>
      </c>
      <c r="B30" s="1145" t="s">
        <v>5354</v>
      </c>
      <c r="C30" s="1110">
        <v>0</v>
      </c>
      <c r="D30" s="1110">
        <v>74852.070000000007</v>
      </c>
      <c r="E30" s="1110">
        <v>74849.796749999994</v>
      </c>
      <c r="F30" s="1104">
        <f t="shared" si="1"/>
        <v>99.996963009840584</v>
      </c>
      <c r="G30" s="1105" t="s">
        <v>730</v>
      </c>
      <c r="H30" s="1106"/>
      <c r="I30" s="178"/>
    </row>
    <row r="31" spans="1:9" s="145" customFormat="1" ht="15" customHeight="1" x14ac:dyDescent="0.2">
      <c r="A31" s="189">
        <f t="shared" si="2"/>
        <v>18</v>
      </c>
      <c r="B31" s="1145" t="s">
        <v>5355</v>
      </c>
      <c r="C31" s="1103">
        <v>0</v>
      </c>
      <c r="D31" s="1103">
        <v>22.7</v>
      </c>
      <c r="E31" s="1103">
        <v>22.698999999999998</v>
      </c>
      <c r="F31" s="1104">
        <f>E31/D31*100</f>
        <v>99.995594713656374</v>
      </c>
      <c r="G31" s="1105" t="s">
        <v>730</v>
      </c>
      <c r="H31" s="1106"/>
      <c r="I31" s="178"/>
    </row>
    <row r="32" spans="1:9" s="153" customFormat="1" ht="13.5" customHeight="1" thickBot="1" x14ac:dyDescent="0.25">
      <c r="A32" s="1299" t="s">
        <v>339</v>
      </c>
      <c r="B32" s="1300"/>
      <c r="C32" s="165">
        <f>SUM(C14:C31)</f>
        <v>488995</v>
      </c>
      <c r="D32" s="165">
        <f>SUM(D14:D31)</f>
        <v>2364274.38</v>
      </c>
      <c r="E32" s="165">
        <f>SUM(E14:E31)</f>
        <v>375053.78662000003</v>
      </c>
      <c r="F32" s="166">
        <f t="shared" si="1"/>
        <v>15.863378201475925</v>
      </c>
      <c r="G32" s="167"/>
      <c r="H32" s="190"/>
      <c r="I32" s="178"/>
    </row>
    <row r="33" spans="1:11" ht="18" customHeight="1" thickBot="1" x14ac:dyDescent="0.2">
      <c r="A33" s="191" t="s">
        <v>733</v>
      </c>
      <c r="B33" s="171"/>
      <c r="C33" s="172"/>
      <c r="D33" s="172"/>
      <c r="E33" s="173"/>
      <c r="F33" s="174"/>
      <c r="G33" s="192"/>
      <c r="H33" s="193"/>
      <c r="I33" s="178"/>
    </row>
    <row r="34" spans="1:11" s="145" customFormat="1" ht="136.5" x14ac:dyDescent="0.2">
      <c r="A34" s="1116">
        <f>A31+1</f>
        <v>19</v>
      </c>
      <c r="B34" s="1109" t="s">
        <v>597</v>
      </c>
      <c r="C34" s="1110">
        <v>19507</v>
      </c>
      <c r="D34" s="1110">
        <v>24016.039999999997</v>
      </c>
      <c r="E34" s="1110">
        <v>19240.369899999998</v>
      </c>
      <c r="F34" s="1104">
        <f t="shared" ref="F34:F38" si="3">E34/D34*100</f>
        <v>80.114664615815101</v>
      </c>
      <c r="G34" s="1117" t="s">
        <v>725</v>
      </c>
      <c r="H34" s="1107" t="s">
        <v>5356</v>
      </c>
      <c r="I34" s="178"/>
      <c r="J34" s="178"/>
    </row>
    <row r="35" spans="1:11" s="145" customFormat="1" ht="15" customHeight="1" x14ac:dyDescent="0.2">
      <c r="A35" s="189">
        <f t="shared" ref="A35:A37" si="4">A34+1</f>
        <v>20</v>
      </c>
      <c r="B35" s="1109" t="s">
        <v>598</v>
      </c>
      <c r="C35" s="1110">
        <v>1500</v>
      </c>
      <c r="D35" s="1110">
        <v>652</v>
      </c>
      <c r="E35" s="1110">
        <v>651.46400000000006</v>
      </c>
      <c r="F35" s="1104">
        <f t="shared" si="3"/>
        <v>99.917791411042955</v>
      </c>
      <c r="G35" s="1117" t="s">
        <v>723</v>
      </c>
      <c r="H35" s="1107" t="s">
        <v>64</v>
      </c>
      <c r="I35" s="178"/>
      <c r="J35" s="178"/>
    </row>
    <row r="36" spans="1:11" s="145" customFormat="1" ht="78" customHeight="1" x14ac:dyDescent="0.2">
      <c r="A36" s="189">
        <f t="shared" si="4"/>
        <v>21</v>
      </c>
      <c r="B36" s="1109" t="s">
        <v>3575</v>
      </c>
      <c r="C36" s="1110">
        <v>50000</v>
      </c>
      <c r="D36" s="1110">
        <v>82.73</v>
      </c>
      <c r="E36" s="1110">
        <v>0</v>
      </c>
      <c r="F36" s="1104">
        <f t="shared" si="3"/>
        <v>0</v>
      </c>
      <c r="G36" s="1117" t="s">
        <v>723</v>
      </c>
      <c r="H36" s="1107" t="s">
        <v>5357</v>
      </c>
      <c r="I36" s="178"/>
      <c r="J36" s="178"/>
    </row>
    <row r="37" spans="1:11" s="145" customFormat="1" ht="153" customHeight="1" x14ac:dyDescent="0.2">
      <c r="A37" s="189">
        <f t="shared" si="4"/>
        <v>22</v>
      </c>
      <c r="B37" s="1109" t="s">
        <v>5358</v>
      </c>
      <c r="C37" s="1110">
        <v>30000</v>
      </c>
      <c r="D37" s="1110">
        <v>30000</v>
      </c>
      <c r="E37" s="1110">
        <v>0</v>
      </c>
      <c r="F37" s="1104">
        <f t="shared" si="3"/>
        <v>0</v>
      </c>
      <c r="G37" s="1117" t="s">
        <v>725</v>
      </c>
      <c r="H37" s="1120" t="s">
        <v>5359</v>
      </c>
      <c r="I37" s="178"/>
      <c r="J37" s="178"/>
    </row>
    <row r="38" spans="1:11" s="145" customFormat="1" ht="13.5" customHeight="1" thickBot="1" x14ac:dyDescent="0.25">
      <c r="A38" s="1299" t="s">
        <v>339</v>
      </c>
      <c r="B38" s="1300"/>
      <c r="C38" s="165">
        <f>SUM(C34:C37)</f>
        <v>101007</v>
      </c>
      <c r="D38" s="175">
        <f>SUM(D34:D37)</f>
        <v>54750.77</v>
      </c>
      <c r="E38" s="175">
        <f>SUM(E34:E37)</f>
        <v>19891.833899999998</v>
      </c>
      <c r="F38" s="176">
        <f t="shared" si="3"/>
        <v>36.331605747279902</v>
      </c>
      <c r="G38" s="167"/>
      <c r="H38" s="177"/>
      <c r="I38" s="178"/>
      <c r="J38" s="178"/>
    </row>
    <row r="39" spans="1:11" ht="18" customHeight="1" thickBot="1" x14ac:dyDescent="0.2">
      <c r="A39" s="186" t="s">
        <v>717</v>
      </c>
      <c r="B39" s="158"/>
      <c r="C39" s="159"/>
      <c r="D39" s="159"/>
      <c r="E39" s="160"/>
      <c r="F39" s="161"/>
      <c r="G39" s="162"/>
      <c r="H39" s="194"/>
      <c r="I39" s="178"/>
    </row>
    <row r="40" spans="1:11" s="145" customFormat="1" ht="57" customHeight="1" x14ac:dyDescent="0.2">
      <c r="A40" s="1116">
        <f>A37+1</f>
        <v>23</v>
      </c>
      <c r="B40" s="1109" t="s">
        <v>917</v>
      </c>
      <c r="C40" s="1110">
        <v>0</v>
      </c>
      <c r="D40" s="1110">
        <v>25.41</v>
      </c>
      <c r="E40" s="1110">
        <v>0</v>
      </c>
      <c r="F40" s="1104">
        <f t="shared" ref="F40:F41" si="5">E40/D40*100</f>
        <v>0</v>
      </c>
      <c r="G40" s="1118" t="s">
        <v>725</v>
      </c>
      <c r="H40" s="1121" t="s">
        <v>5360</v>
      </c>
      <c r="I40" s="178"/>
      <c r="J40" s="178"/>
    </row>
    <row r="41" spans="1:11" s="145" customFormat="1" ht="13.5" customHeight="1" thickBot="1" x14ac:dyDescent="0.25">
      <c r="A41" s="1299" t="s">
        <v>339</v>
      </c>
      <c r="B41" s="1300"/>
      <c r="C41" s="165">
        <f>SUM(C40:C40)</f>
        <v>0</v>
      </c>
      <c r="D41" s="165">
        <f>SUM(D40:D40)</f>
        <v>25.41</v>
      </c>
      <c r="E41" s="165">
        <f>SUM(E40:E40)</f>
        <v>0</v>
      </c>
      <c r="F41" s="176">
        <f t="shared" si="5"/>
        <v>0</v>
      </c>
      <c r="G41" s="167"/>
      <c r="H41" s="177"/>
    </row>
    <row r="42" spans="1:11" s="182" customFormat="1" x14ac:dyDescent="0.2">
      <c r="A42" s="146"/>
      <c r="B42" s="178"/>
      <c r="C42" s="146"/>
      <c r="D42" s="146"/>
      <c r="E42" s="146"/>
      <c r="F42" s="179"/>
      <c r="G42" s="180"/>
      <c r="H42" s="181"/>
      <c r="I42" s="154"/>
      <c r="J42" s="154"/>
      <c r="K42" s="154"/>
    </row>
  </sheetData>
  <mergeCells count="9">
    <mergeCell ref="A32:B32"/>
    <mergeCell ref="A38:B38"/>
    <mergeCell ref="A41:B41"/>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03" fitToHeight="0" orientation="landscape" useFirstPageNumber="1" r:id="rId1"/>
  <headerFooter>
    <oddHeader>&amp;L&amp;"Tahoma,Kurzíva"&amp;9Závěrečný účet Moravskoslezského kraje za rok 2022&amp;R&amp;"Tahoma,Kurzíva"&amp;9Tabulka č. 21</oddHeader>
    <oddFooter>&amp;C&amp;"Tahoma,Obyčejné"&amp;10&amp;P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8:I36"/>
  <sheetViews>
    <sheetView showGridLines="0" topLeftCell="B1" zoomScaleNormal="100" zoomScaleSheetLayoutView="100" workbookViewId="0">
      <selection activeCell="K37" sqref="K37"/>
    </sheetView>
  </sheetViews>
  <sheetFormatPr defaultColWidth="9.140625" defaultRowHeight="12.75" x14ac:dyDescent="0.2"/>
  <cols>
    <col min="1" max="1" width="2.85546875" style="3" hidden="1" customWidth="1"/>
    <col min="2" max="2" width="10.28515625" style="3" customWidth="1"/>
    <col min="3" max="3" width="16.85546875" style="3" customWidth="1"/>
    <col min="4" max="11" width="11.7109375" style="3" customWidth="1"/>
    <col min="12" max="16384" width="9.140625" style="3"/>
  </cols>
  <sheetData>
    <row r="8" ht="34.5" customHeight="1" x14ac:dyDescent="0.2"/>
    <row r="32" spans="4:9" ht="15" customHeight="1" thickBot="1" x14ac:dyDescent="0.25">
      <c r="D32" s="4"/>
      <c r="E32" s="4"/>
      <c r="F32" s="4"/>
      <c r="G32" s="4"/>
      <c r="H32" s="4"/>
      <c r="I32" s="4" t="s">
        <v>12</v>
      </c>
    </row>
    <row r="33" spans="3:9" ht="15.75" customHeight="1" x14ac:dyDescent="0.2">
      <c r="C33" s="5"/>
      <c r="D33" s="6" t="s">
        <v>54</v>
      </c>
      <c r="E33" s="6" t="s">
        <v>55</v>
      </c>
      <c r="F33" s="6" t="s">
        <v>56</v>
      </c>
      <c r="G33" s="6" t="s">
        <v>2901</v>
      </c>
      <c r="H33" s="6" t="s">
        <v>3540</v>
      </c>
      <c r="I33" s="7" t="s">
        <v>4743</v>
      </c>
    </row>
    <row r="34" spans="3:9" ht="15.75" customHeight="1" x14ac:dyDescent="0.2">
      <c r="C34" s="8" t="s">
        <v>4</v>
      </c>
      <c r="D34" s="10">
        <v>18636.111000000001</v>
      </c>
      <c r="E34" s="10">
        <v>21071.899700000002</v>
      </c>
      <c r="F34" s="10">
        <v>24267.163</v>
      </c>
      <c r="G34" s="458">
        <v>27856.287</v>
      </c>
      <c r="H34" s="1090">
        <v>29914.915000000001</v>
      </c>
      <c r="I34" s="1091">
        <v>31551.644</v>
      </c>
    </row>
    <row r="35" spans="3:9" ht="15.75" customHeight="1" x14ac:dyDescent="0.2">
      <c r="C35" s="8" t="s">
        <v>3</v>
      </c>
      <c r="D35" s="10">
        <v>1361.5730000000001</v>
      </c>
      <c r="E35" s="10">
        <v>3075.1028999999999</v>
      </c>
      <c r="F35" s="10">
        <v>3013.68</v>
      </c>
      <c r="G35" s="458">
        <v>2762.4029999999998</v>
      </c>
      <c r="H35" s="1090">
        <v>2528.19</v>
      </c>
      <c r="I35" s="1091">
        <v>3132.2730000000001</v>
      </c>
    </row>
    <row r="36" spans="3:9" ht="15.75" customHeight="1" thickBot="1" x14ac:dyDescent="0.25">
      <c r="C36" s="12" t="s">
        <v>11</v>
      </c>
      <c r="D36" s="13">
        <f t="shared" ref="D36:G36" si="0">SUM(D34:D35)</f>
        <v>19997.684000000001</v>
      </c>
      <c r="E36" s="13">
        <f t="shared" si="0"/>
        <v>24147.0026</v>
      </c>
      <c r="F36" s="13">
        <f t="shared" si="0"/>
        <v>27280.843000000001</v>
      </c>
      <c r="G36" s="13">
        <f t="shared" si="0"/>
        <v>30618.69</v>
      </c>
      <c r="H36" s="13">
        <f t="shared" ref="H36:I36" si="1">SUM(H34:H35)</f>
        <v>32443.105</v>
      </c>
      <c r="I36" s="14">
        <f t="shared" si="1"/>
        <v>34683.917000000001</v>
      </c>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4" firstPageNumber="113" orientation="landscape" useFirstPageNumber="1" r:id="rId2"/>
  <headerFooter scaleWithDoc="0" alignWithMargins="0">
    <oddHeader>&amp;L&amp;"Tahoma,Kurzíva"&amp;9Závěrečný účet Moravskoslezského kraje za rok 2022&amp;R&amp;"Tahoma,Kurzíva"&amp;9Graf č. 2</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ED17-5D77-4F22-ABD9-74F2300CA866}">
  <sheetPr>
    <pageSetUpPr fitToPage="1"/>
  </sheetPr>
  <dimension ref="A1:L36"/>
  <sheetViews>
    <sheetView zoomScaleNormal="100" zoomScaleSheetLayoutView="100" workbookViewId="0">
      <pane ySplit="12" topLeftCell="A13" activePane="bottomLeft" state="frozen"/>
      <selection activeCell="I32" sqref="I32"/>
      <selection pane="bottomLeft" activeCell="H5" sqref="H5"/>
    </sheetView>
  </sheetViews>
  <sheetFormatPr defaultColWidth="9.140625" defaultRowHeight="10.5" x14ac:dyDescent="0.2"/>
  <cols>
    <col min="1" max="1" width="6.42578125" style="143" customWidth="1"/>
    <col min="2" max="2" width="42.7109375" style="145" customWidth="1"/>
    <col min="3" max="4" width="13.140625" style="146" customWidth="1"/>
    <col min="5" max="5" width="13.140625" style="143" customWidth="1"/>
    <col min="6" max="6" width="8" style="147" customWidth="1"/>
    <col min="7" max="7" width="10.7109375" style="144" customWidth="1"/>
    <col min="8" max="8" width="42.7109375" style="148" customWidth="1"/>
    <col min="9" max="10" width="9.140625" style="143"/>
    <col min="11" max="13" width="10.140625" style="143" bestFit="1" customWidth="1"/>
    <col min="14" max="16384" width="9.140625" style="143"/>
  </cols>
  <sheetData>
    <row r="1" spans="1:12" s="131" customFormat="1" ht="18" customHeight="1" x14ac:dyDescent="0.2">
      <c r="A1" s="1294" t="s">
        <v>5361</v>
      </c>
      <c r="B1" s="1294"/>
      <c r="C1" s="1294"/>
      <c r="D1" s="1294"/>
      <c r="E1" s="1294"/>
      <c r="F1" s="1294"/>
      <c r="G1" s="1294"/>
      <c r="H1" s="1294"/>
    </row>
    <row r="2" spans="1:12" ht="12" customHeight="1" x14ac:dyDescent="0.2"/>
    <row r="3" spans="1:12" ht="12" customHeight="1" thickBot="1" x14ac:dyDescent="0.2">
      <c r="A3" s="132"/>
      <c r="F3" s="149" t="s">
        <v>713</v>
      </c>
    </row>
    <row r="4" spans="1:12" ht="24" customHeight="1" x14ac:dyDescent="0.2">
      <c r="A4" s="1295"/>
      <c r="B4" s="1296"/>
      <c r="C4" s="150" t="s">
        <v>4746</v>
      </c>
      <c r="D4" s="150" t="s">
        <v>4747</v>
      </c>
      <c r="E4" s="150" t="s">
        <v>4748</v>
      </c>
      <c r="F4" s="183" t="s">
        <v>292</v>
      </c>
      <c r="G4" s="184"/>
      <c r="H4" s="185"/>
    </row>
    <row r="5" spans="1:12" ht="12.95" customHeight="1" x14ac:dyDescent="0.2">
      <c r="A5" s="1290" t="s">
        <v>714</v>
      </c>
      <c r="B5" s="1291"/>
      <c r="C5" s="1095">
        <f>C21</f>
        <v>696724</v>
      </c>
      <c r="D5" s="1095">
        <f>D21</f>
        <v>691807.35</v>
      </c>
      <c r="E5" s="1095">
        <f>E21</f>
        <v>623556.76368000009</v>
      </c>
      <c r="F5" s="1096">
        <f t="shared" ref="F5:F8" si="0">E5/D5*100</f>
        <v>90.134451980020174</v>
      </c>
      <c r="G5" s="180"/>
      <c r="H5" s="181"/>
    </row>
    <row r="6" spans="1:12" ht="12.95" customHeight="1" x14ac:dyDescent="0.2">
      <c r="A6" s="1290" t="s">
        <v>716</v>
      </c>
      <c r="B6" s="1291"/>
      <c r="C6" s="1097">
        <f>C27</f>
        <v>38000</v>
      </c>
      <c r="D6" s="1097">
        <f>D27</f>
        <v>69222.390000000014</v>
      </c>
      <c r="E6" s="1097">
        <f>E27</f>
        <v>34439.478920000001</v>
      </c>
      <c r="F6" s="1096">
        <f t="shared" si="0"/>
        <v>49.751935638165619</v>
      </c>
      <c r="G6" s="180"/>
      <c r="H6" s="181"/>
    </row>
    <row r="7" spans="1:12" ht="12.95" customHeight="1" x14ac:dyDescent="0.2">
      <c r="A7" s="1290" t="s">
        <v>717</v>
      </c>
      <c r="B7" s="1291"/>
      <c r="C7" s="1097">
        <f>C35</f>
        <v>288</v>
      </c>
      <c r="D7" s="1097">
        <f>D35</f>
        <v>8866.5199999999986</v>
      </c>
      <c r="E7" s="1097">
        <f>E35</f>
        <v>3634.5282999999999</v>
      </c>
      <c r="F7" s="1096">
        <f t="shared" si="0"/>
        <v>40.991598733212136</v>
      </c>
      <c r="G7" s="180"/>
      <c r="H7" s="181"/>
    </row>
    <row r="8" spans="1:12" s="132" customFormat="1" ht="13.5" customHeight="1" thickBot="1" x14ac:dyDescent="0.25">
      <c r="A8" s="1292" t="s">
        <v>339</v>
      </c>
      <c r="B8" s="1293"/>
      <c r="C8" s="151">
        <f>SUM(C5:C7)</f>
        <v>735012</v>
      </c>
      <c r="D8" s="151">
        <f>SUM(D5:D7)</f>
        <v>769896.26</v>
      </c>
      <c r="E8" s="151">
        <f>SUM(E5:E7)</f>
        <v>661630.77090000012</v>
      </c>
      <c r="F8" s="152">
        <f t="shared" si="0"/>
        <v>85.937652288374551</v>
      </c>
      <c r="G8" s="180"/>
      <c r="H8" s="181"/>
    </row>
    <row r="9" spans="1:12" s="156" customFormat="1" ht="10.5" customHeight="1" x14ac:dyDescent="0.2">
      <c r="A9" s="132"/>
      <c r="B9" s="153"/>
      <c r="C9" s="154"/>
      <c r="D9" s="154"/>
      <c r="E9" s="154"/>
      <c r="F9" s="155"/>
      <c r="G9" s="144"/>
      <c r="H9" s="148"/>
      <c r="I9" s="132"/>
      <c r="J9" s="132"/>
      <c r="K9" s="132"/>
    </row>
    <row r="10" spans="1:12" s="156" customFormat="1" ht="10.5" customHeight="1" x14ac:dyDescent="0.2">
      <c r="A10" s="132"/>
      <c r="B10" s="153"/>
      <c r="C10" s="154"/>
      <c r="D10" s="154"/>
      <c r="E10" s="154"/>
      <c r="F10" s="155"/>
      <c r="G10" s="144"/>
      <c r="H10" s="148"/>
      <c r="I10" s="132"/>
      <c r="J10" s="132"/>
      <c r="K10" s="132"/>
    </row>
    <row r="11" spans="1:12" s="156" customFormat="1" ht="10.5" customHeight="1" thickBot="1" x14ac:dyDescent="0.2">
      <c r="A11" s="132"/>
      <c r="B11" s="153"/>
      <c r="C11" s="154"/>
      <c r="D11" s="154"/>
      <c r="E11" s="154"/>
      <c r="F11" s="155"/>
      <c r="G11" s="144"/>
      <c r="H11" s="149" t="s">
        <v>713</v>
      </c>
      <c r="I11" s="132"/>
      <c r="J11" s="132"/>
      <c r="K11" s="132"/>
    </row>
    <row r="12" spans="1:12" ht="28.5" customHeight="1" thickBot="1" x14ac:dyDescent="0.25">
      <c r="A12" s="157" t="s">
        <v>718</v>
      </c>
      <c r="B12" s="1099" t="s">
        <v>586</v>
      </c>
      <c r="C12" s="1100" t="s">
        <v>4746</v>
      </c>
      <c r="D12" s="1100" t="s">
        <v>4747</v>
      </c>
      <c r="E12" s="1100" t="s">
        <v>4748</v>
      </c>
      <c r="F12" s="1100" t="s">
        <v>292</v>
      </c>
      <c r="G12" s="1100" t="s">
        <v>719</v>
      </c>
      <c r="H12" s="1101" t="s">
        <v>720</v>
      </c>
    </row>
    <row r="13" spans="1:12" ht="15" customHeight="1" thickBot="1" x14ac:dyDescent="0.2">
      <c r="A13" s="186" t="s">
        <v>721</v>
      </c>
      <c r="B13" s="158"/>
      <c r="C13" s="159"/>
      <c r="D13" s="159"/>
      <c r="E13" s="160"/>
      <c r="F13" s="161"/>
      <c r="G13" s="162"/>
      <c r="H13" s="163"/>
    </row>
    <row r="14" spans="1:12" s="145" customFormat="1" ht="94.5" x14ac:dyDescent="0.2">
      <c r="A14" s="187">
        <v>1</v>
      </c>
      <c r="B14" s="1109" t="s">
        <v>918</v>
      </c>
      <c r="C14" s="1110">
        <v>121576</v>
      </c>
      <c r="D14" s="1110">
        <v>128121.3</v>
      </c>
      <c r="E14" s="1110">
        <v>89650.695310000068</v>
      </c>
      <c r="F14" s="1104">
        <f t="shared" ref="F14:F21" si="1">E14/D14*100</f>
        <v>69.973295080521396</v>
      </c>
      <c r="G14" s="164" t="s">
        <v>723</v>
      </c>
      <c r="H14" s="188" t="s">
        <v>5362</v>
      </c>
      <c r="I14" s="178"/>
      <c r="J14" s="178"/>
      <c r="K14" s="178"/>
      <c r="L14" s="178"/>
    </row>
    <row r="15" spans="1:12" s="145" customFormat="1" ht="78" customHeight="1" x14ac:dyDescent="0.2">
      <c r="A15" s="189">
        <f>A14+1</f>
        <v>2</v>
      </c>
      <c r="B15" s="1109" t="s">
        <v>919</v>
      </c>
      <c r="C15" s="1110">
        <v>31812</v>
      </c>
      <c r="D15" s="1110">
        <v>24319.7</v>
      </c>
      <c r="E15" s="1110">
        <v>10639.964219999987</v>
      </c>
      <c r="F15" s="1104">
        <f t="shared" si="1"/>
        <v>43.750392562408194</v>
      </c>
      <c r="G15" s="1114" t="s">
        <v>723</v>
      </c>
      <c r="H15" s="1106" t="s">
        <v>5363</v>
      </c>
      <c r="I15" s="178"/>
    </row>
    <row r="16" spans="1:12" s="145" customFormat="1" ht="15" customHeight="1" x14ac:dyDescent="0.2">
      <c r="A16" s="189">
        <f t="shared" ref="A16:A20" si="2">A15+1</f>
        <v>3</v>
      </c>
      <c r="B16" s="1102" t="s">
        <v>920</v>
      </c>
      <c r="C16" s="1103">
        <v>41827</v>
      </c>
      <c r="D16" s="1103">
        <v>35653</v>
      </c>
      <c r="E16" s="1103">
        <v>34668.828630000004</v>
      </c>
      <c r="F16" s="1104">
        <f t="shared" si="1"/>
        <v>97.239583288923797</v>
      </c>
      <c r="G16" s="1105" t="s">
        <v>723</v>
      </c>
      <c r="H16" s="1106" t="s">
        <v>64</v>
      </c>
      <c r="I16" s="178"/>
    </row>
    <row r="17" spans="1:10" s="145" customFormat="1" ht="63" x14ac:dyDescent="0.2">
      <c r="A17" s="189">
        <f t="shared" si="2"/>
        <v>4</v>
      </c>
      <c r="B17" s="1102" t="s">
        <v>921</v>
      </c>
      <c r="C17" s="1103">
        <v>486621</v>
      </c>
      <c r="D17" s="1103">
        <v>486621.01</v>
      </c>
      <c r="E17" s="1103">
        <v>473286.21172999998</v>
      </c>
      <c r="F17" s="1104">
        <f t="shared" si="1"/>
        <v>97.259715878276594</v>
      </c>
      <c r="G17" s="1105" t="s">
        <v>723</v>
      </c>
      <c r="H17" s="1106" t="s">
        <v>5364</v>
      </c>
      <c r="I17" s="178"/>
    </row>
    <row r="18" spans="1:10" s="145" customFormat="1" ht="15" customHeight="1" x14ac:dyDescent="0.2">
      <c r="A18" s="189">
        <f t="shared" si="2"/>
        <v>5</v>
      </c>
      <c r="B18" s="1102" t="s">
        <v>922</v>
      </c>
      <c r="C18" s="1103">
        <v>14888</v>
      </c>
      <c r="D18" s="1103">
        <v>15692.34</v>
      </c>
      <c r="E18" s="1103">
        <v>15171.5767</v>
      </c>
      <c r="F18" s="1104">
        <f t="shared" si="1"/>
        <v>96.681417175513644</v>
      </c>
      <c r="G18" s="1105" t="s">
        <v>723</v>
      </c>
      <c r="H18" s="1107" t="s">
        <v>64</v>
      </c>
      <c r="I18" s="178"/>
    </row>
    <row r="19" spans="1:10" s="145" customFormat="1" ht="34.5" customHeight="1" x14ac:dyDescent="0.2">
      <c r="A19" s="189">
        <f t="shared" si="2"/>
        <v>6</v>
      </c>
      <c r="B19" s="1108" t="s">
        <v>5365</v>
      </c>
      <c r="C19" s="1103">
        <v>0</v>
      </c>
      <c r="D19" s="1103">
        <v>100</v>
      </c>
      <c r="E19" s="1103">
        <v>29.925720000000002</v>
      </c>
      <c r="F19" s="1104">
        <f t="shared" si="1"/>
        <v>29.925719999999998</v>
      </c>
      <c r="G19" s="1105" t="s">
        <v>730</v>
      </c>
      <c r="H19" s="1106" t="s">
        <v>5366</v>
      </c>
      <c r="I19" s="178"/>
    </row>
    <row r="20" spans="1:10" s="145" customFormat="1" ht="34.5" customHeight="1" x14ac:dyDescent="0.2">
      <c r="A20" s="189">
        <f t="shared" si="2"/>
        <v>7</v>
      </c>
      <c r="B20" s="1108" t="s">
        <v>5367</v>
      </c>
      <c r="C20" s="1103">
        <v>0</v>
      </c>
      <c r="D20" s="1103">
        <v>1300</v>
      </c>
      <c r="E20" s="1103">
        <v>109.56137</v>
      </c>
      <c r="F20" s="1104">
        <f t="shared" si="1"/>
        <v>8.427797692307692</v>
      </c>
      <c r="G20" s="1105" t="s">
        <v>730</v>
      </c>
      <c r="H20" s="1106" t="s">
        <v>5368</v>
      </c>
      <c r="I20" s="178"/>
    </row>
    <row r="21" spans="1:10" s="153" customFormat="1" ht="13.5" customHeight="1" thickBot="1" x14ac:dyDescent="0.25">
      <c r="A21" s="1299" t="s">
        <v>339</v>
      </c>
      <c r="B21" s="1300"/>
      <c r="C21" s="165">
        <f>SUM(C14:C20)</f>
        <v>696724</v>
      </c>
      <c r="D21" s="165">
        <f>SUM(D14:D20)</f>
        <v>691807.35</v>
      </c>
      <c r="E21" s="165">
        <f>SUM(E14:E20)</f>
        <v>623556.76368000009</v>
      </c>
      <c r="F21" s="166">
        <f t="shared" si="1"/>
        <v>90.134451980020174</v>
      </c>
      <c r="G21" s="167"/>
      <c r="H21" s="190"/>
      <c r="I21" s="178"/>
    </row>
    <row r="22" spans="1:10" ht="18" customHeight="1" thickBot="1" x14ac:dyDescent="0.2">
      <c r="A22" s="191" t="s">
        <v>733</v>
      </c>
      <c r="B22" s="171"/>
      <c r="C22" s="172"/>
      <c r="D22" s="172"/>
      <c r="E22" s="173"/>
      <c r="F22" s="174"/>
      <c r="G22" s="192"/>
      <c r="H22" s="193"/>
      <c r="I22" s="178"/>
    </row>
    <row r="23" spans="1:10" s="145" customFormat="1" ht="231" x14ac:dyDescent="0.2">
      <c r="A23" s="1116">
        <f>A20+1</f>
        <v>8</v>
      </c>
      <c r="B23" s="1109" t="s">
        <v>594</v>
      </c>
      <c r="C23" s="1110">
        <v>17710</v>
      </c>
      <c r="D23" s="1110">
        <v>26836.640000000003</v>
      </c>
      <c r="E23" s="1110">
        <v>22178.461650000001</v>
      </c>
      <c r="F23" s="1104">
        <f t="shared" ref="F23:F27" si="3">E23/D23*100</f>
        <v>82.642468095856998</v>
      </c>
      <c r="G23" s="1117" t="s">
        <v>725</v>
      </c>
      <c r="H23" s="1107" t="s">
        <v>5369</v>
      </c>
      <c r="I23" s="178"/>
      <c r="J23" s="178"/>
    </row>
    <row r="24" spans="1:10" s="145" customFormat="1" ht="67.5" customHeight="1" x14ac:dyDescent="0.2">
      <c r="A24" s="189">
        <f t="shared" ref="A24:A26" si="4">A23+1</f>
        <v>9</v>
      </c>
      <c r="B24" s="1109" t="s">
        <v>595</v>
      </c>
      <c r="C24" s="1110">
        <v>11360</v>
      </c>
      <c r="D24" s="1110">
        <v>27200.100000000002</v>
      </c>
      <c r="E24" s="1110">
        <v>4955.7029700000003</v>
      </c>
      <c r="F24" s="1104">
        <f t="shared" si="3"/>
        <v>18.219429230039594</v>
      </c>
      <c r="G24" s="1117" t="s">
        <v>723</v>
      </c>
      <c r="H24" s="1107" t="s">
        <v>5370</v>
      </c>
      <c r="I24" s="178"/>
      <c r="J24" s="178"/>
    </row>
    <row r="25" spans="1:10" s="145" customFormat="1" ht="57" customHeight="1" x14ac:dyDescent="0.2">
      <c r="A25" s="189">
        <f t="shared" si="4"/>
        <v>10</v>
      </c>
      <c r="B25" s="1109" t="s">
        <v>596</v>
      </c>
      <c r="C25" s="1110">
        <v>7430</v>
      </c>
      <c r="D25" s="1110">
        <v>11015.65</v>
      </c>
      <c r="E25" s="1110">
        <v>3494.8328099999999</v>
      </c>
      <c r="F25" s="1104">
        <f t="shared" si="3"/>
        <v>31.726069818848639</v>
      </c>
      <c r="G25" s="1117" t="s">
        <v>723</v>
      </c>
      <c r="H25" s="1107" t="s">
        <v>5371</v>
      </c>
      <c r="I25" s="178"/>
      <c r="J25" s="178"/>
    </row>
    <row r="26" spans="1:10" s="145" customFormat="1" ht="34.5" customHeight="1" x14ac:dyDescent="0.2">
      <c r="A26" s="189">
        <f t="shared" si="4"/>
        <v>11</v>
      </c>
      <c r="B26" s="1109" t="s">
        <v>923</v>
      </c>
      <c r="C26" s="1110">
        <v>1500</v>
      </c>
      <c r="D26" s="1110">
        <v>4170</v>
      </c>
      <c r="E26" s="1110">
        <v>3810.4814900000001</v>
      </c>
      <c r="F26" s="1104">
        <f t="shared" si="3"/>
        <v>91.378452997601926</v>
      </c>
      <c r="G26" s="1117" t="s">
        <v>723</v>
      </c>
      <c r="H26" s="1120" t="s">
        <v>5372</v>
      </c>
      <c r="I26" s="178"/>
      <c r="J26" s="178"/>
    </row>
    <row r="27" spans="1:10" s="145" customFormat="1" ht="13.5" customHeight="1" thickBot="1" x14ac:dyDescent="0.25">
      <c r="A27" s="1299" t="s">
        <v>339</v>
      </c>
      <c r="B27" s="1300"/>
      <c r="C27" s="165">
        <f>SUM(C23:C26)</f>
        <v>38000</v>
      </c>
      <c r="D27" s="175">
        <f>SUM(D23:D26)</f>
        <v>69222.390000000014</v>
      </c>
      <c r="E27" s="175">
        <f>SUM(E23:E26)</f>
        <v>34439.478920000001</v>
      </c>
      <c r="F27" s="176">
        <f t="shared" si="3"/>
        <v>49.751935638165619</v>
      </c>
      <c r="G27" s="167"/>
      <c r="H27" s="177"/>
      <c r="I27" s="178"/>
      <c r="J27" s="178"/>
    </row>
    <row r="28" spans="1:10" ht="18" customHeight="1" thickBot="1" x14ac:dyDescent="0.2">
      <c r="A28" s="186" t="s">
        <v>717</v>
      </c>
      <c r="B28" s="158"/>
      <c r="C28" s="159"/>
      <c r="D28" s="159"/>
      <c r="E28" s="160"/>
      <c r="F28" s="161"/>
      <c r="G28" s="162"/>
      <c r="H28" s="194"/>
      <c r="I28" s="178"/>
    </row>
    <row r="29" spans="1:10" s="145" customFormat="1" ht="67.5" customHeight="1" x14ac:dyDescent="0.2">
      <c r="A29" s="1116">
        <f>A26+1</f>
        <v>12</v>
      </c>
      <c r="B29" s="1109" t="s">
        <v>2958</v>
      </c>
      <c r="C29" s="1110">
        <v>288</v>
      </c>
      <c r="D29" s="1110">
        <v>7677.619999999999</v>
      </c>
      <c r="E29" s="1110">
        <v>3208.5569999999998</v>
      </c>
      <c r="F29" s="1104">
        <f t="shared" ref="F29:F35" si="5">E29/D29*100</f>
        <v>41.791036805676761</v>
      </c>
      <c r="G29" s="1118" t="s">
        <v>725</v>
      </c>
      <c r="H29" s="1121" t="s">
        <v>5373</v>
      </c>
      <c r="I29" s="178"/>
      <c r="J29" s="178"/>
    </row>
    <row r="30" spans="1:10" s="145" customFormat="1" ht="24" customHeight="1" x14ac:dyDescent="0.2">
      <c r="A30" s="189">
        <f t="shared" ref="A30:A34" si="6">A29+1</f>
        <v>13</v>
      </c>
      <c r="B30" s="1109" t="s">
        <v>924</v>
      </c>
      <c r="C30" s="1110">
        <v>0</v>
      </c>
      <c r="D30" s="1110">
        <v>392.1</v>
      </c>
      <c r="E30" s="1110">
        <v>392.09130000000005</v>
      </c>
      <c r="F30" s="1104">
        <f t="shared" si="5"/>
        <v>99.997781178270856</v>
      </c>
      <c r="G30" s="1118" t="s">
        <v>730</v>
      </c>
      <c r="H30" s="1121" t="s">
        <v>622</v>
      </c>
      <c r="I30" s="178"/>
      <c r="J30" s="178"/>
    </row>
    <row r="31" spans="1:10" s="145" customFormat="1" ht="57" customHeight="1" x14ac:dyDescent="0.2">
      <c r="A31" s="189">
        <f t="shared" si="6"/>
        <v>14</v>
      </c>
      <c r="B31" s="1109" t="s">
        <v>3983</v>
      </c>
      <c r="C31" s="1110">
        <v>0</v>
      </c>
      <c r="D31" s="1110">
        <v>300</v>
      </c>
      <c r="E31" s="1110">
        <v>0</v>
      </c>
      <c r="F31" s="1104">
        <f t="shared" si="5"/>
        <v>0</v>
      </c>
      <c r="G31" s="1118" t="s">
        <v>725</v>
      </c>
      <c r="H31" s="1121" t="s">
        <v>5374</v>
      </c>
      <c r="I31" s="178"/>
      <c r="J31" s="178"/>
    </row>
    <row r="32" spans="1:10" s="145" customFormat="1" ht="57" customHeight="1" x14ac:dyDescent="0.2">
      <c r="A32" s="189">
        <f t="shared" si="6"/>
        <v>15</v>
      </c>
      <c r="B32" s="1109" t="s">
        <v>3981</v>
      </c>
      <c r="C32" s="1110">
        <v>0</v>
      </c>
      <c r="D32" s="1110">
        <v>400</v>
      </c>
      <c r="E32" s="1110">
        <v>0</v>
      </c>
      <c r="F32" s="1104">
        <f t="shared" si="5"/>
        <v>0</v>
      </c>
      <c r="G32" s="1118" t="s">
        <v>725</v>
      </c>
      <c r="H32" s="1121" t="s">
        <v>5375</v>
      </c>
      <c r="I32" s="178"/>
      <c r="J32" s="178"/>
    </row>
    <row r="33" spans="1:11" s="145" customFormat="1" ht="67.5" customHeight="1" x14ac:dyDescent="0.2">
      <c r="A33" s="189">
        <f t="shared" si="6"/>
        <v>16</v>
      </c>
      <c r="B33" s="1109" t="s">
        <v>3982</v>
      </c>
      <c r="C33" s="1110">
        <v>0</v>
      </c>
      <c r="D33" s="1110">
        <v>48.4</v>
      </c>
      <c r="E33" s="1110">
        <v>33.880000000000003</v>
      </c>
      <c r="F33" s="1104">
        <f t="shared" si="5"/>
        <v>70</v>
      </c>
      <c r="G33" s="1118" t="s">
        <v>725</v>
      </c>
      <c r="H33" s="1121" t="s">
        <v>5376</v>
      </c>
      <c r="I33" s="178"/>
      <c r="J33" s="178"/>
    </row>
    <row r="34" spans="1:11" s="145" customFormat="1" ht="57" customHeight="1" x14ac:dyDescent="0.2">
      <c r="A34" s="189">
        <f t="shared" si="6"/>
        <v>17</v>
      </c>
      <c r="B34" s="1109" t="s">
        <v>3980</v>
      </c>
      <c r="C34" s="1110">
        <v>0</v>
      </c>
      <c r="D34" s="1110">
        <v>48.4</v>
      </c>
      <c r="E34" s="1110">
        <v>0</v>
      </c>
      <c r="F34" s="1104">
        <f t="shared" si="5"/>
        <v>0</v>
      </c>
      <c r="G34" s="1118" t="s">
        <v>725</v>
      </c>
      <c r="H34" s="1121" t="s">
        <v>5377</v>
      </c>
      <c r="I34" s="178"/>
      <c r="J34" s="178"/>
    </row>
    <row r="35" spans="1:11" s="145" customFormat="1" ht="13.5" customHeight="1" thickBot="1" x14ac:dyDescent="0.25">
      <c r="A35" s="1299" t="s">
        <v>339</v>
      </c>
      <c r="B35" s="1300"/>
      <c r="C35" s="165">
        <f>SUM(C29:C34)</f>
        <v>288</v>
      </c>
      <c r="D35" s="165">
        <f>SUM(D29:D34)</f>
        <v>8866.5199999999986</v>
      </c>
      <c r="E35" s="165">
        <f>SUM(E29:E34)</f>
        <v>3634.5282999999999</v>
      </c>
      <c r="F35" s="176">
        <f t="shared" si="5"/>
        <v>40.991598733212136</v>
      </c>
      <c r="G35" s="167"/>
      <c r="H35" s="177"/>
    </row>
    <row r="36" spans="1:11" s="182" customFormat="1" x14ac:dyDescent="0.2">
      <c r="A36" s="146"/>
      <c r="B36" s="178"/>
      <c r="C36" s="146"/>
      <c r="D36" s="146"/>
      <c r="E36" s="146"/>
      <c r="F36" s="179"/>
      <c r="G36" s="180"/>
      <c r="H36" s="181"/>
      <c r="I36" s="154"/>
      <c r="J36" s="154"/>
      <c r="K36" s="154"/>
    </row>
  </sheetData>
  <mergeCells count="9">
    <mergeCell ref="A21:B21"/>
    <mergeCell ref="A27:B27"/>
    <mergeCell ref="A35:B35"/>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08" fitToHeight="0" orientation="landscape" useFirstPageNumber="1" r:id="rId1"/>
  <headerFooter>
    <oddHeader>&amp;L&amp;"Tahoma,Kurzíva"&amp;9Závěrečný účet Moravskoslezského kraje za rok 2022&amp;R&amp;"Tahoma,Kurzíva"&amp;9Tabulka č. 22</oddHeader>
    <oddFooter>&amp;C&amp;"Tahoma,Obyčejné"&amp;10&amp;P</oddFooter>
  </headerFooter>
  <rowBreaks count="1" manualBreakCount="1">
    <brk id="21" max="7"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82E8-A0A6-473D-AE47-45A70D56C0B3}">
  <sheetPr>
    <pageSetUpPr fitToPage="1"/>
  </sheetPr>
  <dimension ref="A1:E11"/>
  <sheetViews>
    <sheetView zoomScaleNormal="100" zoomScaleSheetLayoutView="100" workbookViewId="0">
      <selection activeCell="I32" sqref="I32"/>
    </sheetView>
  </sheetViews>
  <sheetFormatPr defaultColWidth="9.28515625" defaultRowHeight="15" x14ac:dyDescent="0.2"/>
  <cols>
    <col min="1" max="1" width="9.7109375" style="197" customWidth="1"/>
    <col min="2" max="2" width="60.7109375" style="198" customWidth="1"/>
    <col min="3" max="3" width="14.7109375" style="202" customWidth="1"/>
    <col min="4" max="4" width="35.7109375" style="196" customWidth="1"/>
    <col min="5" max="6" width="9.28515625" style="196"/>
    <col min="7" max="7" width="10.28515625" style="196" bestFit="1" customWidth="1"/>
    <col min="8" max="8" width="13" style="196" bestFit="1" customWidth="1"/>
    <col min="9" max="16384" width="9.28515625" style="196"/>
  </cols>
  <sheetData>
    <row r="1" spans="1:5" ht="24" customHeight="1" x14ac:dyDescent="0.2">
      <c r="A1" s="1307" t="s">
        <v>4165</v>
      </c>
      <c r="B1" s="1307"/>
      <c r="C1" s="1307"/>
      <c r="D1" s="1307"/>
    </row>
    <row r="2" spans="1:5" ht="15.75" thickBot="1" x14ac:dyDescent="0.25">
      <c r="C2" s="199"/>
      <c r="D2" s="199" t="s">
        <v>2</v>
      </c>
    </row>
    <row r="3" spans="1:5" ht="45.75" customHeight="1" thickBot="1" x14ac:dyDescent="0.25">
      <c r="A3" s="200" t="s">
        <v>925</v>
      </c>
      <c r="B3" s="952" t="s">
        <v>926</v>
      </c>
      <c r="C3" s="953" t="s">
        <v>4157</v>
      </c>
      <c r="D3" s="954" t="s">
        <v>4158</v>
      </c>
    </row>
    <row r="4" spans="1:5" ht="41.25" customHeight="1" thickBot="1" x14ac:dyDescent="0.3">
      <c r="A4" s="955">
        <v>95711</v>
      </c>
      <c r="B4" s="956" t="s">
        <v>927</v>
      </c>
      <c r="C4" s="957">
        <v>2113.7130000000002</v>
      </c>
      <c r="D4" s="958" t="s">
        <v>4159</v>
      </c>
      <c r="E4" s="959"/>
    </row>
    <row r="5" spans="1:5" ht="18" customHeight="1" thickBot="1" x14ac:dyDescent="0.25">
      <c r="A5" s="1308" t="s">
        <v>3304</v>
      </c>
      <c r="B5" s="1309"/>
      <c r="C5" s="960">
        <f>SUM(C4:C4)</f>
        <v>2113.7130000000002</v>
      </c>
      <c r="D5" s="961"/>
    </row>
    <row r="11" spans="1:5" x14ac:dyDescent="0.2">
      <c r="C11" s="201"/>
    </row>
  </sheetData>
  <mergeCells count="2">
    <mergeCell ref="A1:D1"/>
    <mergeCell ref="A5:B5"/>
  </mergeCells>
  <printOptions horizontalCentered="1"/>
  <pageMargins left="0.39370078740157483" right="0.39370078740157483" top="0.59055118110236227" bottom="0.39370078740157483" header="0.31496062992125984" footer="0.11811023622047245"/>
  <pageSetup paperSize="9" scale="80" firstPageNumber="311" fitToHeight="0" orientation="portrait" useFirstPageNumber="1" r:id="rId1"/>
  <headerFooter>
    <oddHeader>&amp;L&amp;"Tahoma,Kurzíva"Závěrečný účet Moravskoslezského kraje za rok 2022&amp;R&amp;"Tahoma,Kurzíva"Tabulka č. 23</oddHeader>
    <oddFooter>&amp;C&amp;"Tahoma,Obyčejné"&amp;P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A9CE-2C7B-4D03-93C0-83BFEB49DF95}">
  <sheetPr>
    <pageSetUpPr fitToPage="1"/>
  </sheetPr>
  <dimension ref="A1:D12"/>
  <sheetViews>
    <sheetView zoomScaleNormal="100" zoomScaleSheetLayoutView="100" workbookViewId="0">
      <selection activeCell="G3" sqref="G3"/>
    </sheetView>
  </sheetViews>
  <sheetFormatPr defaultColWidth="9.28515625" defaultRowHeight="15" x14ac:dyDescent="0.2"/>
  <cols>
    <col min="1" max="1" width="9.7109375" style="197" customWidth="1"/>
    <col min="2" max="2" width="60.7109375" style="198" customWidth="1"/>
    <col min="3" max="3" width="14.7109375" style="202" customWidth="1"/>
    <col min="4" max="4" width="35.7109375" style="196" customWidth="1"/>
    <col min="5" max="6" width="9.28515625" style="196"/>
    <col min="7" max="7" width="10.28515625" style="196" bestFit="1" customWidth="1"/>
    <col min="8" max="8" width="13" style="196" bestFit="1" customWidth="1"/>
    <col min="9" max="16384" width="9.28515625" style="196"/>
  </cols>
  <sheetData>
    <row r="1" spans="1:4" ht="24" customHeight="1" x14ac:dyDescent="0.2">
      <c r="A1" s="1307" t="s">
        <v>4166</v>
      </c>
      <c r="B1" s="1307"/>
      <c r="C1" s="1307"/>
      <c r="D1" s="1307"/>
    </row>
    <row r="2" spans="1:4" ht="15.75" thickBot="1" x14ac:dyDescent="0.25">
      <c r="C2" s="199"/>
      <c r="D2" s="199" t="s">
        <v>2</v>
      </c>
    </row>
    <row r="3" spans="1:4" ht="45.75" customHeight="1" thickBot="1" x14ac:dyDescent="0.25">
      <c r="A3" s="200" t="s">
        <v>925</v>
      </c>
      <c r="B3" s="952" t="s">
        <v>926</v>
      </c>
      <c r="C3" s="953" t="s">
        <v>4157</v>
      </c>
      <c r="D3" s="954" t="s">
        <v>4161</v>
      </c>
    </row>
    <row r="4" spans="1:4" ht="27.75" customHeight="1" x14ac:dyDescent="0.2">
      <c r="A4" s="955">
        <v>3103820</v>
      </c>
      <c r="B4" s="956" t="s">
        <v>928</v>
      </c>
      <c r="C4" s="957">
        <v>186.51319000000001</v>
      </c>
      <c r="D4" s="958" t="s">
        <v>5378</v>
      </c>
    </row>
    <row r="5" spans="1:4" ht="55.5" customHeight="1" thickBot="1" x14ac:dyDescent="0.25">
      <c r="A5" s="955">
        <v>6839517</v>
      </c>
      <c r="B5" s="956" t="s">
        <v>929</v>
      </c>
      <c r="C5" s="957">
        <v>60.495260000000002</v>
      </c>
      <c r="D5" s="958" t="s">
        <v>5379</v>
      </c>
    </row>
    <row r="6" spans="1:4" ht="18" customHeight="1" thickBot="1" x14ac:dyDescent="0.25">
      <c r="A6" s="1308" t="s">
        <v>3305</v>
      </c>
      <c r="B6" s="1309"/>
      <c r="C6" s="960">
        <f>SUM(C4:C5)</f>
        <v>247.00845000000001</v>
      </c>
      <c r="D6" s="961"/>
    </row>
    <row r="12" spans="1:4" x14ac:dyDescent="0.2">
      <c r="C12" s="201"/>
    </row>
  </sheetData>
  <mergeCells count="2">
    <mergeCell ref="A1:D1"/>
    <mergeCell ref="A6:B6"/>
  </mergeCells>
  <printOptions horizontalCentered="1"/>
  <pageMargins left="0.39370078740157483" right="0.39370078740157483" top="0.59055118110236227" bottom="0.39370078740157483" header="0.31496062992125984" footer="0.11811023622047245"/>
  <pageSetup paperSize="9" scale="80" firstPageNumber="312" fitToHeight="0" orientation="portrait" useFirstPageNumber="1" r:id="rId1"/>
  <headerFooter>
    <oddHeader>&amp;L&amp;"Tahoma,Kurzíva"&amp;9Závěrečný účet Moravskoslezského kraje za rok 2022&amp;R&amp;"Tahoma,Kurzíva"&amp;9Tabulka č. 24</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A92B-589C-47F2-9C33-958110D3D6A8}">
  <sheetPr>
    <pageSetUpPr fitToPage="1"/>
  </sheetPr>
  <dimension ref="A1:I20"/>
  <sheetViews>
    <sheetView zoomScaleNormal="100" zoomScaleSheetLayoutView="100" workbookViewId="0">
      <selection activeCell="G3" sqref="G3"/>
    </sheetView>
  </sheetViews>
  <sheetFormatPr defaultColWidth="9.28515625" defaultRowHeight="15" x14ac:dyDescent="0.2"/>
  <cols>
    <col min="1" max="1" width="9.7109375" style="203" customWidth="1"/>
    <col min="2" max="2" width="60.7109375" style="204" customWidth="1"/>
    <col min="3" max="3" width="14.7109375" style="206" customWidth="1"/>
    <col min="4" max="4" width="35.7109375" style="204" customWidth="1"/>
    <col min="5" max="5" width="9.28515625" style="204"/>
    <col min="6" max="6" width="10.28515625" style="204" bestFit="1" customWidth="1"/>
    <col min="7" max="8" width="13" style="204" bestFit="1" customWidth="1"/>
    <col min="9" max="9" width="10.28515625" style="204" bestFit="1" customWidth="1"/>
    <col min="10" max="16384" width="9.28515625" style="204"/>
  </cols>
  <sheetData>
    <row r="1" spans="1:9" s="196" customFormat="1" ht="24" customHeight="1" x14ac:dyDescent="0.2">
      <c r="A1" s="1307" t="s">
        <v>4167</v>
      </c>
      <c r="B1" s="1307"/>
      <c r="C1" s="1307"/>
      <c r="D1" s="1307"/>
    </row>
    <row r="2" spans="1:9" ht="15.75" customHeight="1" thickBot="1" x14ac:dyDescent="0.25">
      <c r="C2" s="199"/>
      <c r="D2" s="199" t="s">
        <v>2</v>
      </c>
    </row>
    <row r="3" spans="1:9" ht="45.75" customHeight="1" thickBot="1" x14ac:dyDescent="0.25">
      <c r="A3" s="200" t="s">
        <v>925</v>
      </c>
      <c r="B3" s="962" t="s">
        <v>926</v>
      </c>
      <c r="C3" s="953" t="s">
        <v>4157</v>
      </c>
      <c r="D3" s="954" t="s">
        <v>4161</v>
      </c>
    </row>
    <row r="4" spans="1:9" ht="17.25" customHeight="1" x14ac:dyDescent="0.2">
      <c r="A4" s="205">
        <v>95354</v>
      </c>
      <c r="B4" s="963" t="s">
        <v>935</v>
      </c>
      <c r="C4" s="957">
        <v>174.85341</v>
      </c>
      <c r="D4" s="958" t="s">
        <v>4162</v>
      </c>
      <c r="F4" s="964"/>
    </row>
    <row r="5" spans="1:9" ht="17.25" customHeight="1" x14ac:dyDescent="0.2">
      <c r="A5" s="205">
        <v>95630</v>
      </c>
      <c r="B5" s="963" t="s">
        <v>934</v>
      </c>
      <c r="C5" s="957">
        <v>150.11154999999999</v>
      </c>
      <c r="D5" s="958" t="s">
        <v>4162</v>
      </c>
    </row>
    <row r="6" spans="1:9" ht="94.5" customHeight="1" x14ac:dyDescent="0.2">
      <c r="A6" s="205">
        <v>96296</v>
      </c>
      <c r="B6" s="963" t="s">
        <v>3114</v>
      </c>
      <c r="C6" s="957">
        <v>8040.3610900000003</v>
      </c>
      <c r="D6" s="958" t="s">
        <v>5391</v>
      </c>
    </row>
    <row r="7" spans="1:9" ht="27.75" customHeight="1" x14ac:dyDescent="0.2">
      <c r="A7" s="205">
        <v>100536</v>
      </c>
      <c r="B7" s="963" t="s">
        <v>932</v>
      </c>
      <c r="C7" s="957">
        <v>1241.48406</v>
      </c>
      <c r="D7" s="958" t="s">
        <v>4163</v>
      </c>
    </row>
    <row r="8" spans="1:9" ht="27.75" customHeight="1" x14ac:dyDescent="0.2">
      <c r="A8" s="955">
        <v>100579</v>
      </c>
      <c r="B8" s="956" t="s">
        <v>930</v>
      </c>
      <c r="C8" s="965">
        <v>137.02189000000001</v>
      </c>
      <c r="D8" s="958" t="s">
        <v>5392</v>
      </c>
    </row>
    <row r="9" spans="1:9" ht="27.75" customHeight="1" x14ac:dyDescent="0.2">
      <c r="A9" s="205">
        <v>305847</v>
      </c>
      <c r="B9" s="963" t="s">
        <v>3115</v>
      </c>
      <c r="C9" s="957">
        <v>149.73232999999999</v>
      </c>
      <c r="D9" s="958" t="s">
        <v>5380</v>
      </c>
    </row>
    <row r="10" spans="1:9" ht="18" customHeight="1" thickBot="1" x14ac:dyDescent="0.25">
      <c r="A10" s="205">
        <v>373231</v>
      </c>
      <c r="B10" s="963" t="s">
        <v>931</v>
      </c>
      <c r="C10" s="957">
        <v>59.719050000000003</v>
      </c>
      <c r="D10" s="958" t="s">
        <v>4164</v>
      </c>
    </row>
    <row r="11" spans="1:9" s="196" customFormat="1" ht="18" customHeight="1" thickBot="1" x14ac:dyDescent="0.25">
      <c r="A11" s="1310" t="s">
        <v>3116</v>
      </c>
      <c r="B11" s="1311"/>
      <c r="C11" s="960">
        <f>SUM(C4:C10)</f>
        <v>9953.2833800000008</v>
      </c>
      <c r="D11" s="961"/>
      <c r="E11" s="204"/>
      <c r="F11" s="204"/>
      <c r="G11" s="204"/>
      <c r="H11" s="204"/>
      <c r="I11" s="204"/>
    </row>
    <row r="13" spans="1:9" x14ac:dyDescent="0.2">
      <c r="A13" s="204"/>
      <c r="C13" s="204"/>
    </row>
    <row r="14" spans="1:9" x14ac:dyDescent="0.2">
      <c r="A14" s="204"/>
      <c r="C14" s="204"/>
    </row>
    <row r="15" spans="1:9" x14ac:dyDescent="0.2">
      <c r="A15" s="204"/>
      <c r="C15" s="204"/>
    </row>
    <row r="16" spans="1:9" x14ac:dyDescent="0.2">
      <c r="A16" s="204"/>
      <c r="C16" s="204"/>
    </row>
    <row r="17" s="204" customFormat="1" x14ac:dyDescent="0.2"/>
    <row r="18" s="204" customFormat="1" x14ac:dyDescent="0.2"/>
    <row r="19" s="204" customFormat="1" x14ac:dyDescent="0.2"/>
    <row r="20" s="204" customFormat="1" x14ac:dyDescent="0.2"/>
  </sheetData>
  <mergeCells count="2">
    <mergeCell ref="A1:D1"/>
    <mergeCell ref="A11:B11"/>
  </mergeCells>
  <printOptions horizontalCentered="1"/>
  <pageMargins left="0.39370078740157483" right="0.39370078740157483" top="0.59055118110236227" bottom="0.39370078740157483" header="0.31496062992125984" footer="0.11811023622047245"/>
  <pageSetup paperSize="9" scale="80" firstPageNumber="313" fitToHeight="0" orientation="portrait" useFirstPageNumber="1" r:id="rId1"/>
  <headerFooter>
    <oddHeader>&amp;L&amp;"Tahoma,Kurzíva"Závěrečný účet Moravskoslezského kraje za rok 2022&amp;R&amp;"Tahoma,Kurzíva"Tabulka č. 25</oddHeader>
    <oddFooter>&amp;C&amp;"Tahoma,Obyčejné"&amp;P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FA6E-6F92-44A5-BEEE-599E84C5641F}">
  <sheetPr>
    <pageSetUpPr fitToPage="1"/>
  </sheetPr>
  <dimension ref="A1:E35"/>
  <sheetViews>
    <sheetView zoomScaleNormal="100" zoomScaleSheetLayoutView="100" workbookViewId="0">
      <selection activeCell="G3" sqref="G3"/>
    </sheetView>
  </sheetViews>
  <sheetFormatPr defaultColWidth="9.28515625" defaultRowHeight="15" x14ac:dyDescent="0.2"/>
  <cols>
    <col min="1" max="1" width="9.7109375" style="207" customWidth="1"/>
    <col min="2" max="2" width="60.7109375" style="198" customWidth="1"/>
    <col min="3" max="3" width="14.7109375" style="202" customWidth="1"/>
    <col min="4" max="4" width="35.7109375" style="196" customWidth="1"/>
    <col min="5" max="5" width="9.7109375" style="196" bestFit="1" customWidth="1"/>
    <col min="6" max="16384" width="9.28515625" style="196"/>
  </cols>
  <sheetData>
    <row r="1" spans="1:4" ht="24" customHeight="1" x14ac:dyDescent="0.2">
      <c r="A1" s="1307" t="s">
        <v>4168</v>
      </c>
      <c r="B1" s="1307"/>
      <c r="C1" s="1307"/>
      <c r="D1" s="1307"/>
    </row>
    <row r="2" spans="1:4" ht="15.75" customHeight="1" thickBot="1" x14ac:dyDescent="0.25">
      <c r="C2" s="208"/>
      <c r="D2" s="208" t="s">
        <v>2</v>
      </c>
    </row>
    <row r="3" spans="1:4" s="209" customFormat="1" ht="45.75" customHeight="1" thickBot="1" x14ac:dyDescent="0.25">
      <c r="A3" s="200" t="s">
        <v>925</v>
      </c>
      <c r="B3" s="952" t="s">
        <v>926</v>
      </c>
      <c r="C3" s="953" t="s">
        <v>4157</v>
      </c>
      <c r="D3" s="954" t="s">
        <v>4161</v>
      </c>
    </row>
    <row r="4" spans="1:4" s="209" customFormat="1" ht="27.75" customHeight="1" x14ac:dyDescent="0.2">
      <c r="A4" s="966">
        <v>16772</v>
      </c>
      <c r="B4" s="967" t="s">
        <v>950</v>
      </c>
      <c r="C4" s="968">
        <v>63.176749999999998</v>
      </c>
      <c r="D4" s="958" t="s">
        <v>5381</v>
      </c>
    </row>
    <row r="5" spans="1:4" s="209" customFormat="1" ht="17.25" customHeight="1" x14ac:dyDescent="0.2">
      <c r="A5" s="326">
        <v>846350</v>
      </c>
      <c r="B5" s="969" t="s">
        <v>937</v>
      </c>
      <c r="C5" s="968">
        <v>0</v>
      </c>
      <c r="D5" s="210" t="s">
        <v>64</v>
      </c>
    </row>
    <row r="6" spans="1:4" s="209" customFormat="1" ht="17.25" customHeight="1" x14ac:dyDescent="0.2">
      <c r="A6" s="326">
        <v>846384</v>
      </c>
      <c r="B6" s="969" t="s">
        <v>938</v>
      </c>
      <c r="C6" s="968">
        <v>0</v>
      </c>
      <c r="D6" s="210" t="s">
        <v>64</v>
      </c>
    </row>
    <row r="7" spans="1:4" s="209" customFormat="1" ht="17.25" customHeight="1" x14ac:dyDescent="0.2">
      <c r="A7" s="326">
        <v>847046</v>
      </c>
      <c r="B7" s="969" t="s">
        <v>939</v>
      </c>
      <c r="C7" s="968">
        <v>0</v>
      </c>
      <c r="D7" s="210" t="s">
        <v>64</v>
      </c>
    </row>
    <row r="8" spans="1:4" s="209" customFormat="1" ht="17.25" customHeight="1" x14ac:dyDescent="0.2">
      <c r="A8" s="326">
        <v>847267</v>
      </c>
      <c r="B8" s="969" t="s">
        <v>944</v>
      </c>
      <c r="C8" s="968">
        <v>0</v>
      </c>
      <c r="D8" s="210" t="s">
        <v>64</v>
      </c>
    </row>
    <row r="9" spans="1:4" s="209" customFormat="1" ht="17.25" customHeight="1" x14ac:dyDescent="0.2">
      <c r="A9" s="326">
        <v>847330</v>
      </c>
      <c r="B9" s="969" t="s">
        <v>940</v>
      </c>
      <c r="C9" s="968">
        <v>0</v>
      </c>
      <c r="D9" s="210" t="s">
        <v>64</v>
      </c>
    </row>
    <row r="10" spans="1:4" s="209" customFormat="1" ht="17.25" customHeight="1" x14ac:dyDescent="0.2">
      <c r="A10" s="326">
        <v>847348</v>
      </c>
      <c r="B10" s="969" t="s">
        <v>941</v>
      </c>
      <c r="C10" s="968">
        <v>0</v>
      </c>
      <c r="D10" s="210" t="s">
        <v>64</v>
      </c>
    </row>
    <row r="11" spans="1:4" s="209" customFormat="1" ht="27.75" customHeight="1" x14ac:dyDescent="0.2">
      <c r="A11" s="326">
        <v>847372</v>
      </c>
      <c r="B11" s="970" t="s">
        <v>942</v>
      </c>
      <c r="C11" s="968">
        <v>180.89637999999999</v>
      </c>
      <c r="D11" s="958" t="s">
        <v>5382</v>
      </c>
    </row>
    <row r="12" spans="1:4" s="209" customFormat="1" ht="17.25" customHeight="1" x14ac:dyDescent="0.2">
      <c r="A12" s="326">
        <v>847461</v>
      </c>
      <c r="B12" s="969" t="s">
        <v>943</v>
      </c>
      <c r="C12" s="968">
        <v>0</v>
      </c>
      <c r="D12" s="210" t="s">
        <v>64</v>
      </c>
    </row>
    <row r="13" spans="1:4" s="209" customFormat="1" ht="17.25" customHeight="1" x14ac:dyDescent="0.2">
      <c r="A13" s="326">
        <v>8389624</v>
      </c>
      <c r="B13" s="969" t="s">
        <v>3300</v>
      </c>
      <c r="C13" s="971">
        <v>0</v>
      </c>
      <c r="D13" s="325" t="s">
        <v>64</v>
      </c>
    </row>
    <row r="14" spans="1:4" s="209" customFormat="1" ht="17.25" customHeight="1" x14ac:dyDescent="0.2">
      <c r="A14" s="326">
        <v>48804843</v>
      </c>
      <c r="B14" s="969" t="s">
        <v>948</v>
      </c>
      <c r="C14" s="968">
        <v>25.336970000000001</v>
      </c>
      <c r="D14" s="958" t="s">
        <v>4164</v>
      </c>
    </row>
    <row r="15" spans="1:4" s="209" customFormat="1" ht="17.25" customHeight="1" x14ac:dyDescent="0.2">
      <c r="A15" s="326">
        <v>48804860</v>
      </c>
      <c r="B15" s="969" t="s">
        <v>945</v>
      </c>
      <c r="C15" s="968">
        <v>0.13800000000000001</v>
      </c>
      <c r="D15" s="958" t="s">
        <v>4164</v>
      </c>
    </row>
    <row r="16" spans="1:4" s="209" customFormat="1" ht="17.25" customHeight="1" x14ac:dyDescent="0.2">
      <c r="A16" s="326">
        <v>48804878</v>
      </c>
      <c r="B16" s="969" t="s">
        <v>946</v>
      </c>
      <c r="C16" s="968">
        <v>0</v>
      </c>
      <c r="D16" s="210" t="s">
        <v>64</v>
      </c>
    </row>
    <row r="17" spans="1:5" s="209" customFormat="1" ht="17.25" customHeight="1" x14ac:dyDescent="0.2">
      <c r="A17" s="326">
        <v>48804886</v>
      </c>
      <c r="B17" s="969" t="s">
        <v>949</v>
      </c>
      <c r="C17" s="968">
        <v>77.441879999999998</v>
      </c>
      <c r="D17" s="958" t="s">
        <v>4164</v>
      </c>
    </row>
    <row r="18" spans="1:5" s="209" customFormat="1" ht="17.25" customHeight="1" x14ac:dyDescent="0.2">
      <c r="A18" s="326">
        <v>48804894</v>
      </c>
      <c r="B18" s="969" t="s">
        <v>947</v>
      </c>
      <c r="C18" s="968">
        <v>0.20011000000000001</v>
      </c>
      <c r="D18" s="958" t="s">
        <v>4164</v>
      </c>
    </row>
    <row r="19" spans="1:5" s="209" customFormat="1" ht="17.25" customHeight="1" x14ac:dyDescent="0.2">
      <c r="A19" s="966">
        <v>71196951</v>
      </c>
      <c r="B19" s="967" t="s">
        <v>955</v>
      </c>
      <c r="C19" s="968">
        <v>0.13747999999999999</v>
      </c>
      <c r="D19" s="958" t="s">
        <v>4164</v>
      </c>
    </row>
    <row r="20" spans="1:5" s="209" customFormat="1" ht="17.25" customHeight="1" x14ac:dyDescent="0.2">
      <c r="A20" s="966">
        <v>71197001</v>
      </c>
      <c r="B20" s="967" t="s">
        <v>954</v>
      </c>
      <c r="C20" s="968">
        <v>0</v>
      </c>
      <c r="D20" s="210" t="s">
        <v>64</v>
      </c>
    </row>
    <row r="21" spans="1:5" s="209" customFormat="1" ht="17.25" customHeight="1" x14ac:dyDescent="0.2">
      <c r="A21" s="326">
        <v>71197010</v>
      </c>
      <c r="B21" s="969" t="s">
        <v>956</v>
      </c>
      <c r="C21" s="968">
        <v>0</v>
      </c>
      <c r="D21" s="210" t="s">
        <v>64</v>
      </c>
    </row>
    <row r="22" spans="1:5" s="209" customFormat="1" ht="17.25" customHeight="1" x14ac:dyDescent="0.2">
      <c r="A22" s="966">
        <v>71197036</v>
      </c>
      <c r="B22" s="967" t="s">
        <v>953</v>
      </c>
      <c r="C22" s="968">
        <v>98.259690000000006</v>
      </c>
      <c r="D22" s="958" t="s">
        <v>4164</v>
      </c>
    </row>
    <row r="23" spans="1:5" s="209" customFormat="1" ht="17.25" customHeight="1" x14ac:dyDescent="0.2">
      <c r="A23" s="966">
        <v>71197044</v>
      </c>
      <c r="B23" s="967" t="s">
        <v>952</v>
      </c>
      <c r="C23" s="968">
        <v>0</v>
      </c>
      <c r="D23" s="210" t="s">
        <v>64</v>
      </c>
    </row>
    <row r="24" spans="1:5" s="209" customFormat="1" ht="18" customHeight="1" thickBot="1" x14ac:dyDescent="0.25">
      <c r="A24" s="966">
        <v>71197052</v>
      </c>
      <c r="B24" s="967" t="s">
        <v>951</v>
      </c>
      <c r="C24" s="968">
        <v>28.466670000000001</v>
      </c>
      <c r="D24" s="958" t="s">
        <v>4164</v>
      </c>
    </row>
    <row r="25" spans="1:5" s="209" customFormat="1" ht="18" customHeight="1" thickBot="1" x14ac:dyDescent="0.25">
      <c r="A25" s="1310" t="s">
        <v>957</v>
      </c>
      <c r="B25" s="1311"/>
      <c r="C25" s="960">
        <f>SUM(C4:C24)</f>
        <v>474.05392999999992</v>
      </c>
      <c r="D25" s="972"/>
    </row>
    <row r="26" spans="1:5" s="209" customFormat="1" ht="15" customHeight="1" x14ac:dyDescent="0.2">
      <c r="A26" s="1312"/>
      <c r="B26" s="1313"/>
      <c r="C26" s="1314"/>
    </row>
    <row r="27" spans="1:5" s="209" customFormat="1" ht="15" customHeight="1" x14ac:dyDescent="0.2">
      <c r="A27" s="207"/>
      <c r="B27" s="198"/>
      <c r="C27" s="202"/>
    </row>
    <row r="28" spans="1:5" s="209" customFormat="1" ht="15" customHeight="1" x14ac:dyDescent="0.2">
      <c r="A28" s="207"/>
      <c r="B28" s="198"/>
      <c r="C28" s="202"/>
    </row>
    <row r="29" spans="1:5" s="209" customFormat="1" ht="15" customHeight="1" x14ac:dyDescent="0.2">
      <c r="A29" s="207"/>
      <c r="B29" s="198"/>
      <c r="C29" s="202"/>
    </row>
    <row r="30" spans="1:5" s="209" customFormat="1" ht="15" customHeight="1" x14ac:dyDescent="0.2">
      <c r="A30" s="207"/>
      <c r="B30" s="198"/>
      <c r="C30" s="202"/>
    </row>
    <row r="31" spans="1:5" s="209" customFormat="1" ht="15" customHeight="1" x14ac:dyDescent="0.2">
      <c r="A31" s="207"/>
      <c r="B31" s="198"/>
      <c r="C31" s="202"/>
    </row>
    <row r="32" spans="1:5" ht="26.25" customHeight="1" x14ac:dyDescent="0.2">
      <c r="D32" s="209"/>
      <c r="E32" s="209"/>
    </row>
    <row r="33" spans="1:3" s="209" customFormat="1" ht="18" customHeight="1" x14ac:dyDescent="0.2">
      <c r="A33" s="207"/>
      <c r="B33" s="198"/>
      <c r="C33" s="202"/>
    </row>
    <row r="34" spans="1:3" ht="15" customHeight="1" x14ac:dyDescent="0.2"/>
    <row r="35" spans="1:3" x14ac:dyDescent="0.2">
      <c r="A35" s="1315"/>
      <c r="B35" s="1315"/>
      <c r="C35" s="1315"/>
    </row>
  </sheetData>
  <mergeCells count="4">
    <mergeCell ref="A1:D1"/>
    <mergeCell ref="A25:B25"/>
    <mergeCell ref="A26:C26"/>
    <mergeCell ref="A35:C35"/>
  </mergeCells>
  <printOptions horizontalCentered="1"/>
  <pageMargins left="0.39370078740157483" right="0.39370078740157483" top="0.59055118110236227" bottom="0.39370078740157483" header="0.31496062992125984" footer="0.11811023622047245"/>
  <pageSetup paperSize="9" scale="80" firstPageNumber="314" fitToHeight="0" orientation="portrait" useFirstPageNumber="1" r:id="rId1"/>
  <headerFooter>
    <oddHeader>&amp;L&amp;"Tahoma,Kurzíva"Závěrečný účet Moravskoslezského kraje za rok 2022&amp;R&amp;"Tahoma,Kurzíva"Tabulka č. 26</oddHeader>
    <oddFooter>&amp;C&amp;"Tahoma,Obyčejné"&amp;P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F547-7F6D-4EBC-8258-8D388A44A997}">
  <sheetPr>
    <pageSetUpPr fitToPage="1"/>
  </sheetPr>
  <dimension ref="A1:D184"/>
  <sheetViews>
    <sheetView zoomScaleNormal="100" zoomScaleSheetLayoutView="100" workbookViewId="0">
      <pane ySplit="3" topLeftCell="A4" activePane="bottomLeft" state="frozen"/>
      <selection activeCell="I32" sqref="I32"/>
      <selection pane="bottomLeft" activeCell="G3" sqref="G3"/>
    </sheetView>
  </sheetViews>
  <sheetFormatPr defaultColWidth="9.28515625" defaultRowHeight="14.25" x14ac:dyDescent="0.2"/>
  <cols>
    <col min="1" max="1" width="9.7109375" style="212" customWidth="1"/>
    <col min="2" max="2" width="60.7109375" style="213" customWidth="1"/>
    <col min="3" max="3" width="14.7109375" style="215" customWidth="1"/>
    <col min="4" max="4" width="35.7109375" style="211" customWidth="1"/>
    <col min="5" max="16384" width="9.28515625" style="211"/>
  </cols>
  <sheetData>
    <row r="1" spans="1:4" ht="24" customHeight="1" x14ac:dyDescent="0.2">
      <c r="A1" s="1307" t="s">
        <v>4174</v>
      </c>
      <c r="B1" s="1307"/>
      <c r="C1" s="1307"/>
      <c r="D1" s="1307"/>
    </row>
    <row r="2" spans="1:4" ht="15" thickBot="1" x14ac:dyDescent="0.25">
      <c r="C2" s="208"/>
      <c r="D2" s="208" t="s">
        <v>2</v>
      </c>
    </row>
    <row r="3" spans="1:4" ht="45.75" customHeight="1" thickBot="1" x14ac:dyDescent="0.25">
      <c r="A3" s="200" t="s">
        <v>925</v>
      </c>
      <c r="B3" s="952" t="s">
        <v>926</v>
      </c>
      <c r="C3" s="953" t="s">
        <v>4157</v>
      </c>
      <c r="D3" s="954" t="s">
        <v>4173</v>
      </c>
    </row>
    <row r="4" spans="1:4" x14ac:dyDescent="0.2">
      <c r="A4" s="973">
        <v>98752</v>
      </c>
      <c r="B4" s="974" t="s">
        <v>1115</v>
      </c>
      <c r="C4" s="975">
        <v>499.99023999999997</v>
      </c>
      <c r="D4" s="993" t="s">
        <v>4164</v>
      </c>
    </row>
    <row r="5" spans="1:4" s="977" customFormat="1" ht="25.5" customHeight="1" x14ac:dyDescent="0.2">
      <c r="A5" s="973">
        <v>100307</v>
      </c>
      <c r="B5" s="976" t="s">
        <v>1038</v>
      </c>
      <c r="C5" s="975">
        <v>30.428229999999999</v>
      </c>
      <c r="D5" s="993" t="s">
        <v>4164</v>
      </c>
    </row>
    <row r="6" spans="1:4" s="214" customFormat="1" ht="15" x14ac:dyDescent="0.2">
      <c r="A6" s="973">
        <v>100340</v>
      </c>
      <c r="B6" s="974" t="s">
        <v>3301</v>
      </c>
      <c r="C6" s="975">
        <v>0</v>
      </c>
      <c r="D6" s="993" t="s">
        <v>64</v>
      </c>
    </row>
    <row r="7" spans="1:4" s="214" customFormat="1" ht="15" x14ac:dyDescent="0.2">
      <c r="A7" s="973">
        <v>561151</v>
      </c>
      <c r="B7" s="974" t="s">
        <v>1009</v>
      </c>
      <c r="C7" s="975">
        <v>0</v>
      </c>
      <c r="D7" s="993" t="s">
        <v>64</v>
      </c>
    </row>
    <row r="8" spans="1:4" s="977" customFormat="1" ht="15" x14ac:dyDescent="0.2">
      <c r="A8" s="973">
        <v>575933</v>
      </c>
      <c r="B8" s="978" t="s">
        <v>1019</v>
      </c>
      <c r="C8" s="975">
        <v>332.67358999999999</v>
      </c>
      <c r="D8" s="993" t="s">
        <v>4164</v>
      </c>
    </row>
    <row r="9" spans="1:4" s="214" customFormat="1" ht="15" x14ac:dyDescent="0.2">
      <c r="A9" s="973">
        <v>576441</v>
      </c>
      <c r="B9" s="974" t="s">
        <v>1026</v>
      </c>
      <c r="C9" s="975">
        <v>101.83744</v>
      </c>
      <c r="D9" s="993" t="s">
        <v>4164</v>
      </c>
    </row>
    <row r="10" spans="1:4" s="214" customFormat="1" ht="15" x14ac:dyDescent="0.2">
      <c r="A10" s="973">
        <v>577235</v>
      </c>
      <c r="B10" s="974" t="s">
        <v>1023</v>
      </c>
      <c r="C10" s="975">
        <v>316.99462999999997</v>
      </c>
      <c r="D10" s="993" t="s">
        <v>4164</v>
      </c>
    </row>
    <row r="11" spans="1:4" s="214" customFormat="1" ht="25.5" customHeight="1" x14ac:dyDescent="0.2">
      <c r="A11" s="973">
        <v>577243</v>
      </c>
      <c r="B11" s="974" t="s">
        <v>1035</v>
      </c>
      <c r="C11" s="979">
        <v>59.274120000000003</v>
      </c>
      <c r="D11" s="993" t="s">
        <v>4164</v>
      </c>
    </row>
    <row r="12" spans="1:4" s="214" customFormat="1" ht="25.5" customHeight="1" x14ac:dyDescent="0.2">
      <c r="A12" s="973">
        <v>577260</v>
      </c>
      <c r="B12" s="974" t="s">
        <v>1016</v>
      </c>
      <c r="C12" s="975">
        <v>-201.18311</v>
      </c>
      <c r="D12" s="994" t="s">
        <v>4169</v>
      </c>
    </row>
    <row r="13" spans="1:4" s="214" customFormat="1" ht="15" x14ac:dyDescent="0.2">
      <c r="A13" s="973">
        <v>577910</v>
      </c>
      <c r="B13" s="978" t="s">
        <v>1028</v>
      </c>
      <c r="C13" s="975">
        <v>164.21279000000001</v>
      </c>
      <c r="D13" s="993" t="s">
        <v>4164</v>
      </c>
    </row>
    <row r="14" spans="1:4" s="214" customFormat="1" ht="25.5" customHeight="1" x14ac:dyDescent="0.2">
      <c r="A14" s="973">
        <v>600920</v>
      </c>
      <c r="B14" s="974" t="s">
        <v>995</v>
      </c>
      <c r="C14" s="975">
        <v>236.3091</v>
      </c>
      <c r="D14" s="993" t="s">
        <v>4164</v>
      </c>
    </row>
    <row r="15" spans="1:4" s="214" customFormat="1" ht="15" x14ac:dyDescent="0.2">
      <c r="A15" s="973">
        <v>601152</v>
      </c>
      <c r="B15" s="974" t="s">
        <v>1003</v>
      </c>
      <c r="C15" s="975">
        <v>236.14347000000001</v>
      </c>
      <c r="D15" s="993" t="s">
        <v>4164</v>
      </c>
    </row>
    <row r="16" spans="1:4" s="214" customFormat="1" ht="25.5" customHeight="1" x14ac:dyDescent="0.2">
      <c r="A16" s="973">
        <v>601292</v>
      </c>
      <c r="B16" s="974" t="s">
        <v>1011</v>
      </c>
      <c r="C16" s="975">
        <v>42.68826</v>
      </c>
      <c r="D16" s="993" t="s">
        <v>4164</v>
      </c>
    </row>
    <row r="17" spans="1:4" s="214" customFormat="1" ht="25.5" customHeight="1" x14ac:dyDescent="0.2">
      <c r="A17" s="973">
        <v>601322</v>
      </c>
      <c r="B17" s="974" t="s">
        <v>1012</v>
      </c>
      <c r="C17" s="975">
        <v>287.85309999999998</v>
      </c>
      <c r="D17" s="993" t="s">
        <v>4164</v>
      </c>
    </row>
    <row r="18" spans="1:4" s="214" customFormat="1" ht="15" x14ac:dyDescent="0.2">
      <c r="A18" s="973">
        <v>601331</v>
      </c>
      <c r="B18" s="974" t="s">
        <v>985</v>
      </c>
      <c r="C18" s="975">
        <v>145.79177000000001</v>
      </c>
      <c r="D18" s="993" t="s">
        <v>4164</v>
      </c>
    </row>
    <row r="19" spans="1:4" s="214" customFormat="1" ht="15" x14ac:dyDescent="0.2">
      <c r="A19" s="973">
        <v>601349</v>
      </c>
      <c r="B19" s="974" t="s">
        <v>984</v>
      </c>
      <c r="C19" s="975">
        <v>65.974710000000002</v>
      </c>
      <c r="D19" s="993" t="s">
        <v>4164</v>
      </c>
    </row>
    <row r="20" spans="1:4" s="214" customFormat="1" ht="15" x14ac:dyDescent="0.2">
      <c r="A20" s="973">
        <v>601357</v>
      </c>
      <c r="B20" s="974" t="s">
        <v>983</v>
      </c>
      <c r="C20" s="975">
        <v>143.80332999999999</v>
      </c>
      <c r="D20" s="993" t="s">
        <v>4164</v>
      </c>
    </row>
    <row r="21" spans="1:4" s="214" customFormat="1" ht="56.25" x14ac:dyDescent="0.2">
      <c r="A21" s="973">
        <v>601381</v>
      </c>
      <c r="B21" s="974" t="s">
        <v>1008</v>
      </c>
      <c r="C21" s="975">
        <v>1259.2023799999999</v>
      </c>
      <c r="D21" s="994" t="s">
        <v>5383</v>
      </c>
    </row>
    <row r="22" spans="1:4" s="214" customFormat="1" ht="15" x14ac:dyDescent="0.2">
      <c r="A22" s="973">
        <v>601390</v>
      </c>
      <c r="B22" s="974" t="s">
        <v>982</v>
      </c>
      <c r="C22" s="975">
        <v>0</v>
      </c>
      <c r="D22" s="993" t="s">
        <v>64</v>
      </c>
    </row>
    <row r="23" spans="1:4" s="214" customFormat="1" ht="25.5" customHeight="1" x14ac:dyDescent="0.2">
      <c r="A23" s="973">
        <v>601403</v>
      </c>
      <c r="B23" s="974" t="s">
        <v>981</v>
      </c>
      <c r="C23" s="975">
        <v>23.657060000000001</v>
      </c>
      <c r="D23" s="993" t="s">
        <v>4164</v>
      </c>
    </row>
    <row r="24" spans="1:4" s="214" customFormat="1" ht="15" x14ac:dyDescent="0.2">
      <c r="A24" s="973">
        <v>601411</v>
      </c>
      <c r="B24" s="974" t="s">
        <v>980</v>
      </c>
      <c r="C24" s="975">
        <v>47.253279999999997</v>
      </c>
      <c r="D24" s="993" t="s">
        <v>4164</v>
      </c>
    </row>
    <row r="25" spans="1:4" s="214" customFormat="1" ht="15" x14ac:dyDescent="0.2">
      <c r="A25" s="973">
        <v>601594</v>
      </c>
      <c r="B25" s="974" t="s">
        <v>1029</v>
      </c>
      <c r="C25" s="975">
        <v>40.019039999999997</v>
      </c>
      <c r="D25" s="993" t="s">
        <v>4164</v>
      </c>
    </row>
    <row r="26" spans="1:4" s="214" customFormat="1" ht="25.5" customHeight="1" x14ac:dyDescent="0.2">
      <c r="A26" s="973">
        <v>601624</v>
      </c>
      <c r="B26" s="974" t="s">
        <v>1001</v>
      </c>
      <c r="C26" s="975">
        <v>4.8880100000000004</v>
      </c>
      <c r="D26" s="993" t="s">
        <v>4164</v>
      </c>
    </row>
    <row r="27" spans="1:4" s="214" customFormat="1" ht="15" x14ac:dyDescent="0.2">
      <c r="A27" s="973">
        <v>601641</v>
      </c>
      <c r="B27" s="978" t="s">
        <v>976</v>
      </c>
      <c r="C27" s="975">
        <v>27.78378</v>
      </c>
      <c r="D27" s="993" t="s">
        <v>4164</v>
      </c>
    </row>
    <row r="28" spans="1:4" s="214" customFormat="1" ht="25.5" customHeight="1" x14ac:dyDescent="0.2">
      <c r="A28" s="973">
        <v>601659</v>
      </c>
      <c r="B28" s="978" t="s">
        <v>974</v>
      </c>
      <c r="C28" s="975">
        <v>220.61770000000001</v>
      </c>
      <c r="D28" s="993" t="s">
        <v>4164</v>
      </c>
    </row>
    <row r="29" spans="1:4" s="214" customFormat="1" ht="15" x14ac:dyDescent="0.2">
      <c r="A29" s="973">
        <v>601667</v>
      </c>
      <c r="B29" s="974" t="s">
        <v>973</v>
      </c>
      <c r="C29" s="975">
        <v>69.082359999999994</v>
      </c>
      <c r="D29" s="993" t="s">
        <v>4164</v>
      </c>
    </row>
    <row r="30" spans="1:4" s="214" customFormat="1" ht="15" x14ac:dyDescent="0.2">
      <c r="A30" s="973">
        <v>601675</v>
      </c>
      <c r="B30" s="980" t="s">
        <v>975</v>
      </c>
      <c r="C30" s="975">
        <v>82.85651</v>
      </c>
      <c r="D30" s="993" t="s">
        <v>4164</v>
      </c>
    </row>
    <row r="31" spans="1:4" s="214" customFormat="1" ht="15" x14ac:dyDescent="0.2">
      <c r="A31" s="973">
        <v>601837</v>
      </c>
      <c r="B31" s="974" t="s">
        <v>1032</v>
      </c>
      <c r="C31" s="975">
        <v>21.69125</v>
      </c>
      <c r="D31" s="993" t="s">
        <v>4164</v>
      </c>
    </row>
    <row r="32" spans="1:4" s="214" customFormat="1" ht="15" x14ac:dyDescent="0.2">
      <c r="A32" s="973">
        <v>601977</v>
      </c>
      <c r="B32" s="974" t="s">
        <v>1041</v>
      </c>
      <c r="C32" s="975">
        <v>0</v>
      </c>
      <c r="D32" s="993" t="s">
        <v>64</v>
      </c>
    </row>
    <row r="33" spans="1:4" s="214" customFormat="1" ht="25.5" customHeight="1" x14ac:dyDescent="0.2">
      <c r="A33" s="973">
        <v>601985</v>
      </c>
      <c r="B33" s="974" t="s">
        <v>4170</v>
      </c>
      <c r="C33" s="975">
        <v>41.210850000000001</v>
      </c>
      <c r="D33" s="993" t="s">
        <v>4164</v>
      </c>
    </row>
    <row r="34" spans="1:4" s="214" customFormat="1" ht="25.5" customHeight="1" x14ac:dyDescent="0.2">
      <c r="A34" s="973">
        <v>602001</v>
      </c>
      <c r="B34" s="974" t="s">
        <v>1111</v>
      </c>
      <c r="C34" s="975">
        <v>177.54526000000001</v>
      </c>
      <c r="D34" s="993" t="s">
        <v>4164</v>
      </c>
    </row>
    <row r="35" spans="1:4" s="214" customFormat="1" ht="15" x14ac:dyDescent="0.2">
      <c r="A35" s="973">
        <v>602027</v>
      </c>
      <c r="B35" s="974" t="s">
        <v>992</v>
      </c>
      <c r="C35" s="975">
        <v>337.32544000000001</v>
      </c>
      <c r="D35" s="993" t="s">
        <v>4164</v>
      </c>
    </row>
    <row r="36" spans="1:4" s="214" customFormat="1" ht="15" x14ac:dyDescent="0.2">
      <c r="A36" s="973">
        <v>602051</v>
      </c>
      <c r="B36" s="974" t="s">
        <v>994</v>
      </c>
      <c r="C36" s="975">
        <v>39.933720000000001</v>
      </c>
      <c r="D36" s="993" t="s">
        <v>4164</v>
      </c>
    </row>
    <row r="37" spans="1:4" s="214" customFormat="1" ht="25.5" customHeight="1" x14ac:dyDescent="0.2">
      <c r="A37" s="973">
        <v>602060</v>
      </c>
      <c r="B37" s="978" t="s">
        <v>965</v>
      </c>
      <c r="C37" s="975">
        <v>155.44978</v>
      </c>
      <c r="D37" s="993" t="s">
        <v>4164</v>
      </c>
    </row>
    <row r="38" spans="1:4" s="214" customFormat="1" ht="15" x14ac:dyDescent="0.2">
      <c r="A38" s="973">
        <v>602078</v>
      </c>
      <c r="B38" s="978" t="s">
        <v>993</v>
      </c>
      <c r="C38" s="975">
        <v>299.99736000000001</v>
      </c>
      <c r="D38" s="993" t="s">
        <v>4164</v>
      </c>
    </row>
    <row r="39" spans="1:4" s="214" customFormat="1" ht="22.5" x14ac:dyDescent="0.2">
      <c r="A39" s="973">
        <v>602086</v>
      </c>
      <c r="B39" s="978" t="s">
        <v>990</v>
      </c>
      <c r="C39" s="975">
        <v>54.363250000000001</v>
      </c>
      <c r="D39" s="993" t="s">
        <v>4164</v>
      </c>
    </row>
    <row r="40" spans="1:4" s="214" customFormat="1" ht="15" x14ac:dyDescent="0.2">
      <c r="A40" s="973">
        <v>602094</v>
      </c>
      <c r="B40" s="974" t="s">
        <v>991</v>
      </c>
      <c r="C40" s="975">
        <v>122.31699</v>
      </c>
      <c r="D40" s="993" t="s">
        <v>4164</v>
      </c>
    </row>
    <row r="41" spans="1:4" s="214" customFormat="1" ht="15" x14ac:dyDescent="0.2">
      <c r="A41" s="973">
        <v>602116</v>
      </c>
      <c r="B41" s="974" t="s">
        <v>988</v>
      </c>
      <c r="C41" s="975">
        <v>196.88991999999999</v>
      </c>
      <c r="D41" s="993" t="s">
        <v>4164</v>
      </c>
    </row>
    <row r="42" spans="1:4" s="214" customFormat="1" ht="25.5" customHeight="1" x14ac:dyDescent="0.2">
      <c r="A42" s="973">
        <v>602124</v>
      </c>
      <c r="B42" s="974" t="s">
        <v>987</v>
      </c>
      <c r="C42" s="975">
        <v>109.74842</v>
      </c>
      <c r="D42" s="993" t="s">
        <v>4164</v>
      </c>
    </row>
    <row r="43" spans="1:4" s="214" customFormat="1" ht="25.5" customHeight="1" x14ac:dyDescent="0.2">
      <c r="A43" s="973">
        <v>602132</v>
      </c>
      <c r="B43" s="974" t="s">
        <v>986</v>
      </c>
      <c r="C43" s="975">
        <v>18.202059999999999</v>
      </c>
      <c r="D43" s="993" t="s">
        <v>4164</v>
      </c>
    </row>
    <row r="44" spans="1:4" s="214" customFormat="1" ht="15" x14ac:dyDescent="0.2">
      <c r="A44" s="973">
        <v>602141</v>
      </c>
      <c r="B44" s="974" t="s">
        <v>989</v>
      </c>
      <c r="C44" s="975">
        <v>17.764009999999999</v>
      </c>
      <c r="D44" s="993" t="s">
        <v>4164</v>
      </c>
    </row>
    <row r="45" spans="1:4" s="214" customFormat="1" ht="15" x14ac:dyDescent="0.2">
      <c r="A45" s="973">
        <v>602159</v>
      </c>
      <c r="B45" s="978" t="s">
        <v>961</v>
      </c>
      <c r="C45" s="975">
        <v>285.61732999999998</v>
      </c>
      <c r="D45" s="993" t="s">
        <v>4164</v>
      </c>
    </row>
    <row r="46" spans="1:4" s="214" customFormat="1" ht="15" x14ac:dyDescent="0.2">
      <c r="A46" s="973">
        <v>842702</v>
      </c>
      <c r="B46" s="974" t="s">
        <v>962</v>
      </c>
      <c r="C46" s="975">
        <v>171.40441000000001</v>
      </c>
      <c r="D46" s="993" t="s">
        <v>4164</v>
      </c>
    </row>
    <row r="47" spans="1:4" s="214" customFormat="1" ht="15" x14ac:dyDescent="0.2">
      <c r="A47" s="973">
        <v>842737</v>
      </c>
      <c r="B47" s="974" t="s">
        <v>963</v>
      </c>
      <c r="C47" s="975">
        <v>51.341900000000003</v>
      </c>
      <c r="D47" s="993" t="s">
        <v>4164</v>
      </c>
    </row>
    <row r="48" spans="1:4" s="214" customFormat="1" ht="15" x14ac:dyDescent="0.2">
      <c r="A48" s="973">
        <v>842745</v>
      </c>
      <c r="B48" s="974" t="s">
        <v>960</v>
      </c>
      <c r="C48" s="975">
        <v>567.27445999999998</v>
      </c>
      <c r="D48" s="993" t="s">
        <v>4164</v>
      </c>
    </row>
    <row r="49" spans="1:4" s="214" customFormat="1" ht="25.5" customHeight="1" x14ac:dyDescent="0.2">
      <c r="A49" s="973">
        <v>842753</v>
      </c>
      <c r="B49" s="974" t="s">
        <v>959</v>
      </c>
      <c r="C49" s="975">
        <v>288.19720000000001</v>
      </c>
      <c r="D49" s="993" t="s">
        <v>4164</v>
      </c>
    </row>
    <row r="50" spans="1:4" s="214" customFormat="1" ht="15" x14ac:dyDescent="0.2">
      <c r="A50" s="973">
        <v>842761</v>
      </c>
      <c r="B50" s="974" t="s">
        <v>958</v>
      </c>
      <c r="C50" s="975">
        <v>0</v>
      </c>
      <c r="D50" s="993" t="s">
        <v>64</v>
      </c>
    </row>
    <row r="51" spans="1:4" s="214" customFormat="1" ht="15" x14ac:dyDescent="0.2">
      <c r="A51" s="973">
        <v>844691</v>
      </c>
      <c r="B51" s="978" t="s">
        <v>1033</v>
      </c>
      <c r="C51" s="975">
        <v>37.473689999999998</v>
      </c>
      <c r="D51" s="993" t="s">
        <v>4164</v>
      </c>
    </row>
    <row r="52" spans="1:4" s="214" customFormat="1" ht="15" x14ac:dyDescent="0.2">
      <c r="A52" s="973">
        <v>844985</v>
      </c>
      <c r="B52" s="974" t="s">
        <v>1000</v>
      </c>
      <c r="C52" s="975">
        <v>0.41055999999999798</v>
      </c>
      <c r="D52" s="993" t="s">
        <v>4164</v>
      </c>
    </row>
    <row r="53" spans="1:4" s="214" customFormat="1" ht="15" x14ac:dyDescent="0.2">
      <c r="A53" s="973">
        <v>845027</v>
      </c>
      <c r="B53" s="974" t="s">
        <v>1002</v>
      </c>
      <c r="C53" s="975">
        <v>77.084149999999994</v>
      </c>
      <c r="D53" s="993" t="s">
        <v>4164</v>
      </c>
    </row>
    <row r="54" spans="1:4" s="214" customFormat="1" ht="15" x14ac:dyDescent="0.2">
      <c r="A54" s="973">
        <v>845213</v>
      </c>
      <c r="B54" s="974" t="s">
        <v>1015</v>
      </c>
      <c r="C54" s="975">
        <v>102.38525</v>
      </c>
      <c r="D54" s="993" t="s">
        <v>4164</v>
      </c>
    </row>
    <row r="55" spans="1:4" s="214" customFormat="1" ht="25.5" customHeight="1" x14ac:dyDescent="0.2">
      <c r="A55" s="973">
        <v>845299</v>
      </c>
      <c r="B55" s="974" t="s">
        <v>1031</v>
      </c>
      <c r="C55" s="975">
        <v>138.32538</v>
      </c>
      <c r="D55" s="993" t="s">
        <v>4164</v>
      </c>
    </row>
    <row r="56" spans="1:4" s="214" customFormat="1" ht="15" x14ac:dyDescent="0.2">
      <c r="A56" s="973">
        <v>845329</v>
      </c>
      <c r="B56" s="974" t="s">
        <v>1014</v>
      </c>
      <c r="C56" s="975">
        <v>161.43276</v>
      </c>
      <c r="D56" s="993" t="s">
        <v>4164</v>
      </c>
    </row>
    <row r="57" spans="1:4" s="214" customFormat="1" ht="15" x14ac:dyDescent="0.2">
      <c r="A57" s="973">
        <v>846279</v>
      </c>
      <c r="B57" s="974" t="s">
        <v>1036</v>
      </c>
      <c r="C57" s="975">
        <v>116.15159</v>
      </c>
      <c r="D57" s="993" t="s">
        <v>4164</v>
      </c>
    </row>
    <row r="58" spans="1:4" s="214" customFormat="1" ht="15" x14ac:dyDescent="0.2">
      <c r="A58" s="973">
        <v>846881</v>
      </c>
      <c r="B58" s="974" t="s">
        <v>4171</v>
      </c>
      <c r="C58" s="975">
        <v>29.67577</v>
      </c>
      <c r="D58" s="993" t="s">
        <v>4164</v>
      </c>
    </row>
    <row r="59" spans="1:4" s="214" customFormat="1" ht="15" x14ac:dyDescent="0.2">
      <c r="A59" s="973">
        <v>848077</v>
      </c>
      <c r="B59" s="974" t="s">
        <v>1027</v>
      </c>
      <c r="C59" s="975">
        <v>8.4481599999999997</v>
      </c>
      <c r="D59" s="993" t="s">
        <v>4164</v>
      </c>
    </row>
    <row r="60" spans="1:4" s="214" customFormat="1" ht="25.5" customHeight="1" x14ac:dyDescent="0.2">
      <c r="A60" s="973">
        <v>849910</v>
      </c>
      <c r="B60" s="974" t="s">
        <v>1099</v>
      </c>
      <c r="C60" s="975">
        <v>244.15925999999999</v>
      </c>
      <c r="D60" s="993" t="s">
        <v>4164</v>
      </c>
    </row>
    <row r="61" spans="1:4" s="214" customFormat="1" ht="15" x14ac:dyDescent="0.2">
      <c r="A61" s="973">
        <v>849936</v>
      </c>
      <c r="B61" s="981" t="s">
        <v>1116</v>
      </c>
      <c r="C61" s="975">
        <v>20.868829999999999</v>
      </c>
      <c r="D61" s="993" t="s">
        <v>4164</v>
      </c>
    </row>
    <row r="62" spans="1:4" s="214" customFormat="1" ht="15" x14ac:dyDescent="0.2">
      <c r="A62" s="973">
        <v>852481</v>
      </c>
      <c r="B62" s="974" t="s">
        <v>1109</v>
      </c>
      <c r="C62" s="975">
        <v>41.38532</v>
      </c>
      <c r="D62" s="993" t="s">
        <v>4164</v>
      </c>
    </row>
    <row r="63" spans="1:4" s="214" customFormat="1" ht="25.5" customHeight="1" x14ac:dyDescent="0.2">
      <c r="A63" s="973">
        <v>852619</v>
      </c>
      <c r="B63" s="982" t="s">
        <v>1070</v>
      </c>
      <c r="C63" s="979">
        <v>64.226439999999997</v>
      </c>
      <c r="D63" s="993" t="s">
        <v>4164</v>
      </c>
    </row>
    <row r="64" spans="1:4" s="214" customFormat="1" ht="15" x14ac:dyDescent="0.2">
      <c r="A64" s="973">
        <v>852732</v>
      </c>
      <c r="B64" s="981" t="s">
        <v>1130</v>
      </c>
      <c r="C64" s="975">
        <v>6.3013199999999996</v>
      </c>
      <c r="D64" s="993" t="s">
        <v>4164</v>
      </c>
    </row>
    <row r="65" spans="1:4" s="214" customFormat="1" ht="15" x14ac:dyDescent="0.2">
      <c r="A65" s="973">
        <v>7331533</v>
      </c>
      <c r="B65" s="981" t="s">
        <v>1131</v>
      </c>
      <c r="C65" s="975">
        <v>403.04818</v>
      </c>
      <c r="D65" s="993" t="s">
        <v>4164</v>
      </c>
    </row>
    <row r="66" spans="1:4" s="214" customFormat="1" ht="15" x14ac:dyDescent="0.2">
      <c r="A66" s="973">
        <v>13643479</v>
      </c>
      <c r="B66" s="974" t="s">
        <v>1037</v>
      </c>
      <c r="C66" s="975">
        <v>74.019819999999996</v>
      </c>
      <c r="D66" s="993" t="s">
        <v>4164</v>
      </c>
    </row>
    <row r="67" spans="1:4" s="214" customFormat="1" ht="15" x14ac:dyDescent="0.2">
      <c r="A67" s="973">
        <v>13644254</v>
      </c>
      <c r="B67" s="974" t="s">
        <v>1024</v>
      </c>
      <c r="C67" s="975">
        <v>28.77308</v>
      </c>
      <c r="D67" s="993" t="s">
        <v>4164</v>
      </c>
    </row>
    <row r="68" spans="1:4" s="214" customFormat="1" ht="15" x14ac:dyDescent="0.2">
      <c r="A68" s="973">
        <v>13644271</v>
      </c>
      <c r="B68" s="974" t="s">
        <v>1022</v>
      </c>
      <c r="C68" s="975">
        <v>183.36626999999999</v>
      </c>
      <c r="D68" s="993" t="s">
        <v>4164</v>
      </c>
    </row>
    <row r="69" spans="1:4" s="214" customFormat="1" ht="15" x14ac:dyDescent="0.2">
      <c r="A69" s="983">
        <v>13644289</v>
      </c>
      <c r="B69" s="984" t="s">
        <v>3302</v>
      </c>
      <c r="C69" s="975">
        <v>266.39974000000001</v>
      </c>
      <c r="D69" s="993" t="s">
        <v>4164</v>
      </c>
    </row>
    <row r="70" spans="1:4" s="214" customFormat="1" ht="15" x14ac:dyDescent="0.2">
      <c r="A70" s="973">
        <v>13644297</v>
      </c>
      <c r="B70" s="974" t="s">
        <v>1025</v>
      </c>
      <c r="C70" s="975">
        <v>269.94166000000001</v>
      </c>
      <c r="D70" s="993" t="s">
        <v>4164</v>
      </c>
    </row>
    <row r="71" spans="1:4" s="214" customFormat="1" ht="48.75" customHeight="1" x14ac:dyDescent="0.2">
      <c r="A71" s="973">
        <v>13644301</v>
      </c>
      <c r="B71" s="976" t="s">
        <v>1034</v>
      </c>
      <c r="C71" s="975">
        <v>-1095.01251</v>
      </c>
      <c r="D71" s="994" t="s">
        <v>5384</v>
      </c>
    </row>
    <row r="72" spans="1:4" s="214" customFormat="1" ht="22.5" x14ac:dyDescent="0.2">
      <c r="A72" s="973">
        <v>13644319</v>
      </c>
      <c r="B72" s="978" t="s">
        <v>1043</v>
      </c>
      <c r="C72" s="975">
        <v>211.09229999999999</v>
      </c>
      <c r="D72" s="993" t="s">
        <v>4164</v>
      </c>
    </row>
    <row r="73" spans="1:4" s="214" customFormat="1" ht="25.5" customHeight="1" x14ac:dyDescent="0.2">
      <c r="A73" s="973">
        <v>13644327</v>
      </c>
      <c r="B73" s="974" t="s">
        <v>1018</v>
      </c>
      <c r="C73" s="975">
        <v>175.63612000000001</v>
      </c>
      <c r="D73" s="993" t="s">
        <v>4164</v>
      </c>
    </row>
    <row r="74" spans="1:4" s="214" customFormat="1" ht="25.5" customHeight="1" x14ac:dyDescent="0.2">
      <c r="A74" s="973">
        <v>14450909</v>
      </c>
      <c r="B74" s="974" t="s">
        <v>1010</v>
      </c>
      <c r="C74" s="975">
        <v>40.587510000000002</v>
      </c>
      <c r="D74" s="993" t="s">
        <v>4164</v>
      </c>
    </row>
    <row r="75" spans="1:4" s="214" customFormat="1" ht="22.5" x14ac:dyDescent="0.2">
      <c r="A75" s="973">
        <v>14451093</v>
      </c>
      <c r="B75" s="974" t="s">
        <v>1017</v>
      </c>
      <c r="C75" s="975">
        <v>592.00917000000004</v>
      </c>
      <c r="D75" s="993" t="s">
        <v>4164</v>
      </c>
    </row>
    <row r="76" spans="1:4" s="214" customFormat="1" ht="15" x14ac:dyDescent="0.2">
      <c r="A76" s="973">
        <v>18054455</v>
      </c>
      <c r="B76" s="974" t="s">
        <v>1030</v>
      </c>
      <c r="C76" s="975">
        <v>170.40132</v>
      </c>
      <c r="D76" s="993" t="s">
        <v>4164</v>
      </c>
    </row>
    <row r="77" spans="1:4" s="214" customFormat="1" ht="22.5" x14ac:dyDescent="0.2">
      <c r="A77" s="973">
        <v>45234370</v>
      </c>
      <c r="B77" s="974" t="s">
        <v>1110</v>
      </c>
      <c r="C77" s="975">
        <v>46.008650000000003</v>
      </c>
      <c r="D77" s="993" t="s">
        <v>4164</v>
      </c>
    </row>
    <row r="78" spans="1:4" s="214" customFormat="1" ht="25.5" customHeight="1" x14ac:dyDescent="0.2">
      <c r="A78" s="973">
        <v>47658061</v>
      </c>
      <c r="B78" s="974" t="s">
        <v>1123</v>
      </c>
      <c r="C78" s="975">
        <v>161.09791999999999</v>
      </c>
      <c r="D78" s="993" t="s">
        <v>4164</v>
      </c>
    </row>
    <row r="79" spans="1:4" s="214" customFormat="1" ht="15" x14ac:dyDescent="0.2">
      <c r="A79" s="973">
        <v>47811919</v>
      </c>
      <c r="B79" s="974" t="s">
        <v>1127</v>
      </c>
      <c r="C79" s="975">
        <v>199.92756</v>
      </c>
      <c r="D79" s="993" t="s">
        <v>4164</v>
      </c>
    </row>
    <row r="80" spans="1:4" s="214" customFormat="1" ht="15" x14ac:dyDescent="0.2">
      <c r="A80" s="973">
        <v>47811927</v>
      </c>
      <c r="B80" s="974" t="s">
        <v>1126</v>
      </c>
      <c r="C80" s="975">
        <v>10.96233</v>
      </c>
      <c r="D80" s="993" t="s">
        <v>4164</v>
      </c>
    </row>
    <row r="81" spans="1:4" s="214" customFormat="1" ht="15" x14ac:dyDescent="0.2">
      <c r="A81" s="973">
        <v>47813075</v>
      </c>
      <c r="B81" s="974" t="s">
        <v>979</v>
      </c>
      <c r="C81" s="975">
        <v>102.47405000000001</v>
      </c>
      <c r="D81" s="993" t="s">
        <v>4164</v>
      </c>
    </row>
    <row r="82" spans="1:4" s="214" customFormat="1" ht="25.5" customHeight="1" x14ac:dyDescent="0.2">
      <c r="A82" s="973">
        <v>47813083</v>
      </c>
      <c r="B82" s="974" t="s">
        <v>1004</v>
      </c>
      <c r="C82" s="975">
        <v>162.32641000000001</v>
      </c>
      <c r="D82" s="993" t="s">
        <v>4164</v>
      </c>
    </row>
    <row r="83" spans="1:4" s="214" customFormat="1" ht="15" x14ac:dyDescent="0.2">
      <c r="A83" s="973">
        <v>47813091</v>
      </c>
      <c r="B83" s="974" t="s">
        <v>977</v>
      </c>
      <c r="C83" s="975">
        <v>206.29933</v>
      </c>
      <c r="D83" s="993" t="s">
        <v>4164</v>
      </c>
    </row>
    <row r="84" spans="1:4" s="214" customFormat="1" ht="15" x14ac:dyDescent="0.2">
      <c r="A84" s="973">
        <v>47813113</v>
      </c>
      <c r="B84" s="974" t="s">
        <v>978</v>
      </c>
      <c r="C84" s="975">
        <v>264.78032999999999</v>
      </c>
      <c r="D84" s="993" t="s">
        <v>4164</v>
      </c>
    </row>
    <row r="85" spans="1:4" s="214" customFormat="1" ht="15" x14ac:dyDescent="0.2">
      <c r="A85" s="973">
        <v>47813121</v>
      </c>
      <c r="B85" s="974" t="s">
        <v>1006</v>
      </c>
      <c r="C85" s="975">
        <v>164.92150000000001</v>
      </c>
      <c r="D85" s="993" t="s">
        <v>4164</v>
      </c>
    </row>
    <row r="86" spans="1:4" s="214" customFormat="1" ht="25.5" customHeight="1" x14ac:dyDescent="0.2">
      <c r="A86" s="973">
        <v>47813130</v>
      </c>
      <c r="B86" s="974" t="s">
        <v>1007</v>
      </c>
      <c r="C86" s="975">
        <v>0</v>
      </c>
      <c r="D86" s="993" t="s">
        <v>64</v>
      </c>
    </row>
    <row r="87" spans="1:4" s="214" customFormat="1" ht="15" x14ac:dyDescent="0.2">
      <c r="A87" s="973">
        <v>47813148</v>
      </c>
      <c r="B87" s="974" t="s">
        <v>1005</v>
      </c>
      <c r="C87" s="975">
        <v>297.84575999999998</v>
      </c>
      <c r="D87" s="993" t="s">
        <v>4164</v>
      </c>
    </row>
    <row r="88" spans="1:4" s="214" customFormat="1" ht="15" x14ac:dyDescent="0.2">
      <c r="A88" s="973">
        <v>47813172</v>
      </c>
      <c r="B88" s="974" t="s">
        <v>1066</v>
      </c>
      <c r="C88" s="975">
        <v>259.35300000000001</v>
      </c>
      <c r="D88" s="993" t="s">
        <v>4164</v>
      </c>
    </row>
    <row r="89" spans="1:4" s="214" customFormat="1" ht="15" x14ac:dyDescent="0.2">
      <c r="A89" s="973">
        <v>47813199</v>
      </c>
      <c r="B89" s="974" t="s">
        <v>1062</v>
      </c>
      <c r="C89" s="975">
        <v>0.36</v>
      </c>
      <c r="D89" s="993" t="s">
        <v>4164</v>
      </c>
    </row>
    <row r="90" spans="1:4" s="214" customFormat="1" ht="25.5" customHeight="1" x14ac:dyDescent="0.2">
      <c r="A90" s="973">
        <v>47813211</v>
      </c>
      <c r="B90" s="974" t="s">
        <v>1063</v>
      </c>
      <c r="C90" s="975">
        <v>130.28270000000001</v>
      </c>
      <c r="D90" s="993" t="s">
        <v>4164</v>
      </c>
    </row>
    <row r="91" spans="1:4" s="214" customFormat="1" ht="25.5" customHeight="1" x14ac:dyDescent="0.2">
      <c r="A91" s="973">
        <v>47813466</v>
      </c>
      <c r="B91" s="978" t="s">
        <v>1125</v>
      </c>
      <c r="C91" s="975">
        <v>40.563189999999999</v>
      </c>
      <c r="D91" s="993" t="s">
        <v>4164</v>
      </c>
    </row>
    <row r="92" spans="1:4" s="214" customFormat="1" ht="15" x14ac:dyDescent="0.2">
      <c r="A92" s="973">
        <v>47813474</v>
      </c>
      <c r="B92" s="974" t="s">
        <v>1047</v>
      </c>
      <c r="C92" s="975">
        <v>76.736450000000005</v>
      </c>
      <c r="D92" s="993" t="s">
        <v>4164</v>
      </c>
    </row>
    <row r="93" spans="1:4" s="214" customFormat="1" ht="15" x14ac:dyDescent="0.2">
      <c r="A93" s="973">
        <v>47813482</v>
      </c>
      <c r="B93" s="974" t="s">
        <v>1060</v>
      </c>
      <c r="C93" s="975">
        <v>51.546469999999999</v>
      </c>
      <c r="D93" s="993" t="s">
        <v>4164</v>
      </c>
    </row>
    <row r="94" spans="1:4" s="214" customFormat="1" ht="25.5" customHeight="1" x14ac:dyDescent="0.2">
      <c r="A94" s="973">
        <v>47813491</v>
      </c>
      <c r="B94" s="974" t="s">
        <v>1061</v>
      </c>
      <c r="C94" s="975">
        <v>113.45793</v>
      </c>
      <c r="D94" s="993" t="s">
        <v>4164</v>
      </c>
    </row>
    <row r="95" spans="1:4" s="214" customFormat="1" ht="25.5" customHeight="1" x14ac:dyDescent="0.2">
      <c r="A95" s="973">
        <v>47813504</v>
      </c>
      <c r="B95" s="974" t="s">
        <v>1100</v>
      </c>
      <c r="C95" s="975">
        <v>46.621259999999999</v>
      </c>
      <c r="D95" s="993" t="s">
        <v>4164</v>
      </c>
    </row>
    <row r="96" spans="1:4" s="214" customFormat="1" ht="15" x14ac:dyDescent="0.2">
      <c r="A96" s="973">
        <v>47813512</v>
      </c>
      <c r="B96" s="974" t="s">
        <v>1101</v>
      </c>
      <c r="C96" s="975">
        <v>238.93020999999999</v>
      </c>
      <c r="D96" s="993" t="s">
        <v>4164</v>
      </c>
    </row>
    <row r="97" spans="1:4" s="214" customFormat="1" ht="25.5" customHeight="1" x14ac:dyDescent="0.2">
      <c r="A97" s="973">
        <v>47813539</v>
      </c>
      <c r="B97" s="978" t="s">
        <v>1098</v>
      </c>
      <c r="C97" s="975">
        <v>57.637569999999997</v>
      </c>
      <c r="D97" s="993" t="s">
        <v>4164</v>
      </c>
    </row>
    <row r="98" spans="1:4" s="214" customFormat="1" ht="22.5" x14ac:dyDescent="0.2">
      <c r="A98" s="973">
        <v>47813563</v>
      </c>
      <c r="B98" s="974" t="s">
        <v>1064</v>
      </c>
      <c r="C98" s="975">
        <v>2.17909</v>
      </c>
      <c r="D98" s="993" t="s">
        <v>4164</v>
      </c>
    </row>
    <row r="99" spans="1:4" s="214" customFormat="1" ht="25.5" customHeight="1" x14ac:dyDescent="0.2">
      <c r="A99" s="973">
        <v>47813571</v>
      </c>
      <c r="B99" s="974" t="s">
        <v>1065</v>
      </c>
      <c r="C99" s="975">
        <v>0</v>
      </c>
      <c r="D99" s="993" t="s">
        <v>64</v>
      </c>
    </row>
    <row r="100" spans="1:4" s="214" customFormat="1" ht="15" x14ac:dyDescent="0.2">
      <c r="A100" s="973">
        <v>47813598</v>
      </c>
      <c r="B100" s="974" t="s">
        <v>1102</v>
      </c>
      <c r="C100" s="975">
        <v>116.00803000000001</v>
      </c>
      <c r="D100" s="993" t="s">
        <v>4164</v>
      </c>
    </row>
    <row r="101" spans="1:4" s="214" customFormat="1" ht="25.5" customHeight="1" x14ac:dyDescent="0.2">
      <c r="A101" s="973">
        <v>47998296</v>
      </c>
      <c r="B101" s="978" t="s">
        <v>1124</v>
      </c>
      <c r="C101" s="975">
        <v>0</v>
      </c>
      <c r="D101" s="993" t="s">
        <v>64</v>
      </c>
    </row>
    <row r="102" spans="1:4" s="214" customFormat="1" ht="25.5" customHeight="1" x14ac:dyDescent="0.2">
      <c r="A102" s="973">
        <v>48004774</v>
      </c>
      <c r="B102" s="974" t="s">
        <v>1121</v>
      </c>
      <c r="C102" s="975">
        <v>0</v>
      </c>
      <c r="D102" s="993" t="s">
        <v>64</v>
      </c>
    </row>
    <row r="103" spans="1:4" s="214" customFormat="1" ht="25.5" customHeight="1" x14ac:dyDescent="0.2">
      <c r="A103" s="973">
        <v>48004898</v>
      </c>
      <c r="B103" s="974" t="s">
        <v>1122</v>
      </c>
      <c r="C103" s="975">
        <v>104.60487999999999</v>
      </c>
      <c r="D103" s="993" t="s">
        <v>4164</v>
      </c>
    </row>
    <row r="104" spans="1:4" s="214" customFormat="1" ht="15" x14ac:dyDescent="0.2">
      <c r="A104" s="973">
        <v>49590928</v>
      </c>
      <c r="B104" s="974" t="s">
        <v>1096</v>
      </c>
      <c r="C104" s="975">
        <v>97.721680000000006</v>
      </c>
      <c r="D104" s="993" t="s">
        <v>4164</v>
      </c>
    </row>
    <row r="105" spans="1:4" s="214" customFormat="1" ht="15" x14ac:dyDescent="0.2">
      <c r="A105" s="973">
        <v>60043661</v>
      </c>
      <c r="B105" s="974" t="s">
        <v>1129</v>
      </c>
      <c r="C105" s="975">
        <v>13.15855</v>
      </c>
      <c r="D105" s="993" t="s">
        <v>4164</v>
      </c>
    </row>
    <row r="106" spans="1:4" s="214" customFormat="1" ht="22.5" x14ac:dyDescent="0.2">
      <c r="A106" s="973">
        <v>60045922</v>
      </c>
      <c r="B106" s="981" t="s">
        <v>1117</v>
      </c>
      <c r="C106" s="975">
        <v>0</v>
      </c>
      <c r="D106" s="993" t="s">
        <v>64</v>
      </c>
    </row>
    <row r="107" spans="1:4" s="214" customFormat="1" ht="15" x14ac:dyDescent="0.2">
      <c r="A107" s="973">
        <v>60337320</v>
      </c>
      <c r="B107" s="974" t="s">
        <v>999</v>
      </c>
      <c r="C107" s="975">
        <v>26.698550000000001</v>
      </c>
      <c r="D107" s="993" t="s">
        <v>4164</v>
      </c>
    </row>
    <row r="108" spans="1:4" s="214" customFormat="1" ht="25.5" customHeight="1" x14ac:dyDescent="0.2">
      <c r="A108" s="973">
        <v>60337346</v>
      </c>
      <c r="B108" s="974" t="s">
        <v>1045</v>
      </c>
      <c r="C108" s="975">
        <v>48.189120000000003</v>
      </c>
      <c r="D108" s="993" t="s">
        <v>4164</v>
      </c>
    </row>
    <row r="109" spans="1:4" s="214" customFormat="1" ht="15" x14ac:dyDescent="0.2">
      <c r="A109" s="973">
        <v>60337389</v>
      </c>
      <c r="B109" s="974" t="s">
        <v>1044</v>
      </c>
      <c r="C109" s="975">
        <v>35.32902</v>
      </c>
      <c r="D109" s="993" t="s">
        <v>4164</v>
      </c>
    </row>
    <row r="110" spans="1:4" s="214" customFormat="1" ht="25.5" customHeight="1" x14ac:dyDescent="0.2">
      <c r="A110" s="973">
        <v>60780487</v>
      </c>
      <c r="B110" s="974" t="s">
        <v>1108</v>
      </c>
      <c r="C110" s="975">
        <v>12.057700000000001</v>
      </c>
      <c r="D110" s="993" t="s">
        <v>4164</v>
      </c>
    </row>
    <row r="111" spans="1:4" s="214" customFormat="1" ht="15" x14ac:dyDescent="0.2">
      <c r="A111" s="973">
        <v>60780541</v>
      </c>
      <c r="B111" s="974" t="s">
        <v>1107</v>
      </c>
      <c r="C111" s="975">
        <v>177.30127999999999</v>
      </c>
      <c r="D111" s="993" t="s">
        <v>4164</v>
      </c>
    </row>
    <row r="112" spans="1:4" s="214" customFormat="1" ht="15" x14ac:dyDescent="0.2">
      <c r="A112" s="973">
        <v>60780568</v>
      </c>
      <c r="B112" s="974" t="s">
        <v>1106</v>
      </c>
      <c r="C112" s="975">
        <v>66.615809999999996</v>
      </c>
      <c r="D112" s="993" t="s">
        <v>4164</v>
      </c>
    </row>
    <row r="113" spans="1:4" s="214" customFormat="1" ht="15" x14ac:dyDescent="0.2">
      <c r="A113" s="973">
        <v>60802561</v>
      </c>
      <c r="B113" s="981" t="s">
        <v>1072</v>
      </c>
      <c r="C113" s="975">
        <v>5.3367599999999999</v>
      </c>
      <c r="D113" s="993" t="s">
        <v>4164</v>
      </c>
    </row>
    <row r="114" spans="1:4" s="214" customFormat="1" ht="15" x14ac:dyDescent="0.2">
      <c r="A114" s="973">
        <v>60802669</v>
      </c>
      <c r="B114" s="974" t="s">
        <v>1071</v>
      </c>
      <c r="C114" s="979">
        <v>202.7808</v>
      </c>
      <c r="D114" s="993" t="s">
        <v>4164</v>
      </c>
    </row>
    <row r="115" spans="1:4" s="214" customFormat="1" ht="15" x14ac:dyDescent="0.2">
      <c r="A115" s="973">
        <v>60802774</v>
      </c>
      <c r="B115" s="981" t="s">
        <v>1118</v>
      </c>
      <c r="C115" s="975">
        <v>9.3239300000000007</v>
      </c>
      <c r="D115" s="993" t="s">
        <v>4164</v>
      </c>
    </row>
    <row r="116" spans="1:4" s="214" customFormat="1" ht="15" x14ac:dyDescent="0.2">
      <c r="A116" s="973">
        <v>61955574</v>
      </c>
      <c r="B116" s="974" t="s">
        <v>1105</v>
      </c>
      <c r="C116" s="975">
        <v>0</v>
      </c>
      <c r="D116" s="993" t="s">
        <v>64</v>
      </c>
    </row>
    <row r="117" spans="1:4" s="214" customFormat="1" ht="15" x14ac:dyDescent="0.2">
      <c r="A117" s="973">
        <v>61989011</v>
      </c>
      <c r="B117" s="974" t="s">
        <v>964</v>
      </c>
      <c r="C117" s="975">
        <v>0</v>
      </c>
      <c r="D117" s="993" t="s">
        <v>64</v>
      </c>
    </row>
    <row r="118" spans="1:4" s="214" customFormat="1" ht="25.5" customHeight="1" x14ac:dyDescent="0.2">
      <c r="A118" s="973">
        <v>61989177</v>
      </c>
      <c r="B118" s="974" t="s">
        <v>1076</v>
      </c>
      <c r="C118" s="975">
        <v>73.452399999999997</v>
      </c>
      <c r="D118" s="993" t="s">
        <v>4164</v>
      </c>
    </row>
    <row r="119" spans="1:4" s="214" customFormat="1" ht="25.5" customHeight="1" x14ac:dyDescent="0.2">
      <c r="A119" s="973">
        <v>61989185</v>
      </c>
      <c r="B119" s="974" t="s">
        <v>1075</v>
      </c>
      <c r="C119" s="975">
        <v>134.74964</v>
      </c>
      <c r="D119" s="993" t="s">
        <v>4164</v>
      </c>
    </row>
    <row r="120" spans="1:4" s="214" customFormat="1" ht="25.5" customHeight="1" x14ac:dyDescent="0.2">
      <c r="A120" s="973">
        <v>61989193</v>
      </c>
      <c r="B120" s="974" t="s">
        <v>1077</v>
      </c>
      <c r="C120" s="975">
        <v>170.28354999999999</v>
      </c>
      <c r="D120" s="993" t="s">
        <v>4164</v>
      </c>
    </row>
    <row r="121" spans="1:4" s="214" customFormat="1" ht="25.5" customHeight="1" x14ac:dyDescent="0.2">
      <c r="A121" s="973">
        <v>61989207</v>
      </c>
      <c r="B121" s="974" t="s">
        <v>1074</v>
      </c>
      <c r="C121" s="975">
        <v>44.627679999999998</v>
      </c>
      <c r="D121" s="993" t="s">
        <v>4164</v>
      </c>
    </row>
    <row r="122" spans="1:4" s="214" customFormat="1" ht="25.5" customHeight="1" x14ac:dyDescent="0.2">
      <c r="A122" s="973">
        <v>61989223</v>
      </c>
      <c r="B122" s="974" t="s">
        <v>1078</v>
      </c>
      <c r="C122" s="975">
        <v>0.16092000000000001</v>
      </c>
      <c r="D122" s="993" t="s">
        <v>4164</v>
      </c>
    </row>
    <row r="123" spans="1:4" s="214" customFormat="1" ht="25.5" customHeight="1" x14ac:dyDescent="0.2">
      <c r="A123" s="973">
        <v>61989231</v>
      </c>
      <c r="B123" s="974" t="s">
        <v>1082</v>
      </c>
      <c r="C123" s="975">
        <v>82.874020000000002</v>
      </c>
      <c r="D123" s="993" t="s">
        <v>4164</v>
      </c>
    </row>
    <row r="124" spans="1:4" s="214" customFormat="1" ht="25.5" customHeight="1" x14ac:dyDescent="0.2">
      <c r="A124" s="973">
        <v>61989258</v>
      </c>
      <c r="B124" s="974" t="s">
        <v>1042</v>
      </c>
      <c r="C124" s="975">
        <v>17.002749999999999</v>
      </c>
      <c r="D124" s="993" t="s">
        <v>4164</v>
      </c>
    </row>
    <row r="125" spans="1:4" s="214" customFormat="1" ht="45" x14ac:dyDescent="0.2">
      <c r="A125" s="973">
        <v>61989266</v>
      </c>
      <c r="B125" s="974" t="s">
        <v>1050</v>
      </c>
      <c r="C125" s="975">
        <v>159.76088999999999</v>
      </c>
      <c r="D125" s="994" t="s">
        <v>5385</v>
      </c>
    </row>
    <row r="126" spans="1:4" s="214" customFormat="1" ht="15" x14ac:dyDescent="0.2">
      <c r="A126" s="973">
        <v>61989274</v>
      </c>
      <c r="B126" s="974" t="s">
        <v>1049</v>
      </c>
      <c r="C126" s="975">
        <v>68.200789999999998</v>
      </c>
      <c r="D126" s="993" t="s">
        <v>4164</v>
      </c>
    </row>
    <row r="127" spans="1:4" s="214" customFormat="1" ht="25.5" customHeight="1" x14ac:dyDescent="0.2">
      <c r="A127" s="973">
        <v>61989321</v>
      </c>
      <c r="B127" s="981" t="s">
        <v>1119</v>
      </c>
      <c r="C127" s="975">
        <v>17.917459999999998</v>
      </c>
      <c r="D127" s="993" t="s">
        <v>4164</v>
      </c>
    </row>
    <row r="128" spans="1:4" s="214" customFormat="1" ht="25.5" customHeight="1" x14ac:dyDescent="0.2">
      <c r="A128" s="973">
        <v>61989339</v>
      </c>
      <c r="B128" s="974" t="s">
        <v>1120</v>
      </c>
      <c r="C128" s="975">
        <v>9.3835499999999996</v>
      </c>
      <c r="D128" s="993" t="s">
        <v>4164</v>
      </c>
    </row>
    <row r="129" spans="1:4" s="214" customFormat="1" ht="15" x14ac:dyDescent="0.2">
      <c r="A129" s="973">
        <v>62330268</v>
      </c>
      <c r="B129" s="974" t="s">
        <v>1058</v>
      </c>
      <c r="C129" s="975">
        <v>2.5167700000000002</v>
      </c>
      <c r="D129" s="993" t="s">
        <v>4164</v>
      </c>
    </row>
    <row r="130" spans="1:4" s="214" customFormat="1" ht="15" x14ac:dyDescent="0.2">
      <c r="A130" s="973">
        <v>62330276</v>
      </c>
      <c r="B130" s="974" t="s">
        <v>1090</v>
      </c>
      <c r="C130" s="975">
        <v>38.511240000000001</v>
      </c>
      <c r="D130" s="993" t="s">
        <v>4164</v>
      </c>
    </row>
    <row r="131" spans="1:4" s="214" customFormat="1" ht="15" x14ac:dyDescent="0.2">
      <c r="A131" s="973">
        <v>62330292</v>
      </c>
      <c r="B131" s="974" t="s">
        <v>1094</v>
      </c>
      <c r="C131" s="975">
        <v>49.618760000000002</v>
      </c>
      <c r="D131" s="993" t="s">
        <v>4164</v>
      </c>
    </row>
    <row r="132" spans="1:4" s="214" customFormat="1" ht="22.5" x14ac:dyDescent="0.2">
      <c r="A132" s="973">
        <v>62330322</v>
      </c>
      <c r="B132" s="974" t="s">
        <v>1093</v>
      </c>
      <c r="C132" s="975">
        <v>69.176569999999998</v>
      </c>
      <c r="D132" s="993" t="s">
        <v>4164</v>
      </c>
    </row>
    <row r="133" spans="1:4" s="214" customFormat="1" ht="25.5" customHeight="1" x14ac:dyDescent="0.2">
      <c r="A133" s="973">
        <v>62330349</v>
      </c>
      <c r="B133" s="974" t="s">
        <v>1097</v>
      </c>
      <c r="C133" s="975">
        <v>128.20402000000001</v>
      </c>
      <c r="D133" s="993" t="s">
        <v>4164</v>
      </c>
    </row>
    <row r="134" spans="1:4" s="214" customFormat="1" ht="25.5" customHeight="1" x14ac:dyDescent="0.2">
      <c r="A134" s="973">
        <v>62330357</v>
      </c>
      <c r="B134" s="974" t="s">
        <v>1091</v>
      </c>
      <c r="C134" s="975">
        <v>523.29426999999998</v>
      </c>
      <c r="D134" s="993" t="s">
        <v>4164</v>
      </c>
    </row>
    <row r="135" spans="1:4" s="214" customFormat="1" ht="15" x14ac:dyDescent="0.2">
      <c r="A135" s="973">
        <v>62330373</v>
      </c>
      <c r="B135" s="974" t="s">
        <v>1095</v>
      </c>
      <c r="C135" s="975">
        <v>124.73486</v>
      </c>
      <c r="D135" s="993" t="s">
        <v>4164</v>
      </c>
    </row>
    <row r="136" spans="1:4" s="214" customFormat="1" ht="15" x14ac:dyDescent="0.2">
      <c r="A136" s="973">
        <v>62330381</v>
      </c>
      <c r="B136" s="974" t="s">
        <v>1113</v>
      </c>
      <c r="C136" s="975">
        <v>243.46359000000001</v>
      </c>
      <c r="D136" s="993" t="s">
        <v>4164</v>
      </c>
    </row>
    <row r="137" spans="1:4" s="214" customFormat="1" ht="25.5" customHeight="1" x14ac:dyDescent="0.2">
      <c r="A137" s="973">
        <v>62330390</v>
      </c>
      <c r="B137" s="974" t="s">
        <v>1059</v>
      </c>
      <c r="C137" s="975">
        <v>56.730289999999997</v>
      </c>
      <c r="D137" s="993" t="s">
        <v>4164</v>
      </c>
    </row>
    <row r="138" spans="1:4" s="214" customFormat="1" ht="25.5" customHeight="1" x14ac:dyDescent="0.2">
      <c r="A138" s="973">
        <v>62330403</v>
      </c>
      <c r="B138" s="974" t="s">
        <v>1114</v>
      </c>
      <c r="C138" s="975">
        <v>1016.17261</v>
      </c>
      <c r="D138" s="993" t="s">
        <v>4164</v>
      </c>
    </row>
    <row r="139" spans="1:4" s="214" customFormat="1" ht="25.5" customHeight="1" x14ac:dyDescent="0.2">
      <c r="A139" s="973">
        <v>62330420</v>
      </c>
      <c r="B139" s="974" t="s">
        <v>1092</v>
      </c>
      <c r="C139" s="975">
        <v>123.6074</v>
      </c>
      <c r="D139" s="994" t="s">
        <v>5386</v>
      </c>
    </row>
    <row r="140" spans="1:4" s="214" customFormat="1" ht="25.5" customHeight="1" x14ac:dyDescent="0.2">
      <c r="A140" s="973">
        <v>62331205</v>
      </c>
      <c r="B140" s="974" t="s">
        <v>966</v>
      </c>
      <c r="C140" s="975">
        <v>9.2593099999999993</v>
      </c>
      <c r="D140" s="993" t="s">
        <v>4164</v>
      </c>
    </row>
    <row r="141" spans="1:4" s="214" customFormat="1" ht="25.5" customHeight="1" x14ac:dyDescent="0.2">
      <c r="A141" s="973">
        <v>62331493</v>
      </c>
      <c r="B141" s="974" t="s">
        <v>968</v>
      </c>
      <c r="C141" s="975">
        <v>88.100890000000007</v>
      </c>
      <c r="D141" s="993" t="s">
        <v>4164</v>
      </c>
    </row>
    <row r="142" spans="1:4" s="214" customFormat="1" ht="15" x14ac:dyDescent="0.2">
      <c r="A142" s="973">
        <v>62331515</v>
      </c>
      <c r="B142" s="974" t="s">
        <v>998</v>
      </c>
      <c r="C142" s="975">
        <v>318.59073000000001</v>
      </c>
      <c r="D142" s="993" t="s">
        <v>4164</v>
      </c>
    </row>
    <row r="143" spans="1:4" s="214" customFormat="1" ht="15" x14ac:dyDescent="0.2">
      <c r="A143" s="973">
        <v>62331540</v>
      </c>
      <c r="B143" s="974" t="s">
        <v>972</v>
      </c>
      <c r="C143" s="975">
        <v>168.13921999999999</v>
      </c>
      <c r="D143" s="993" t="s">
        <v>4164</v>
      </c>
    </row>
    <row r="144" spans="1:4" s="214" customFormat="1" ht="15" x14ac:dyDescent="0.2">
      <c r="A144" s="973">
        <v>62331558</v>
      </c>
      <c r="B144" s="974" t="s">
        <v>969</v>
      </c>
      <c r="C144" s="975">
        <v>129.81066999999999</v>
      </c>
      <c r="D144" s="993" t="s">
        <v>4164</v>
      </c>
    </row>
    <row r="145" spans="1:4" s="214" customFormat="1" ht="15" x14ac:dyDescent="0.2">
      <c r="A145" s="973">
        <v>62331566</v>
      </c>
      <c r="B145" s="974" t="s">
        <v>997</v>
      </c>
      <c r="C145" s="975">
        <v>143.23051000000001</v>
      </c>
      <c r="D145" s="993" t="s">
        <v>4164</v>
      </c>
    </row>
    <row r="146" spans="1:4" s="214" customFormat="1" ht="15" x14ac:dyDescent="0.2">
      <c r="A146" s="973">
        <v>62331574</v>
      </c>
      <c r="B146" s="974" t="s">
        <v>996</v>
      </c>
      <c r="C146" s="975">
        <v>44.60286</v>
      </c>
      <c r="D146" s="993" t="s">
        <v>4164</v>
      </c>
    </row>
    <row r="147" spans="1:4" s="214" customFormat="1" ht="15" x14ac:dyDescent="0.2">
      <c r="A147" s="973">
        <v>62331582</v>
      </c>
      <c r="B147" s="974" t="s">
        <v>970</v>
      </c>
      <c r="C147" s="975">
        <v>78.573719999999994</v>
      </c>
      <c r="D147" s="993" t="s">
        <v>4164</v>
      </c>
    </row>
    <row r="148" spans="1:4" s="214" customFormat="1" ht="15" x14ac:dyDescent="0.2">
      <c r="A148" s="973">
        <v>62331639</v>
      </c>
      <c r="B148" s="974" t="s">
        <v>967</v>
      </c>
      <c r="C148" s="975">
        <v>0</v>
      </c>
      <c r="D148" s="993" t="s">
        <v>64</v>
      </c>
    </row>
    <row r="149" spans="1:4" s="214" customFormat="1" ht="15" x14ac:dyDescent="0.2">
      <c r="A149" s="973">
        <v>62331647</v>
      </c>
      <c r="B149" s="978" t="s">
        <v>1086</v>
      </c>
      <c r="C149" s="975">
        <v>321.17838</v>
      </c>
      <c r="D149" s="993" t="s">
        <v>4164</v>
      </c>
    </row>
    <row r="150" spans="1:4" s="214" customFormat="1" ht="25.5" customHeight="1" x14ac:dyDescent="0.2">
      <c r="A150" s="973">
        <v>62331663</v>
      </c>
      <c r="B150" s="974" t="s">
        <v>1085</v>
      </c>
      <c r="C150" s="975">
        <v>43.642589999999998</v>
      </c>
      <c r="D150" s="993" t="s">
        <v>4164</v>
      </c>
    </row>
    <row r="151" spans="1:4" s="214" customFormat="1" ht="15" x14ac:dyDescent="0.2">
      <c r="A151" s="973">
        <v>62331680</v>
      </c>
      <c r="B151" s="974" t="s">
        <v>1088</v>
      </c>
      <c r="C151" s="975">
        <v>2.1591800000000001</v>
      </c>
      <c r="D151" s="993" t="s">
        <v>4164</v>
      </c>
    </row>
    <row r="152" spans="1:4" s="214" customFormat="1" ht="15" x14ac:dyDescent="0.2">
      <c r="A152" s="973">
        <v>62331698</v>
      </c>
      <c r="B152" s="974" t="s">
        <v>1089</v>
      </c>
      <c r="C152" s="975">
        <v>60.035879999999999</v>
      </c>
      <c r="D152" s="993" t="s">
        <v>4164</v>
      </c>
    </row>
    <row r="153" spans="1:4" s="214" customFormat="1" ht="25.5" customHeight="1" x14ac:dyDescent="0.2">
      <c r="A153" s="973">
        <v>62331701</v>
      </c>
      <c r="B153" s="974" t="s">
        <v>1083</v>
      </c>
      <c r="C153" s="975">
        <v>209.71396999999999</v>
      </c>
      <c r="D153" s="993" t="s">
        <v>4164</v>
      </c>
    </row>
    <row r="154" spans="1:4" s="214" customFormat="1" ht="15" x14ac:dyDescent="0.2">
      <c r="A154" s="973">
        <v>62331752</v>
      </c>
      <c r="B154" s="974" t="s">
        <v>1112</v>
      </c>
      <c r="C154" s="975">
        <v>119.30752</v>
      </c>
      <c r="D154" s="993" t="s">
        <v>4164</v>
      </c>
    </row>
    <row r="155" spans="1:4" s="214" customFormat="1" ht="15" x14ac:dyDescent="0.2">
      <c r="A155" s="973">
        <v>62331795</v>
      </c>
      <c r="B155" s="981" t="s">
        <v>971</v>
      </c>
      <c r="C155" s="975">
        <v>0</v>
      </c>
      <c r="D155" s="993" t="s">
        <v>64</v>
      </c>
    </row>
    <row r="156" spans="1:4" s="214" customFormat="1" ht="22.5" x14ac:dyDescent="0.2">
      <c r="A156" s="973">
        <v>63024616</v>
      </c>
      <c r="B156" s="974" t="s">
        <v>1053</v>
      </c>
      <c r="C156" s="975">
        <v>80.812389999999994</v>
      </c>
      <c r="D156" s="993" t="s">
        <v>4164</v>
      </c>
    </row>
    <row r="157" spans="1:4" s="214" customFormat="1" ht="25.5" customHeight="1" x14ac:dyDescent="0.2">
      <c r="A157" s="973">
        <v>63731983</v>
      </c>
      <c r="B157" s="974" t="s">
        <v>1079</v>
      </c>
      <c r="C157" s="975">
        <v>154.56768</v>
      </c>
      <c r="D157" s="993" t="s">
        <v>4164</v>
      </c>
    </row>
    <row r="158" spans="1:4" s="214" customFormat="1" ht="25.5" customHeight="1" x14ac:dyDescent="0.2">
      <c r="A158" s="973">
        <v>64120384</v>
      </c>
      <c r="B158" s="985" t="s">
        <v>1103</v>
      </c>
      <c r="C158" s="975">
        <v>72.172399999999996</v>
      </c>
      <c r="D158" s="993" t="s">
        <v>4164</v>
      </c>
    </row>
    <row r="159" spans="1:4" s="214" customFormat="1" ht="15" x14ac:dyDescent="0.2">
      <c r="A159" s="973">
        <v>64120392</v>
      </c>
      <c r="B159" s="974" t="s">
        <v>1104</v>
      </c>
      <c r="C159" s="975">
        <v>10.40509</v>
      </c>
      <c r="D159" s="993" t="s">
        <v>4164</v>
      </c>
    </row>
    <row r="160" spans="1:4" s="214" customFormat="1" ht="25.5" customHeight="1" x14ac:dyDescent="0.2">
      <c r="A160" s="973">
        <v>64125912</v>
      </c>
      <c r="B160" s="974" t="s">
        <v>1056</v>
      </c>
      <c r="C160" s="975">
        <v>31.365549999999999</v>
      </c>
      <c r="D160" s="993" t="s">
        <v>4164</v>
      </c>
    </row>
    <row r="161" spans="1:4" s="214" customFormat="1" ht="25.5" customHeight="1" x14ac:dyDescent="0.2">
      <c r="A161" s="973">
        <v>64628116</v>
      </c>
      <c r="B161" s="974" t="s">
        <v>1080</v>
      </c>
      <c r="C161" s="975">
        <v>15.24497</v>
      </c>
      <c r="D161" s="993" t="s">
        <v>4164</v>
      </c>
    </row>
    <row r="162" spans="1:4" s="214" customFormat="1" ht="25.5" customHeight="1" x14ac:dyDescent="0.2">
      <c r="A162" s="973">
        <v>64628124</v>
      </c>
      <c r="B162" s="974" t="s">
        <v>1040</v>
      </c>
      <c r="C162" s="975">
        <v>0</v>
      </c>
      <c r="D162" s="993" t="s">
        <v>64</v>
      </c>
    </row>
    <row r="163" spans="1:4" s="214" customFormat="1" ht="25.5" customHeight="1" x14ac:dyDescent="0.2">
      <c r="A163" s="973">
        <v>64628141</v>
      </c>
      <c r="B163" s="974" t="s">
        <v>1039</v>
      </c>
      <c r="C163" s="975">
        <v>8</v>
      </c>
      <c r="D163" s="993" t="s">
        <v>4164</v>
      </c>
    </row>
    <row r="164" spans="1:4" s="214" customFormat="1" ht="25.5" customHeight="1" x14ac:dyDescent="0.2">
      <c r="A164" s="973">
        <v>64628159</v>
      </c>
      <c r="B164" s="974" t="s">
        <v>1048</v>
      </c>
      <c r="C164" s="975">
        <v>94.83914</v>
      </c>
      <c r="D164" s="993" t="s">
        <v>4164</v>
      </c>
    </row>
    <row r="165" spans="1:4" s="214" customFormat="1" ht="15" x14ac:dyDescent="0.2">
      <c r="A165" s="973">
        <v>64628183</v>
      </c>
      <c r="B165" s="974" t="s">
        <v>1052</v>
      </c>
      <c r="C165" s="975">
        <v>2.7995700000000001</v>
      </c>
      <c r="D165" s="993" t="s">
        <v>4164</v>
      </c>
    </row>
    <row r="166" spans="1:4" s="214" customFormat="1" ht="15" x14ac:dyDescent="0.2">
      <c r="A166" s="973">
        <v>64628205</v>
      </c>
      <c r="B166" s="974" t="s">
        <v>1051</v>
      </c>
      <c r="C166" s="975">
        <v>157.49501000000001</v>
      </c>
      <c r="D166" s="993" t="s">
        <v>4164</v>
      </c>
    </row>
    <row r="167" spans="1:4" s="214" customFormat="1" ht="25.5" customHeight="1" x14ac:dyDescent="0.2">
      <c r="A167" s="986">
        <v>64628221</v>
      </c>
      <c r="B167" s="987" t="s">
        <v>1081</v>
      </c>
      <c r="C167" s="975">
        <v>364.27703000000002</v>
      </c>
      <c r="D167" s="993" t="s">
        <v>4164</v>
      </c>
    </row>
    <row r="168" spans="1:4" s="214" customFormat="1" ht="25.5" customHeight="1" x14ac:dyDescent="0.2">
      <c r="A168" s="973">
        <v>66741335</v>
      </c>
      <c r="B168" s="974" t="s">
        <v>1046</v>
      </c>
      <c r="C168" s="975">
        <v>51.921059999999997</v>
      </c>
      <c r="D168" s="993" t="s">
        <v>4164</v>
      </c>
    </row>
    <row r="169" spans="1:4" s="214" customFormat="1" ht="15" x14ac:dyDescent="0.2">
      <c r="A169" s="973">
        <v>66932581</v>
      </c>
      <c r="B169" s="974" t="s">
        <v>1020</v>
      </c>
      <c r="C169" s="975">
        <v>493.42775999999998</v>
      </c>
      <c r="D169" s="993" t="s">
        <v>4164</v>
      </c>
    </row>
    <row r="170" spans="1:4" s="214" customFormat="1" ht="33.75" x14ac:dyDescent="0.2">
      <c r="A170" s="973">
        <v>68321261</v>
      </c>
      <c r="B170" s="974" t="s">
        <v>1021</v>
      </c>
      <c r="C170" s="975">
        <v>1.1841900000000001</v>
      </c>
      <c r="D170" s="994" t="s">
        <v>4172</v>
      </c>
    </row>
    <row r="171" spans="1:4" s="214" customFormat="1" ht="15" x14ac:dyDescent="0.2">
      <c r="A171" s="973">
        <v>68334222</v>
      </c>
      <c r="B171" s="981" t="s">
        <v>1128</v>
      </c>
      <c r="C171" s="975">
        <v>61.731070000000003</v>
      </c>
      <c r="D171" s="993" t="s">
        <v>4164</v>
      </c>
    </row>
    <row r="172" spans="1:4" s="214" customFormat="1" ht="25.5" customHeight="1" x14ac:dyDescent="0.2">
      <c r="A172" s="973">
        <v>68899092</v>
      </c>
      <c r="B172" s="974" t="s">
        <v>1087</v>
      </c>
      <c r="C172" s="975">
        <v>80.126739999999998</v>
      </c>
      <c r="D172" s="993" t="s">
        <v>4164</v>
      </c>
    </row>
    <row r="173" spans="1:4" s="214" customFormat="1" ht="15" x14ac:dyDescent="0.2">
      <c r="A173" s="973">
        <v>68899106</v>
      </c>
      <c r="B173" s="974" t="s">
        <v>1084</v>
      </c>
      <c r="C173" s="975">
        <v>296.68302999999997</v>
      </c>
      <c r="D173" s="993" t="s">
        <v>4164</v>
      </c>
    </row>
    <row r="174" spans="1:4" s="214" customFormat="1" ht="25.5" customHeight="1" x14ac:dyDescent="0.2">
      <c r="A174" s="973">
        <v>69610126</v>
      </c>
      <c r="B174" s="974" t="s">
        <v>1069</v>
      </c>
      <c r="C174" s="975">
        <v>0</v>
      </c>
      <c r="D174" s="993" t="s">
        <v>64</v>
      </c>
    </row>
    <row r="175" spans="1:4" s="214" customFormat="1" ht="25.5" customHeight="1" x14ac:dyDescent="0.2">
      <c r="A175" s="973">
        <v>69610134</v>
      </c>
      <c r="B175" s="974" t="s">
        <v>1067</v>
      </c>
      <c r="C175" s="975">
        <v>16.241330000000001</v>
      </c>
      <c r="D175" s="994" t="s">
        <v>5387</v>
      </c>
    </row>
    <row r="176" spans="1:4" s="214" customFormat="1" ht="25.5" customHeight="1" x14ac:dyDescent="0.2">
      <c r="A176" s="973">
        <v>70632090</v>
      </c>
      <c r="B176" s="974" t="s">
        <v>1068</v>
      </c>
      <c r="C176" s="975">
        <v>0</v>
      </c>
      <c r="D176" s="993" t="s">
        <v>64</v>
      </c>
    </row>
    <row r="177" spans="1:4" s="214" customFormat="1" ht="22.5" x14ac:dyDescent="0.2">
      <c r="A177" s="973">
        <v>70640696</v>
      </c>
      <c r="B177" s="974" t="s">
        <v>1055</v>
      </c>
      <c r="C177" s="975">
        <v>29.242750000000001</v>
      </c>
      <c r="D177" s="993" t="s">
        <v>4164</v>
      </c>
    </row>
    <row r="178" spans="1:4" s="214" customFormat="1" ht="25.5" customHeight="1" x14ac:dyDescent="0.2">
      <c r="A178" s="973">
        <v>70640700</v>
      </c>
      <c r="B178" s="974" t="s">
        <v>1054</v>
      </c>
      <c r="C178" s="975">
        <v>19.399370000000001</v>
      </c>
      <c r="D178" s="993" t="s">
        <v>4164</v>
      </c>
    </row>
    <row r="179" spans="1:4" s="214" customFormat="1" ht="25.5" customHeight="1" x14ac:dyDescent="0.2">
      <c r="A179" s="973">
        <v>70640718</v>
      </c>
      <c r="B179" s="974" t="s">
        <v>1057</v>
      </c>
      <c r="C179" s="975">
        <v>42.275289999999998</v>
      </c>
      <c r="D179" s="993" t="s">
        <v>4164</v>
      </c>
    </row>
    <row r="180" spans="1:4" s="214" customFormat="1" ht="22.5" x14ac:dyDescent="0.2">
      <c r="A180" s="973">
        <v>71172050</v>
      </c>
      <c r="B180" s="974" t="s">
        <v>1073</v>
      </c>
      <c r="C180" s="975">
        <v>3.78071</v>
      </c>
      <c r="D180" s="993" t="s">
        <v>4164</v>
      </c>
    </row>
    <row r="181" spans="1:4" s="214" customFormat="1" ht="26.25" customHeight="1" thickBot="1" x14ac:dyDescent="0.25">
      <c r="A181" s="973">
        <v>72547651</v>
      </c>
      <c r="B181" s="974" t="s">
        <v>1013</v>
      </c>
      <c r="C181" s="975">
        <v>-111.92504</v>
      </c>
      <c r="D181" s="994" t="s">
        <v>4169</v>
      </c>
    </row>
    <row r="182" spans="1:4" s="214" customFormat="1" ht="18" customHeight="1" thickBot="1" x14ac:dyDescent="0.25">
      <c r="A182" s="1310" t="s">
        <v>3117</v>
      </c>
      <c r="B182" s="1311"/>
      <c r="C182" s="960">
        <f>SUM(C4:C181)</f>
        <v>19979.31091</v>
      </c>
      <c r="D182" s="961"/>
    </row>
    <row r="183" spans="1:4" s="214" customFormat="1" ht="25.5" customHeight="1" x14ac:dyDescent="0.2">
      <c r="A183" s="828"/>
      <c r="B183" s="828"/>
      <c r="C183" s="215"/>
    </row>
    <row r="184" spans="1:4" x14ac:dyDescent="0.2">
      <c r="A184" s="988"/>
      <c r="B184" s="1150"/>
      <c r="D184" s="209"/>
    </row>
  </sheetData>
  <mergeCells count="2">
    <mergeCell ref="A1:D1"/>
    <mergeCell ref="A182:B182"/>
  </mergeCells>
  <printOptions horizontalCentered="1"/>
  <pageMargins left="0.39370078740157483" right="0.39370078740157483" top="0.59055118110236227" bottom="0.39370078740157483" header="0.31496062992125984" footer="0.11811023622047245"/>
  <pageSetup paperSize="9" scale="80" firstPageNumber="315" fitToHeight="0" orientation="portrait" useFirstPageNumber="1" r:id="rId1"/>
  <headerFooter>
    <oddHeader>&amp;L&amp;"Tahoma,Kurzíva"Závěrečný účet Moravskoslezského kraje za rok 2022&amp;R&amp;"Tahoma,Kurzíva"Tabulka č. 27</oddHeader>
    <oddFooter>&amp;C&amp;"Tahoma,Obyčejné"&amp;P</oddFooter>
  </headerFooter>
  <rowBreaks count="1" manualBreakCount="1">
    <brk id="48" max="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2AD6-C509-4F8E-B50B-47B2BA3E40C6}">
  <sheetPr>
    <pageSetUpPr fitToPage="1"/>
  </sheetPr>
  <dimension ref="A1:F14"/>
  <sheetViews>
    <sheetView zoomScaleNormal="100" zoomScaleSheetLayoutView="100" workbookViewId="0">
      <selection activeCell="D16" sqref="D16"/>
    </sheetView>
  </sheetViews>
  <sheetFormatPr defaultColWidth="9.28515625" defaultRowHeight="15" x14ac:dyDescent="0.2"/>
  <cols>
    <col min="1" max="1" width="9.7109375" style="216" customWidth="1"/>
    <col min="2" max="2" width="60.7109375" style="217" customWidth="1"/>
    <col min="3" max="3" width="14.7109375" style="206" customWidth="1"/>
    <col min="4" max="4" width="35.7109375" style="204" customWidth="1"/>
    <col min="5" max="5" width="81.5703125" style="204" bestFit="1" customWidth="1"/>
    <col min="6" max="9" width="9.28515625" style="204"/>
    <col min="10" max="10" width="79" style="204" bestFit="1" customWidth="1"/>
    <col min="11" max="12" width="9.28515625" style="204"/>
    <col min="13" max="14" width="9.7109375" style="204" bestFit="1" customWidth="1"/>
    <col min="15" max="16384" width="9.28515625" style="204"/>
  </cols>
  <sheetData>
    <row r="1" spans="1:6" s="196" customFormat="1" ht="24" customHeight="1" x14ac:dyDescent="0.2">
      <c r="A1" s="1307" t="s">
        <v>4177</v>
      </c>
      <c r="B1" s="1307"/>
      <c r="C1" s="1307"/>
      <c r="D1" s="1307"/>
    </row>
    <row r="2" spans="1:6" ht="15.75" thickBot="1" x14ac:dyDescent="0.25">
      <c r="C2" s="208"/>
      <c r="D2" s="208" t="s">
        <v>2</v>
      </c>
    </row>
    <row r="3" spans="1:6" s="218" customFormat="1" ht="45.75" customHeight="1" thickBot="1" x14ac:dyDescent="0.25">
      <c r="A3" s="200" t="s">
        <v>925</v>
      </c>
      <c r="B3" s="952" t="s">
        <v>926</v>
      </c>
      <c r="C3" s="953" t="s">
        <v>4157</v>
      </c>
      <c r="D3" s="954" t="s">
        <v>4160</v>
      </c>
    </row>
    <row r="4" spans="1:6" s="218" customFormat="1" ht="27.75" customHeight="1" x14ac:dyDescent="0.25">
      <c r="A4" s="219">
        <v>534188</v>
      </c>
      <c r="B4" s="1151" t="s">
        <v>1133</v>
      </c>
      <c r="C4" s="989">
        <v>53119.30171</v>
      </c>
      <c r="D4" s="1152" t="s">
        <v>5388</v>
      </c>
      <c r="E4" s="959"/>
      <c r="F4" s="959"/>
    </row>
    <row r="5" spans="1:6" s="218" customFormat="1" ht="67.5" customHeight="1" x14ac:dyDescent="0.25">
      <c r="A5" s="219">
        <v>534200</v>
      </c>
      <c r="B5" s="1151" t="s">
        <v>1135</v>
      </c>
      <c r="C5" s="989">
        <v>1817.4846199999999</v>
      </c>
      <c r="D5" s="1152" t="s">
        <v>5390</v>
      </c>
      <c r="E5" s="959"/>
      <c r="F5" s="959"/>
    </row>
    <row r="6" spans="1:6" s="218" customFormat="1" ht="27.75" customHeight="1" x14ac:dyDescent="0.25">
      <c r="A6" s="219">
        <v>534242</v>
      </c>
      <c r="B6" s="1151" t="s">
        <v>1134</v>
      </c>
      <c r="C6" s="989">
        <v>2543.9996500000002</v>
      </c>
      <c r="D6" s="1152" t="s">
        <v>4175</v>
      </c>
      <c r="E6" s="959"/>
      <c r="F6" s="959"/>
    </row>
    <row r="7" spans="1:6" s="218" customFormat="1" ht="17.25" customHeight="1" x14ac:dyDescent="0.25">
      <c r="A7" s="990">
        <v>844641</v>
      </c>
      <c r="B7" s="991" t="s">
        <v>1132</v>
      </c>
      <c r="C7" s="965">
        <v>5360.66338</v>
      </c>
      <c r="D7" s="1152" t="s">
        <v>4164</v>
      </c>
      <c r="E7" s="959"/>
      <c r="F7" s="959"/>
    </row>
    <row r="8" spans="1:6" s="218" customFormat="1" ht="27.75" customHeight="1" x14ac:dyDescent="0.25">
      <c r="A8" s="219">
        <v>844853</v>
      </c>
      <c r="B8" s="1151" t="s">
        <v>4176</v>
      </c>
      <c r="C8" s="965">
        <v>2117.9380500000002</v>
      </c>
      <c r="D8" s="1152" t="s">
        <v>4175</v>
      </c>
      <c r="E8" s="959"/>
      <c r="F8" s="959"/>
    </row>
    <row r="9" spans="1:6" s="218" customFormat="1" ht="27.75" customHeight="1" x14ac:dyDescent="0.25">
      <c r="A9" s="219">
        <v>844896</v>
      </c>
      <c r="B9" s="1151" t="s">
        <v>3303</v>
      </c>
      <c r="C9" s="965">
        <v>17960.875209999998</v>
      </c>
      <c r="D9" s="1152" t="s">
        <v>4175</v>
      </c>
      <c r="E9" s="959"/>
      <c r="F9" s="959"/>
    </row>
    <row r="10" spans="1:6" s="218" customFormat="1" ht="55.5" customHeight="1" x14ac:dyDescent="0.25">
      <c r="A10" s="219">
        <v>47813750</v>
      </c>
      <c r="B10" s="1151" t="s">
        <v>1136</v>
      </c>
      <c r="C10" s="989">
        <v>13486.83095</v>
      </c>
      <c r="D10" s="1152" t="s">
        <v>5389</v>
      </c>
      <c r="E10" s="959"/>
      <c r="F10" s="959"/>
    </row>
    <row r="11" spans="1:6" s="218" customFormat="1" ht="28.5" customHeight="1" thickBot="1" x14ac:dyDescent="0.3">
      <c r="A11" s="219">
        <v>48804525</v>
      </c>
      <c r="B11" s="1151" t="s">
        <v>1137</v>
      </c>
      <c r="C11" s="989">
        <v>0</v>
      </c>
      <c r="D11" s="992" t="s">
        <v>64</v>
      </c>
      <c r="E11" s="959"/>
      <c r="F11" s="959"/>
    </row>
    <row r="12" spans="1:6" s="218" customFormat="1" ht="18" customHeight="1" thickBot="1" x14ac:dyDescent="0.25">
      <c r="A12" s="1308" t="s">
        <v>1138</v>
      </c>
      <c r="B12" s="1309"/>
      <c r="C12" s="960">
        <f>SUM(C3:C11)</f>
        <v>96407.093569999997</v>
      </c>
      <c r="D12" s="961"/>
    </row>
    <row r="13" spans="1:6" s="218" customFormat="1" x14ac:dyDescent="0.2">
      <c r="A13" s="216"/>
      <c r="B13" s="217"/>
      <c r="C13" s="206"/>
    </row>
    <row r="14" spans="1:6" s="218" customFormat="1" ht="18" customHeight="1" x14ac:dyDescent="0.2">
      <c r="A14" s="216"/>
      <c r="B14" s="217"/>
      <c r="C14" s="206"/>
    </row>
  </sheetData>
  <mergeCells count="2">
    <mergeCell ref="A1:D1"/>
    <mergeCell ref="A12:B12"/>
  </mergeCells>
  <printOptions horizontalCentered="1"/>
  <pageMargins left="0.39370078740157483" right="0.39370078740157483" top="0.59055118110236227" bottom="0.39370078740157483" header="0.31496062992125984" footer="0.11811023622047245"/>
  <pageSetup paperSize="9" scale="80" firstPageNumber="319" fitToHeight="0" orientation="portrait" useFirstPageNumber="1" r:id="rId1"/>
  <headerFooter>
    <oddHeader>&amp;L&amp;"Tahoma,Kurzíva"Závěrečný účet Moravskoslezského kraje za rok 2022&amp;R&amp;"Tahoma,Kurzíva"Tabulka č. 28</oddHeader>
    <oddFooter>&amp;C&amp;"Tahoma,Obyčejné"&amp;P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4690A-EE46-477C-939A-B2FEAA643046}">
  <sheetPr>
    <pageSetUpPr fitToPage="1"/>
  </sheetPr>
  <dimension ref="A1:D1915"/>
  <sheetViews>
    <sheetView zoomScaleNormal="100" zoomScaleSheetLayoutView="100" workbookViewId="0">
      <pane ySplit="3" topLeftCell="A4" activePane="bottomLeft" state="frozen"/>
      <selection activeCell="I32" sqref="I32"/>
      <selection pane="bottomLeft" activeCell="G3" sqref="G3"/>
    </sheetView>
  </sheetViews>
  <sheetFormatPr defaultRowHeight="10.5" x14ac:dyDescent="0.15"/>
  <cols>
    <col min="1" max="1" width="38.5703125" style="997" customWidth="1"/>
    <col min="2" max="2" width="12.5703125" style="997" customWidth="1"/>
    <col min="3" max="3" width="12.7109375" style="997" customWidth="1"/>
    <col min="4" max="4" width="84.140625" style="997" customWidth="1"/>
    <col min="5" max="16384" width="9.140625" style="997"/>
  </cols>
  <sheetData>
    <row r="1" spans="1:4" s="232" customFormat="1" ht="21" customHeight="1" x14ac:dyDescent="0.15">
      <c r="A1" s="1319" t="s">
        <v>2879</v>
      </c>
      <c r="B1" s="1319"/>
      <c r="C1" s="1319"/>
      <c r="D1" s="1319"/>
    </row>
    <row r="2" spans="1:4" s="232" customFormat="1" ht="12.75" customHeight="1" x14ac:dyDescent="0.15">
      <c r="A2" s="233"/>
      <c r="B2" s="233"/>
      <c r="C2" s="233"/>
      <c r="D2" s="234" t="s">
        <v>2</v>
      </c>
    </row>
    <row r="3" spans="1:4" s="235" customFormat="1" ht="15" customHeight="1" x14ac:dyDescent="0.2">
      <c r="A3" s="454" t="s">
        <v>341</v>
      </c>
      <c r="B3" s="454" t="s">
        <v>2880</v>
      </c>
      <c r="C3" s="454" t="s">
        <v>2881</v>
      </c>
      <c r="D3" s="454" t="s">
        <v>2882</v>
      </c>
    </row>
    <row r="4" spans="1:4" s="232" customFormat="1" ht="24.75" customHeight="1" x14ac:dyDescent="0.15">
      <c r="A4" s="236" t="s">
        <v>3538</v>
      </c>
      <c r="B4" s="237"/>
      <c r="C4" s="237"/>
      <c r="D4" s="238"/>
    </row>
    <row r="5" spans="1:4" s="996" customFormat="1" ht="11.25" customHeight="1" x14ac:dyDescent="0.2">
      <c r="A5" s="1316" t="s">
        <v>1906</v>
      </c>
      <c r="B5" s="1002">
        <v>12000</v>
      </c>
      <c r="C5" s="1002">
        <v>12000</v>
      </c>
      <c r="D5" s="998" t="s">
        <v>1907</v>
      </c>
    </row>
    <row r="6" spans="1:4" s="996" customFormat="1" ht="11.25" customHeight="1" x14ac:dyDescent="0.2">
      <c r="A6" s="1317"/>
      <c r="B6" s="1003">
        <v>4800</v>
      </c>
      <c r="C6" s="1003">
        <v>4514</v>
      </c>
      <c r="D6" s="999" t="s">
        <v>4179</v>
      </c>
    </row>
    <row r="7" spans="1:4" s="996" customFormat="1" ht="11.25" customHeight="1" x14ac:dyDescent="0.2">
      <c r="A7" s="1317"/>
      <c r="B7" s="1003">
        <v>9000</v>
      </c>
      <c r="C7" s="1003">
        <v>0</v>
      </c>
      <c r="D7" s="999" t="s">
        <v>4180</v>
      </c>
    </row>
    <row r="8" spans="1:4" s="996" customFormat="1" ht="11.25" customHeight="1" x14ac:dyDescent="0.2">
      <c r="A8" s="1317"/>
      <c r="B8" s="1003">
        <v>7000</v>
      </c>
      <c r="C8" s="1003">
        <v>7000</v>
      </c>
      <c r="D8" s="999" t="s">
        <v>4181</v>
      </c>
    </row>
    <row r="9" spans="1:4" s="996" customFormat="1" ht="11.25" customHeight="1" x14ac:dyDescent="0.2">
      <c r="A9" s="1317"/>
      <c r="B9" s="1003">
        <v>4400</v>
      </c>
      <c r="C9" s="1003">
        <v>4400</v>
      </c>
      <c r="D9" s="999" t="s">
        <v>3315</v>
      </c>
    </row>
    <row r="10" spans="1:4" s="996" customFormat="1" ht="11.25" customHeight="1" x14ac:dyDescent="0.2">
      <c r="A10" s="1317"/>
      <c r="B10" s="1003">
        <v>11500</v>
      </c>
      <c r="C10" s="1003">
        <v>0</v>
      </c>
      <c r="D10" s="999" t="s">
        <v>4182</v>
      </c>
    </row>
    <row r="11" spans="1:4" s="996" customFormat="1" ht="11.25" customHeight="1" x14ac:dyDescent="0.2">
      <c r="A11" s="1317"/>
      <c r="B11" s="1003">
        <v>19500</v>
      </c>
      <c r="C11" s="1003">
        <v>19500</v>
      </c>
      <c r="D11" s="999" t="s">
        <v>4183</v>
      </c>
    </row>
    <row r="12" spans="1:4" s="996" customFormat="1" ht="11.25" customHeight="1" x14ac:dyDescent="0.2">
      <c r="A12" s="1317"/>
      <c r="B12" s="1003">
        <v>3553.5</v>
      </c>
      <c r="C12" s="1003">
        <v>3553.5010000000002</v>
      </c>
      <c r="D12" s="999" t="s">
        <v>3316</v>
      </c>
    </row>
    <row r="13" spans="1:4" s="996" customFormat="1" ht="11.25" customHeight="1" x14ac:dyDescent="0.2">
      <c r="A13" s="1317"/>
      <c r="B13" s="1003">
        <v>900</v>
      </c>
      <c r="C13" s="1003">
        <v>833</v>
      </c>
      <c r="D13" s="999" t="s">
        <v>3317</v>
      </c>
    </row>
    <row r="14" spans="1:4" s="996" customFormat="1" ht="11.25" customHeight="1" x14ac:dyDescent="0.2">
      <c r="A14" s="1317"/>
      <c r="B14" s="1003">
        <v>12300</v>
      </c>
      <c r="C14" s="1003">
        <v>12300</v>
      </c>
      <c r="D14" s="999" t="s">
        <v>3318</v>
      </c>
    </row>
    <row r="15" spans="1:4" s="996" customFormat="1" ht="11.25" customHeight="1" x14ac:dyDescent="0.2">
      <c r="A15" s="1317"/>
      <c r="B15" s="1003">
        <v>2500</v>
      </c>
      <c r="C15" s="1003">
        <v>0</v>
      </c>
      <c r="D15" s="999" t="s">
        <v>4184</v>
      </c>
    </row>
    <row r="16" spans="1:4" s="996" customFormat="1" ht="11.25" customHeight="1" x14ac:dyDescent="0.2">
      <c r="A16" s="1317"/>
      <c r="B16" s="1003">
        <v>4000</v>
      </c>
      <c r="C16" s="1003">
        <v>4000</v>
      </c>
      <c r="D16" s="999" t="s">
        <v>4185</v>
      </c>
    </row>
    <row r="17" spans="1:4" s="996" customFormat="1" ht="11.25" customHeight="1" x14ac:dyDescent="0.2">
      <c r="A17" s="1317"/>
      <c r="B17" s="1003">
        <v>50000</v>
      </c>
      <c r="C17" s="1003">
        <v>47000</v>
      </c>
      <c r="D17" s="999" t="s">
        <v>1908</v>
      </c>
    </row>
    <row r="18" spans="1:4" s="996" customFormat="1" ht="11.25" customHeight="1" x14ac:dyDescent="0.2">
      <c r="A18" s="1317"/>
      <c r="B18" s="1003">
        <v>516982</v>
      </c>
      <c r="C18" s="1003">
        <v>516982</v>
      </c>
      <c r="D18" s="999" t="s">
        <v>3319</v>
      </c>
    </row>
    <row r="19" spans="1:4" s="996" customFormat="1" ht="11.25" customHeight="1" x14ac:dyDescent="0.2">
      <c r="A19" s="1317"/>
      <c r="B19" s="1003">
        <v>195000</v>
      </c>
      <c r="C19" s="1003">
        <v>195000</v>
      </c>
      <c r="D19" s="999" t="s">
        <v>3320</v>
      </c>
    </row>
    <row r="20" spans="1:4" s="996" customFormat="1" ht="11.25" customHeight="1" x14ac:dyDescent="0.2">
      <c r="A20" s="1317"/>
      <c r="B20" s="1003">
        <v>62500</v>
      </c>
      <c r="C20" s="1003">
        <v>62500</v>
      </c>
      <c r="D20" s="999" t="s">
        <v>4186</v>
      </c>
    </row>
    <row r="21" spans="1:4" s="996" customFormat="1" ht="11.25" customHeight="1" x14ac:dyDescent="0.2">
      <c r="A21" s="1317"/>
      <c r="B21" s="1003">
        <v>40000</v>
      </c>
      <c r="C21" s="1003">
        <v>26500</v>
      </c>
      <c r="D21" s="999" t="s">
        <v>4187</v>
      </c>
    </row>
    <row r="22" spans="1:4" s="996" customFormat="1" ht="11.25" customHeight="1" x14ac:dyDescent="0.2">
      <c r="A22" s="1317"/>
      <c r="B22" s="1003">
        <v>17500</v>
      </c>
      <c r="C22" s="1003">
        <v>14780</v>
      </c>
      <c r="D22" s="999" t="s">
        <v>4188</v>
      </c>
    </row>
    <row r="23" spans="1:4" s="996" customFormat="1" ht="11.25" customHeight="1" x14ac:dyDescent="0.2">
      <c r="A23" s="1317"/>
      <c r="B23" s="1003">
        <v>3450</v>
      </c>
      <c r="C23" s="1003">
        <v>3450</v>
      </c>
      <c r="D23" s="999" t="s">
        <v>4189</v>
      </c>
    </row>
    <row r="24" spans="1:4" s="996" customFormat="1" ht="11.25" customHeight="1" x14ac:dyDescent="0.2">
      <c r="A24" s="1317"/>
      <c r="B24" s="1003">
        <v>31860</v>
      </c>
      <c r="C24" s="1003">
        <v>26260</v>
      </c>
      <c r="D24" s="999" t="s">
        <v>4190</v>
      </c>
    </row>
    <row r="25" spans="1:4" s="996" customFormat="1" ht="11.25" customHeight="1" x14ac:dyDescent="0.2">
      <c r="A25" s="1317"/>
      <c r="B25" s="1003">
        <v>284592</v>
      </c>
      <c r="C25" s="1003">
        <v>256592</v>
      </c>
      <c r="D25" s="999" t="s">
        <v>1909</v>
      </c>
    </row>
    <row r="26" spans="1:4" s="996" customFormat="1" ht="11.25" customHeight="1" x14ac:dyDescent="0.2">
      <c r="A26" s="1317"/>
      <c r="B26" s="1003">
        <v>58700</v>
      </c>
      <c r="C26" s="1003">
        <v>58700</v>
      </c>
      <c r="D26" s="999" t="s">
        <v>4191</v>
      </c>
    </row>
    <row r="27" spans="1:4" s="996" customFormat="1" ht="11.25" customHeight="1" x14ac:dyDescent="0.2">
      <c r="A27" s="1317"/>
      <c r="B27" s="1003">
        <v>4800</v>
      </c>
      <c r="C27" s="1003">
        <v>0</v>
      </c>
      <c r="D27" s="999" t="s">
        <v>4192</v>
      </c>
    </row>
    <row r="28" spans="1:4" s="996" customFormat="1" ht="11.25" customHeight="1" x14ac:dyDescent="0.2">
      <c r="A28" s="1317"/>
      <c r="B28" s="1003">
        <v>1356837.5</v>
      </c>
      <c r="C28" s="1003">
        <v>1275864.5010000002</v>
      </c>
      <c r="D28" s="999" t="s">
        <v>11</v>
      </c>
    </row>
    <row r="29" spans="1:4" s="996" customFormat="1" ht="23.25" customHeight="1" x14ac:dyDescent="0.2">
      <c r="A29" s="239" t="s">
        <v>3539</v>
      </c>
      <c r="B29" s="1004">
        <v>1356837.5</v>
      </c>
      <c r="C29" s="1004">
        <v>1275864.5010000002</v>
      </c>
      <c r="D29" s="1000"/>
    </row>
    <row r="30" spans="1:4" s="232" customFormat="1" ht="24.75" customHeight="1" x14ac:dyDescent="0.15">
      <c r="A30" s="236" t="s">
        <v>3536</v>
      </c>
      <c r="B30" s="237"/>
      <c r="C30" s="237"/>
      <c r="D30" s="238"/>
    </row>
    <row r="31" spans="1:4" s="996" customFormat="1" ht="11.25" customHeight="1" x14ac:dyDescent="0.2">
      <c r="A31" s="1316" t="s">
        <v>1903</v>
      </c>
      <c r="B31" s="1002">
        <v>41</v>
      </c>
      <c r="C31" s="1002">
        <v>41</v>
      </c>
      <c r="D31" s="998" t="s">
        <v>1904</v>
      </c>
    </row>
    <row r="32" spans="1:4" s="996" customFormat="1" ht="11.25" customHeight="1" x14ac:dyDescent="0.2">
      <c r="A32" s="1317"/>
      <c r="B32" s="1003">
        <v>12456</v>
      </c>
      <c r="C32" s="1003">
        <v>0</v>
      </c>
      <c r="D32" s="999" t="s">
        <v>3357</v>
      </c>
    </row>
    <row r="33" spans="1:4" s="996" customFormat="1" ht="11.25" customHeight="1" x14ac:dyDescent="0.2">
      <c r="A33" s="1317"/>
      <c r="B33" s="1003">
        <v>2060</v>
      </c>
      <c r="C33" s="1003">
        <v>987.60199999999998</v>
      </c>
      <c r="D33" s="999" t="s">
        <v>3321</v>
      </c>
    </row>
    <row r="34" spans="1:4" s="996" customFormat="1" ht="11.25" customHeight="1" x14ac:dyDescent="0.2">
      <c r="A34" s="1317"/>
      <c r="B34" s="1003">
        <v>60</v>
      </c>
      <c r="C34" s="1003">
        <v>57.838000000000001</v>
      </c>
      <c r="D34" s="999" t="s">
        <v>4193</v>
      </c>
    </row>
    <row r="35" spans="1:4" s="996" customFormat="1" ht="11.25" customHeight="1" x14ac:dyDescent="0.2">
      <c r="A35" s="1317"/>
      <c r="B35" s="1003">
        <v>13593</v>
      </c>
      <c r="C35" s="1003">
        <v>13593</v>
      </c>
      <c r="D35" s="999" t="s">
        <v>3322</v>
      </c>
    </row>
    <row r="36" spans="1:4" s="996" customFormat="1" ht="11.25" customHeight="1" x14ac:dyDescent="0.2">
      <c r="A36" s="1317"/>
      <c r="B36" s="1003">
        <v>525</v>
      </c>
      <c r="C36" s="1003">
        <v>84.457999999999998</v>
      </c>
      <c r="D36" s="999" t="s">
        <v>3686</v>
      </c>
    </row>
    <row r="37" spans="1:4" s="996" customFormat="1" ht="11.25" customHeight="1" x14ac:dyDescent="0.2">
      <c r="A37" s="1317"/>
      <c r="B37" s="1003">
        <v>14102.32</v>
      </c>
      <c r="C37" s="1003">
        <v>6154.0189599999994</v>
      </c>
      <c r="D37" s="999" t="s">
        <v>735</v>
      </c>
    </row>
    <row r="38" spans="1:4" s="996" customFormat="1" ht="11.25" customHeight="1" x14ac:dyDescent="0.2">
      <c r="A38" s="1318"/>
      <c r="B38" s="1005">
        <v>42837.32</v>
      </c>
      <c r="C38" s="1005">
        <v>20917.916960000002</v>
      </c>
      <c r="D38" s="1001" t="s">
        <v>11</v>
      </c>
    </row>
    <row r="39" spans="1:4" s="996" customFormat="1" ht="11.25" customHeight="1" x14ac:dyDescent="0.2">
      <c r="A39" s="1316" t="s">
        <v>1905</v>
      </c>
      <c r="B39" s="1002">
        <v>2166</v>
      </c>
      <c r="C39" s="1002">
        <v>1173.636</v>
      </c>
      <c r="D39" s="998" t="s">
        <v>4194</v>
      </c>
    </row>
    <row r="40" spans="1:4" s="996" customFormat="1" ht="11.25" customHeight="1" x14ac:dyDescent="0.2">
      <c r="A40" s="1317"/>
      <c r="B40" s="1003">
        <v>1005.5</v>
      </c>
      <c r="C40" s="1003">
        <v>951.03822000000002</v>
      </c>
      <c r="D40" s="999" t="s">
        <v>3323</v>
      </c>
    </row>
    <row r="41" spans="1:4" s="996" customFormat="1" ht="11.25" customHeight="1" x14ac:dyDescent="0.2">
      <c r="A41" s="1317"/>
      <c r="B41" s="1003">
        <v>10582.82</v>
      </c>
      <c r="C41" s="1003">
        <v>10582.81077</v>
      </c>
      <c r="D41" s="999" t="s">
        <v>4043</v>
      </c>
    </row>
    <row r="42" spans="1:4" s="996" customFormat="1" ht="11.25" customHeight="1" x14ac:dyDescent="0.2">
      <c r="A42" s="1317"/>
      <c r="B42" s="1003">
        <v>2579.9699999999998</v>
      </c>
      <c r="C42" s="1003">
        <v>1779.97</v>
      </c>
      <c r="D42" s="999" t="s">
        <v>3321</v>
      </c>
    </row>
    <row r="43" spans="1:4" s="996" customFormat="1" ht="11.25" customHeight="1" x14ac:dyDescent="0.2">
      <c r="A43" s="1317"/>
      <c r="B43" s="1003">
        <v>23569</v>
      </c>
      <c r="C43" s="1003">
        <v>23569</v>
      </c>
      <c r="D43" s="999" t="s">
        <v>3322</v>
      </c>
    </row>
    <row r="44" spans="1:4" s="996" customFormat="1" ht="11.25" customHeight="1" x14ac:dyDescent="0.2">
      <c r="A44" s="1317"/>
      <c r="B44" s="1003">
        <v>296</v>
      </c>
      <c r="C44" s="1003">
        <v>296</v>
      </c>
      <c r="D44" s="999" t="s">
        <v>3324</v>
      </c>
    </row>
    <row r="45" spans="1:4" s="996" customFormat="1" ht="11.25" customHeight="1" x14ac:dyDescent="0.2">
      <c r="A45" s="1317"/>
      <c r="B45" s="1003">
        <v>2000</v>
      </c>
      <c r="C45" s="1003">
        <v>0</v>
      </c>
      <c r="D45" s="999" t="s">
        <v>3686</v>
      </c>
    </row>
    <row r="46" spans="1:4" s="996" customFormat="1" ht="11.25" customHeight="1" x14ac:dyDescent="0.2">
      <c r="A46" s="1318"/>
      <c r="B46" s="1005">
        <v>42199.29</v>
      </c>
      <c r="C46" s="1005">
        <v>38352.454989999998</v>
      </c>
      <c r="D46" s="1001" t="s">
        <v>11</v>
      </c>
    </row>
    <row r="47" spans="1:4" s="996" customFormat="1" ht="23.25" customHeight="1" x14ac:dyDescent="0.2">
      <c r="A47" s="239" t="s">
        <v>3537</v>
      </c>
      <c r="B47" s="1004">
        <v>85036.61</v>
      </c>
      <c r="C47" s="1004">
        <v>59270.371950000001</v>
      </c>
      <c r="D47" s="1000"/>
    </row>
    <row r="48" spans="1:4" s="232" customFormat="1" ht="24.75" customHeight="1" x14ac:dyDescent="0.15">
      <c r="A48" s="236" t="s">
        <v>2883</v>
      </c>
      <c r="B48" s="237"/>
      <c r="C48" s="237"/>
      <c r="D48" s="238"/>
    </row>
    <row r="49" spans="1:4" s="996" customFormat="1" ht="11.25" customHeight="1" x14ac:dyDescent="0.2">
      <c r="A49" s="1316" t="s">
        <v>931</v>
      </c>
      <c r="B49" s="1002">
        <v>780</v>
      </c>
      <c r="C49" s="1002">
        <v>780</v>
      </c>
      <c r="D49" s="998" t="s">
        <v>4139</v>
      </c>
    </row>
    <row r="50" spans="1:4" s="996" customFormat="1" ht="11.25" customHeight="1" x14ac:dyDescent="0.2">
      <c r="A50" s="1317"/>
      <c r="B50" s="1003">
        <v>860</v>
      </c>
      <c r="C50" s="1003">
        <v>860</v>
      </c>
      <c r="D50" s="999" t="s">
        <v>706</v>
      </c>
    </row>
    <row r="51" spans="1:4" s="996" customFormat="1" ht="11.25" customHeight="1" x14ac:dyDescent="0.2">
      <c r="A51" s="1317"/>
      <c r="B51" s="1003">
        <v>652.39</v>
      </c>
      <c r="C51" s="1003">
        <v>652.39</v>
      </c>
      <c r="D51" s="999" t="s">
        <v>768</v>
      </c>
    </row>
    <row r="52" spans="1:4" s="996" customFormat="1" ht="11.25" customHeight="1" x14ac:dyDescent="0.2">
      <c r="A52" s="1317"/>
      <c r="B52" s="1003">
        <v>150</v>
      </c>
      <c r="C52" s="1003">
        <v>150</v>
      </c>
      <c r="D52" s="999" t="s">
        <v>765</v>
      </c>
    </row>
    <row r="53" spans="1:4" s="996" customFormat="1" ht="11.25" customHeight="1" x14ac:dyDescent="0.2">
      <c r="A53" s="1317"/>
      <c r="B53" s="1003">
        <v>164.5</v>
      </c>
      <c r="C53" s="1003">
        <v>164.5</v>
      </c>
      <c r="D53" s="999" t="s">
        <v>4195</v>
      </c>
    </row>
    <row r="54" spans="1:4" s="996" customFormat="1" ht="11.25" customHeight="1" x14ac:dyDescent="0.2">
      <c r="A54" s="1317"/>
      <c r="B54" s="1003">
        <v>22898.99</v>
      </c>
      <c r="C54" s="1003">
        <v>22898.985000000001</v>
      </c>
      <c r="D54" s="999" t="s">
        <v>763</v>
      </c>
    </row>
    <row r="55" spans="1:4" s="996" customFormat="1" ht="11.25" customHeight="1" x14ac:dyDescent="0.2">
      <c r="A55" s="1317"/>
      <c r="B55" s="1003">
        <v>1578.02</v>
      </c>
      <c r="C55" s="1003">
        <v>1576.0260000000001</v>
      </c>
      <c r="D55" s="999" t="s">
        <v>764</v>
      </c>
    </row>
    <row r="56" spans="1:4" s="996" customFormat="1" ht="11.25" customHeight="1" x14ac:dyDescent="0.2">
      <c r="A56" s="1318"/>
      <c r="B56" s="1005">
        <v>27083.9</v>
      </c>
      <c r="C56" s="1005">
        <v>27081.900999999998</v>
      </c>
      <c r="D56" s="1001" t="s">
        <v>11</v>
      </c>
    </row>
    <row r="57" spans="1:4" s="996" customFormat="1" ht="11.25" customHeight="1" x14ac:dyDescent="0.2">
      <c r="A57" s="1317" t="s">
        <v>930</v>
      </c>
      <c r="B57" s="1003">
        <v>7100</v>
      </c>
      <c r="C57" s="1003">
        <v>7100</v>
      </c>
      <c r="D57" s="999" t="s">
        <v>4196</v>
      </c>
    </row>
    <row r="58" spans="1:4" s="996" customFormat="1" ht="11.25" customHeight="1" x14ac:dyDescent="0.2">
      <c r="A58" s="1317"/>
      <c r="B58" s="1003">
        <v>360</v>
      </c>
      <c r="C58" s="1003">
        <v>360</v>
      </c>
      <c r="D58" s="999" t="s">
        <v>768</v>
      </c>
    </row>
    <row r="59" spans="1:4" s="996" customFormat="1" ht="11.25" customHeight="1" x14ac:dyDescent="0.2">
      <c r="A59" s="1317"/>
      <c r="B59" s="1003">
        <v>160</v>
      </c>
      <c r="C59" s="1003">
        <v>160</v>
      </c>
      <c r="D59" s="999" t="s">
        <v>765</v>
      </c>
    </row>
    <row r="60" spans="1:4" s="996" customFormat="1" ht="11.25" customHeight="1" x14ac:dyDescent="0.2">
      <c r="A60" s="1317"/>
      <c r="B60" s="1003">
        <v>44052.34</v>
      </c>
      <c r="C60" s="1003">
        <v>44052.343999999997</v>
      </c>
      <c r="D60" s="999" t="s">
        <v>763</v>
      </c>
    </row>
    <row r="61" spans="1:4" s="996" customFormat="1" ht="11.25" customHeight="1" x14ac:dyDescent="0.2">
      <c r="A61" s="1317"/>
      <c r="B61" s="1003">
        <v>1342.66</v>
      </c>
      <c r="C61" s="1003">
        <v>1342.6559999999999</v>
      </c>
      <c r="D61" s="999" t="s">
        <v>764</v>
      </c>
    </row>
    <row r="62" spans="1:4" s="996" customFormat="1" ht="11.25" customHeight="1" x14ac:dyDescent="0.2">
      <c r="A62" s="1317"/>
      <c r="B62" s="1003">
        <v>1200</v>
      </c>
      <c r="C62" s="1003">
        <v>1200</v>
      </c>
      <c r="D62" s="999" t="s">
        <v>767</v>
      </c>
    </row>
    <row r="63" spans="1:4" s="996" customFormat="1" ht="11.25" customHeight="1" x14ac:dyDescent="0.2">
      <c r="A63" s="1317"/>
      <c r="B63" s="1003">
        <v>293</v>
      </c>
      <c r="C63" s="1003">
        <v>293</v>
      </c>
      <c r="D63" s="999" t="s">
        <v>2993</v>
      </c>
    </row>
    <row r="64" spans="1:4" s="996" customFormat="1" ht="11.25" customHeight="1" x14ac:dyDescent="0.2">
      <c r="A64" s="1317"/>
      <c r="B64" s="1003">
        <v>54508</v>
      </c>
      <c r="C64" s="1003">
        <v>54508</v>
      </c>
      <c r="D64" s="999" t="s">
        <v>11</v>
      </c>
    </row>
    <row r="65" spans="1:4" s="996" customFormat="1" ht="11.25" customHeight="1" x14ac:dyDescent="0.2">
      <c r="A65" s="1316" t="s">
        <v>934</v>
      </c>
      <c r="B65" s="1002">
        <v>21380.91</v>
      </c>
      <c r="C65" s="1002">
        <v>15832.872240000001</v>
      </c>
      <c r="D65" s="998" t="s">
        <v>1910</v>
      </c>
    </row>
    <row r="66" spans="1:4" s="996" customFormat="1" ht="11.25" customHeight="1" x14ac:dyDescent="0.2">
      <c r="A66" s="1317"/>
      <c r="B66" s="1003">
        <v>125</v>
      </c>
      <c r="C66" s="1003">
        <v>125</v>
      </c>
      <c r="D66" s="999" t="s">
        <v>4197</v>
      </c>
    </row>
    <row r="67" spans="1:4" s="996" customFormat="1" ht="11.25" customHeight="1" x14ac:dyDescent="0.2">
      <c r="A67" s="1317"/>
      <c r="B67" s="1003">
        <v>1155</v>
      </c>
      <c r="C67" s="1003">
        <v>1155</v>
      </c>
      <c r="D67" s="999" t="s">
        <v>768</v>
      </c>
    </row>
    <row r="68" spans="1:4" s="996" customFormat="1" ht="11.25" customHeight="1" x14ac:dyDescent="0.2">
      <c r="A68" s="1317"/>
      <c r="B68" s="1003">
        <v>23658.34</v>
      </c>
      <c r="C68" s="1003">
        <v>23658.343000000001</v>
      </c>
      <c r="D68" s="999" t="s">
        <v>763</v>
      </c>
    </row>
    <row r="69" spans="1:4" s="996" customFormat="1" ht="11.25" customHeight="1" x14ac:dyDescent="0.2">
      <c r="A69" s="1317"/>
      <c r="B69" s="1003">
        <v>860.66</v>
      </c>
      <c r="C69" s="1003">
        <v>860.65700000000004</v>
      </c>
      <c r="D69" s="999" t="s">
        <v>764</v>
      </c>
    </row>
    <row r="70" spans="1:4" s="996" customFormat="1" ht="11.25" customHeight="1" x14ac:dyDescent="0.2">
      <c r="A70" s="1317"/>
      <c r="B70" s="1003">
        <v>5000</v>
      </c>
      <c r="C70" s="1003">
        <v>5000</v>
      </c>
      <c r="D70" s="999" t="s">
        <v>3325</v>
      </c>
    </row>
    <row r="71" spans="1:4" s="996" customFormat="1" ht="11.25" customHeight="1" x14ac:dyDescent="0.2">
      <c r="A71" s="1318"/>
      <c r="B71" s="1005">
        <v>52179.91</v>
      </c>
      <c r="C71" s="1005">
        <v>46631.872240000004</v>
      </c>
      <c r="D71" s="1001" t="s">
        <v>11</v>
      </c>
    </row>
    <row r="72" spans="1:4" s="996" customFormat="1" ht="11.25" customHeight="1" x14ac:dyDescent="0.2">
      <c r="A72" s="1317" t="s">
        <v>936</v>
      </c>
      <c r="B72" s="1003">
        <v>360</v>
      </c>
      <c r="C72" s="1003">
        <v>360</v>
      </c>
      <c r="D72" s="999" t="s">
        <v>806</v>
      </c>
    </row>
    <row r="73" spans="1:4" s="996" customFormat="1" ht="11.25" customHeight="1" x14ac:dyDescent="0.2">
      <c r="A73" s="1317"/>
      <c r="B73" s="1003">
        <v>80</v>
      </c>
      <c r="C73" s="1003">
        <v>80</v>
      </c>
      <c r="D73" s="999" t="s">
        <v>2986</v>
      </c>
    </row>
    <row r="74" spans="1:4" s="996" customFormat="1" ht="11.25" customHeight="1" x14ac:dyDescent="0.2">
      <c r="A74" s="1317"/>
      <c r="B74" s="1003">
        <v>305</v>
      </c>
      <c r="C74" s="1003">
        <v>305</v>
      </c>
      <c r="D74" s="999" t="s">
        <v>706</v>
      </c>
    </row>
    <row r="75" spans="1:4" s="996" customFormat="1" ht="11.25" customHeight="1" x14ac:dyDescent="0.2">
      <c r="A75" s="1317"/>
      <c r="B75" s="1003">
        <v>813.9799999999999</v>
      </c>
      <c r="C75" s="1003">
        <v>813.9706000000001</v>
      </c>
      <c r="D75" s="999" t="s">
        <v>773</v>
      </c>
    </row>
    <row r="76" spans="1:4" s="996" customFormat="1" ht="11.25" customHeight="1" x14ac:dyDescent="0.2">
      <c r="A76" s="1317"/>
      <c r="B76" s="1003">
        <v>14541.8</v>
      </c>
      <c r="C76" s="1003">
        <v>14491.84</v>
      </c>
      <c r="D76" s="999" t="s">
        <v>768</v>
      </c>
    </row>
    <row r="77" spans="1:4" s="996" customFormat="1" ht="11.25" customHeight="1" x14ac:dyDescent="0.2">
      <c r="A77" s="1317"/>
      <c r="B77" s="1003">
        <v>249</v>
      </c>
      <c r="C77" s="1003">
        <v>249</v>
      </c>
      <c r="D77" s="999" t="s">
        <v>2985</v>
      </c>
    </row>
    <row r="78" spans="1:4" s="996" customFormat="1" ht="11.25" customHeight="1" x14ac:dyDescent="0.2">
      <c r="A78" s="1317"/>
      <c r="B78" s="1003">
        <v>96.89</v>
      </c>
      <c r="C78" s="1003">
        <v>96.887</v>
      </c>
      <c r="D78" s="999" t="s">
        <v>4198</v>
      </c>
    </row>
    <row r="79" spans="1:4" s="996" customFormat="1" ht="11.25" customHeight="1" x14ac:dyDescent="0.2">
      <c r="A79" s="1317"/>
      <c r="B79" s="1003">
        <v>36209.19</v>
      </c>
      <c r="C79" s="1003">
        <v>36209.186999999998</v>
      </c>
      <c r="D79" s="999" t="s">
        <v>763</v>
      </c>
    </row>
    <row r="80" spans="1:4" s="996" customFormat="1" ht="11.25" customHeight="1" x14ac:dyDescent="0.2">
      <c r="A80" s="1317"/>
      <c r="B80" s="1003">
        <v>3025.81</v>
      </c>
      <c r="C80" s="1003">
        <v>3024.9590400000002</v>
      </c>
      <c r="D80" s="999" t="s">
        <v>764</v>
      </c>
    </row>
    <row r="81" spans="1:4" s="996" customFormat="1" ht="11.25" customHeight="1" x14ac:dyDescent="0.2">
      <c r="A81" s="1317"/>
      <c r="B81" s="1003">
        <v>4000</v>
      </c>
      <c r="C81" s="1003">
        <v>0</v>
      </c>
      <c r="D81" s="999" t="s">
        <v>3690</v>
      </c>
    </row>
    <row r="82" spans="1:4" s="996" customFormat="1" ht="11.25" customHeight="1" x14ac:dyDescent="0.2">
      <c r="A82" s="1317"/>
      <c r="B82" s="1003">
        <v>70</v>
      </c>
      <c r="C82" s="1003">
        <v>70</v>
      </c>
      <c r="D82" s="999" t="s">
        <v>4199</v>
      </c>
    </row>
    <row r="83" spans="1:4" s="996" customFormat="1" ht="11.25" customHeight="1" x14ac:dyDescent="0.2">
      <c r="A83" s="1317"/>
      <c r="B83" s="1003">
        <v>11241.96</v>
      </c>
      <c r="C83" s="1003">
        <v>7788.9600899999996</v>
      </c>
      <c r="D83" s="999" t="s">
        <v>3326</v>
      </c>
    </row>
    <row r="84" spans="1:4" s="996" customFormat="1" ht="11.25" customHeight="1" x14ac:dyDescent="0.2">
      <c r="A84" s="1317"/>
      <c r="B84" s="1003">
        <v>1182.92</v>
      </c>
      <c r="C84" s="1003">
        <v>1179.71</v>
      </c>
      <c r="D84" s="999" t="s">
        <v>3227</v>
      </c>
    </row>
    <row r="85" spans="1:4" s="996" customFormat="1" ht="11.25" customHeight="1" x14ac:dyDescent="0.2">
      <c r="A85" s="1317"/>
      <c r="B85" s="1003">
        <v>1850</v>
      </c>
      <c r="C85" s="1003">
        <v>417.45</v>
      </c>
      <c r="D85" s="999" t="s">
        <v>3327</v>
      </c>
    </row>
    <row r="86" spans="1:4" s="996" customFormat="1" ht="11.25" customHeight="1" x14ac:dyDescent="0.2">
      <c r="A86" s="1317"/>
      <c r="B86" s="1003">
        <v>74026.549999999988</v>
      </c>
      <c r="C86" s="1003">
        <v>65086.963730000003</v>
      </c>
      <c r="D86" s="999" t="s">
        <v>11</v>
      </c>
    </row>
    <row r="87" spans="1:4" s="996" customFormat="1" ht="11.25" customHeight="1" x14ac:dyDescent="0.2">
      <c r="A87" s="1316" t="s">
        <v>933</v>
      </c>
      <c r="B87" s="1002">
        <v>1000</v>
      </c>
      <c r="C87" s="1002">
        <v>0</v>
      </c>
      <c r="D87" s="998" t="s">
        <v>4200</v>
      </c>
    </row>
    <row r="88" spans="1:4" s="996" customFormat="1" ht="11.25" customHeight="1" x14ac:dyDescent="0.2">
      <c r="A88" s="1317"/>
      <c r="B88" s="1003">
        <v>9035</v>
      </c>
      <c r="C88" s="1003">
        <v>9035</v>
      </c>
      <c r="D88" s="999" t="s">
        <v>768</v>
      </c>
    </row>
    <row r="89" spans="1:4" s="996" customFormat="1" ht="11.25" customHeight="1" x14ac:dyDescent="0.2">
      <c r="A89" s="1317"/>
      <c r="B89" s="1003">
        <v>120</v>
      </c>
      <c r="C89" s="1003">
        <v>120</v>
      </c>
      <c r="D89" s="999" t="s">
        <v>4201</v>
      </c>
    </row>
    <row r="90" spans="1:4" s="996" customFormat="1" ht="11.25" customHeight="1" x14ac:dyDescent="0.2">
      <c r="A90" s="1317"/>
      <c r="B90" s="1003">
        <v>29059.75</v>
      </c>
      <c r="C90" s="1003">
        <v>29059.748</v>
      </c>
      <c r="D90" s="999" t="s">
        <v>763</v>
      </c>
    </row>
    <row r="91" spans="1:4" s="996" customFormat="1" ht="11.25" customHeight="1" x14ac:dyDescent="0.2">
      <c r="A91" s="1317"/>
      <c r="B91" s="1003">
        <v>4251.25</v>
      </c>
      <c r="C91" s="1003">
        <v>4251.2520000000004</v>
      </c>
      <c r="D91" s="999" t="s">
        <v>764</v>
      </c>
    </row>
    <row r="92" spans="1:4" s="996" customFormat="1" ht="11.25" customHeight="1" x14ac:dyDescent="0.2">
      <c r="A92" s="1317"/>
      <c r="B92" s="1003">
        <v>390</v>
      </c>
      <c r="C92" s="1003">
        <v>176.26892000000001</v>
      </c>
      <c r="D92" s="999" t="s">
        <v>3690</v>
      </c>
    </row>
    <row r="93" spans="1:4" s="996" customFormat="1" ht="11.25" customHeight="1" x14ac:dyDescent="0.2">
      <c r="A93" s="1317"/>
      <c r="B93" s="1003">
        <v>500</v>
      </c>
      <c r="C93" s="1003">
        <v>58.987499999999997</v>
      </c>
      <c r="D93" s="999" t="s">
        <v>3691</v>
      </c>
    </row>
    <row r="94" spans="1:4" s="996" customFormat="1" ht="11.25" customHeight="1" x14ac:dyDescent="0.2">
      <c r="A94" s="1318"/>
      <c r="B94" s="1005">
        <v>44356</v>
      </c>
      <c r="C94" s="1005">
        <v>42701.256420000005</v>
      </c>
      <c r="D94" s="1001" t="s">
        <v>11</v>
      </c>
    </row>
    <row r="95" spans="1:4" s="996" customFormat="1" ht="11.25" customHeight="1" x14ac:dyDescent="0.2">
      <c r="A95" s="1317" t="s">
        <v>935</v>
      </c>
      <c r="B95" s="1003">
        <v>250</v>
      </c>
      <c r="C95" s="1003">
        <v>250</v>
      </c>
      <c r="D95" s="999" t="s">
        <v>806</v>
      </c>
    </row>
    <row r="96" spans="1:4" s="996" customFormat="1" ht="11.25" customHeight="1" x14ac:dyDescent="0.2">
      <c r="A96" s="1317"/>
      <c r="B96" s="1003">
        <v>1500</v>
      </c>
      <c r="C96" s="1003">
        <v>1218.6020000000001</v>
      </c>
      <c r="D96" s="999" t="s">
        <v>4202</v>
      </c>
    </row>
    <row r="97" spans="1:4" s="996" customFormat="1" ht="11.25" customHeight="1" x14ac:dyDescent="0.2">
      <c r="A97" s="1317"/>
      <c r="B97" s="1003">
        <v>150</v>
      </c>
      <c r="C97" s="1003">
        <v>150</v>
      </c>
      <c r="D97" s="999" t="s">
        <v>4002</v>
      </c>
    </row>
    <row r="98" spans="1:4" s="996" customFormat="1" ht="11.25" customHeight="1" x14ac:dyDescent="0.2">
      <c r="A98" s="1317"/>
      <c r="B98" s="1003">
        <v>1970</v>
      </c>
      <c r="C98" s="1003">
        <v>1970</v>
      </c>
      <c r="D98" s="999" t="s">
        <v>768</v>
      </c>
    </row>
    <row r="99" spans="1:4" s="996" customFormat="1" ht="11.25" customHeight="1" x14ac:dyDescent="0.2">
      <c r="A99" s="1317"/>
      <c r="B99" s="1003">
        <v>140</v>
      </c>
      <c r="C99" s="1003">
        <v>140</v>
      </c>
      <c r="D99" s="999" t="s">
        <v>765</v>
      </c>
    </row>
    <row r="100" spans="1:4" s="996" customFormat="1" ht="11.25" customHeight="1" x14ac:dyDescent="0.2">
      <c r="A100" s="1317"/>
      <c r="B100" s="1003">
        <v>70</v>
      </c>
      <c r="C100" s="1003">
        <v>70</v>
      </c>
      <c r="D100" s="999" t="s">
        <v>4203</v>
      </c>
    </row>
    <row r="101" spans="1:4" s="996" customFormat="1" ht="11.25" customHeight="1" x14ac:dyDescent="0.2">
      <c r="A101" s="1317"/>
      <c r="B101" s="1003">
        <v>22.4</v>
      </c>
      <c r="C101" s="1003">
        <v>22.4</v>
      </c>
      <c r="D101" s="999" t="s">
        <v>4195</v>
      </c>
    </row>
    <row r="102" spans="1:4" s="996" customFormat="1" ht="11.25" customHeight="1" x14ac:dyDescent="0.2">
      <c r="A102" s="1317"/>
      <c r="B102" s="1003">
        <v>180</v>
      </c>
      <c r="C102" s="1003">
        <v>180</v>
      </c>
      <c r="D102" s="999" t="s">
        <v>4138</v>
      </c>
    </row>
    <row r="103" spans="1:4" s="996" customFormat="1" ht="11.25" customHeight="1" x14ac:dyDescent="0.2">
      <c r="A103" s="1317"/>
      <c r="B103" s="1003">
        <v>20212.37</v>
      </c>
      <c r="C103" s="1003">
        <v>20212.37</v>
      </c>
      <c r="D103" s="999" t="s">
        <v>763</v>
      </c>
    </row>
    <row r="104" spans="1:4" s="996" customFormat="1" ht="11.25" customHeight="1" x14ac:dyDescent="0.2">
      <c r="A104" s="1317"/>
      <c r="B104" s="1003">
        <v>2191.33</v>
      </c>
      <c r="C104" s="1003">
        <v>2191.33</v>
      </c>
      <c r="D104" s="999" t="s">
        <v>764</v>
      </c>
    </row>
    <row r="105" spans="1:4" s="996" customFormat="1" ht="11.25" customHeight="1" x14ac:dyDescent="0.2">
      <c r="A105" s="1317"/>
      <c r="B105" s="1003">
        <v>4053.3</v>
      </c>
      <c r="C105" s="1003">
        <v>53.3</v>
      </c>
      <c r="D105" s="999" t="s">
        <v>3690</v>
      </c>
    </row>
    <row r="106" spans="1:4" s="996" customFormat="1" ht="11.25" customHeight="1" x14ac:dyDescent="0.2">
      <c r="A106" s="1317"/>
      <c r="B106" s="1003">
        <v>10550</v>
      </c>
      <c r="C106" s="1003">
        <v>611.04999999999995</v>
      </c>
      <c r="D106" s="999" t="s">
        <v>3328</v>
      </c>
    </row>
    <row r="107" spans="1:4" s="996" customFormat="1" ht="11.25" customHeight="1" x14ac:dyDescent="0.2">
      <c r="A107" s="1317"/>
      <c r="B107" s="1003">
        <v>1500</v>
      </c>
      <c r="C107" s="1003">
        <v>0</v>
      </c>
      <c r="D107" s="999" t="s">
        <v>4204</v>
      </c>
    </row>
    <row r="108" spans="1:4" s="996" customFormat="1" ht="11.25" customHeight="1" x14ac:dyDescent="0.2">
      <c r="A108" s="1318"/>
      <c r="B108" s="1005">
        <v>42789.399999999994</v>
      </c>
      <c r="C108" s="1005">
        <v>27069.051999999996</v>
      </c>
      <c r="D108" s="1001" t="s">
        <v>11</v>
      </c>
    </row>
    <row r="109" spans="1:4" s="996" customFormat="1" ht="11.25" customHeight="1" x14ac:dyDescent="0.2">
      <c r="A109" s="1316" t="s">
        <v>932</v>
      </c>
      <c r="B109" s="1002">
        <v>400</v>
      </c>
      <c r="C109" s="1002">
        <v>400</v>
      </c>
      <c r="D109" s="998" t="s">
        <v>4205</v>
      </c>
    </row>
    <row r="110" spans="1:4" s="996" customFormat="1" ht="11.25" customHeight="1" x14ac:dyDescent="0.2">
      <c r="A110" s="1317"/>
      <c r="B110" s="1003">
        <v>261</v>
      </c>
      <c r="C110" s="1003">
        <v>261</v>
      </c>
      <c r="D110" s="999" t="s">
        <v>4197</v>
      </c>
    </row>
    <row r="111" spans="1:4" s="996" customFormat="1" ht="11.25" customHeight="1" x14ac:dyDescent="0.2">
      <c r="A111" s="1317"/>
      <c r="B111" s="1003">
        <v>6000</v>
      </c>
      <c r="C111" s="1003">
        <v>4949.9433200000003</v>
      </c>
      <c r="D111" s="999" t="s">
        <v>2994</v>
      </c>
    </row>
    <row r="112" spans="1:4" s="996" customFormat="1" ht="11.25" customHeight="1" x14ac:dyDescent="0.2">
      <c r="A112" s="1317"/>
      <c r="B112" s="1003">
        <v>1581.99</v>
      </c>
      <c r="C112" s="1003">
        <v>1581.9870000000001</v>
      </c>
      <c r="D112" s="999" t="s">
        <v>3692</v>
      </c>
    </row>
    <row r="113" spans="1:4" s="996" customFormat="1" ht="11.25" customHeight="1" x14ac:dyDescent="0.2">
      <c r="A113" s="1317"/>
      <c r="B113" s="1003">
        <v>1060</v>
      </c>
      <c r="C113" s="1003">
        <v>1060</v>
      </c>
      <c r="D113" s="999" t="s">
        <v>768</v>
      </c>
    </row>
    <row r="114" spans="1:4" s="996" customFormat="1" ht="11.25" customHeight="1" x14ac:dyDescent="0.2">
      <c r="A114" s="1317"/>
      <c r="B114" s="1003">
        <v>327.60000000000002</v>
      </c>
      <c r="C114" s="1003">
        <v>327.60000000000002</v>
      </c>
      <c r="D114" s="999" t="s">
        <v>4195</v>
      </c>
    </row>
    <row r="115" spans="1:4" s="996" customFormat="1" ht="11.25" customHeight="1" x14ac:dyDescent="0.2">
      <c r="A115" s="1317"/>
      <c r="B115" s="1003">
        <v>6936</v>
      </c>
      <c r="C115" s="1003">
        <v>6936</v>
      </c>
      <c r="D115" s="999" t="s">
        <v>707</v>
      </c>
    </row>
    <row r="116" spans="1:4" s="996" customFormat="1" ht="11.25" customHeight="1" x14ac:dyDescent="0.2">
      <c r="A116" s="1317"/>
      <c r="B116" s="1003">
        <v>63323.96</v>
      </c>
      <c r="C116" s="1003">
        <v>63323.96</v>
      </c>
      <c r="D116" s="999" t="s">
        <v>763</v>
      </c>
    </row>
    <row r="117" spans="1:4" s="996" customFormat="1" ht="11.25" customHeight="1" x14ac:dyDescent="0.2">
      <c r="A117" s="1317"/>
      <c r="B117" s="1003">
        <v>4198.04</v>
      </c>
      <c r="C117" s="1003">
        <v>4198.04</v>
      </c>
      <c r="D117" s="999" t="s">
        <v>764</v>
      </c>
    </row>
    <row r="118" spans="1:4" s="996" customFormat="1" ht="11.25" customHeight="1" x14ac:dyDescent="0.2">
      <c r="A118" s="1318"/>
      <c r="B118" s="1005">
        <v>84088.59</v>
      </c>
      <c r="C118" s="1005">
        <v>83038.530319999991</v>
      </c>
      <c r="D118" s="1001" t="s">
        <v>11</v>
      </c>
    </row>
    <row r="119" spans="1:4" s="455" customFormat="1" ht="23.25" customHeight="1" x14ac:dyDescent="0.2">
      <c r="A119" s="241" t="s">
        <v>2884</v>
      </c>
      <c r="B119" s="457">
        <v>379032.35</v>
      </c>
      <c r="C119" s="457">
        <v>346117.57571</v>
      </c>
      <c r="D119" s="456"/>
    </row>
    <row r="120" spans="1:4" s="232" customFormat="1" ht="24.75" customHeight="1" x14ac:dyDescent="0.15">
      <c r="A120" s="236" t="s">
        <v>2885</v>
      </c>
      <c r="B120" s="242"/>
      <c r="C120" s="242"/>
      <c r="D120" s="243"/>
    </row>
    <row r="121" spans="1:4" s="996" customFormat="1" ht="11.25" customHeight="1" x14ac:dyDescent="0.2">
      <c r="A121" s="1316" t="s">
        <v>1911</v>
      </c>
      <c r="B121" s="1002">
        <v>43583</v>
      </c>
      <c r="C121" s="1002">
        <v>43583</v>
      </c>
      <c r="D121" s="998" t="s">
        <v>822</v>
      </c>
    </row>
    <row r="122" spans="1:4" s="996" customFormat="1" ht="11.25" customHeight="1" x14ac:dyDescent="0.2">
      <c r="A122" s="1317"/>
      <c r="B122" s="1003">
        <v>12300</v>
      </c>
      <c r="C122" s="1003">
        <v>9870</v>
      </c>
      <c r="D122" s="999" t="s">
        <v>819</v>
      </c>
    </row>
    <row r="123" spans="1:4" s="996" customFormat="1" ht="11.25" customHeight="1" x14ac:dyDescent="0.2">
      <c r="A123" s="1317"/>
      <c r="B123" s="1003">
        <v>900</v>
      </c>
      <c r="C123" s="1003">
        <v>900</v>
      </c>
      <c r="D123" s="999" t="s">
        <v>1912</v>
      </c>
    </row>
    <row r="124" spans="1:4" s="996" customFormat="1" ht="11.25" customHeight="1" x14ac:dyDescent="0.2">
      <c r="A124" s="1317"/>
      <c r="B124" s="1003">
        <v>56783</v>
      </c>
      <c r="C124" s="1003">
        <v>54353</v>
      </c>
      <c r="D124" s="999" t="s">
        <v>11</v>
      </c>
    </row>
    <row r="125" spans="1:4" s="996" customFormat="1" ht="11.25" customHeight="1" x14ac:dyDescent="0.2">
      <c r="A125" s="1316" t="s">
        <v>1913</v>
      </c>
      <c r="B125" s="1002">
        <v>12264</v>
      </c>
      <c r="C125" s="1002">
        <v>12264</v>
      </c>
      <c r="D125" s="998" t="s">
        <v>822</v>
      </c>
    </row>
    <row r="126" spans="1:4" s="996" customFormat="1" ht="11.25" customHeight="1" x14ac:dyDescent="0.2">
      <c r="A126" s="1317"/>
      <c r="B126" s="1003">
        <v>700</v>
      </c>
      <c r="C126" s="1003">
        <v>700</v>
      </c>
      <c r="D126" s="999" t="s">
        <v>614</v>
      </c>
    </row>
    <row r="127" spans="1:4" s="996" customFormat="1" ht="11.25" customHeight="1" x14ac:dyDescent="0.2">
      <c r="A127" s="1317"/>
      <c r="B127" s="1003">
        <v>30630</v>
      </c>
      <c r="C127" s="1003">
        <v>30630</v>
      </c>
      <c r="D127" s="999" t="s">
        <v>819</v>
      </c>
    </row>
    <row r="128" spans="1:4" s="996" customFormat="1" ht="11.25" customHeight="1" x14ac:dyDescent="0.2">
      <c r="A128" s="1317"/>
      <c r="B128" s="1003">
        <v>200</v>
      </c>
      <c r="C128" s="1003">
        <v>200</v>
      </c>
      <c r="D128" s="999" t="s">
        <v>1912</v>
      </c>
    </row>
    <row r="129" spans="1:4" s="996" customFormat="1" ht="11.25" customHeight="1" x14ac:dyDescent="0.2">
      <c r="A129" s="1317"/>
      <c r="B129" s="1003">
        <v>4050</v>
      </c>
      <c r="C129" s="1003">
        <v>3760.84</v>
      </c>
      <c r="D129" s="999" t="s">
        <v>698</v>
      </c>
    </row>
    <row r="130" spans="1:4" s="996" customFormat="1" ht="11.25" customHeight="1" x14ac:dyDescent="0.2">
      <c r="A130" s="1318"/>
      <c r="B130" s="1005">
        <v>47844</v>
      </c>
      <c r="C130" s="1005">
        <v>47554.84</v>
      </c>
      <c r="D130" s="1001" t="s">
        <v>11</v>
      </c>
    </row>
    <row r="131" spans="1:4" s="996" customFormat="1" ht="11.25" customHeight="1" x14ac:dyDescent="0.2">
      <c r="A131" s="1317" t="s">
        <v>3329</v>
      </c>
      <c r="B131" s="1003">
        <v>130</v>
      </c>
      <c r="C131" s="1003">
        <v>130</v>
      </c>
      <c r="D131" s="999" t="s">
        <v>822</v>
      </c>
    </row>
    <row r="132" spans="1:4" s="996" customFormat="1" ht="11.25" customHeight="1" x14ac:dyDescent="0.2">
      <c r="A132" s="1317"/>
      <c r="B132" s="1003">
        <v>185</v>
      </c>
      <c r="C132" s="1003">
        <v>185</v>
      </c>
      <c r="D132" s="999" t="s">
        <v>613</v>
      </c>
    </row>
    <row r="133" spans="1:4" s="996" customFormat="1" ht="11.25" customHeight="1" x14ac:dyDescent="0.2">
      <c r="A133" s="1317"/>
      <c r="B133" s="1003">
        <v>15000</v>
      </c>
      <c r="C133" s="1003">
        <v>15000</v>
      </c>
      <c r="D133" s="999" t="s">
        <v>819</v>
      </c>
    </row>
    <row r="134" spans="1:4" s="996" customFormat="1" ht="11.25" customHeight="1" x14ac:dyDescent="0.2">
      <c r="A134" s="1317"/>
      <c r="B134" s="1003">
        <v>200</v>
      </c>
      <c r="C134" s="1003">
        <v>200</v>
      </c>
      <c r="D134" s="999" t="s">
        <v>1912</v>
      </c>
    </row>
    <row r="135" spans="1:4" s="996" customFormat="1" ht="11.25" customHeight="1" x14ac:dyDescent="0.2">
      <c r="A135" s="1317"/>
      <c r="B135" s="1003">
        <v>4050</v>
      </c>
      <c r="C135" s="1003">
        <v>3880.8</v>
      </c>
      <c r="D135" s="999" t="s">
        <v>698</v>
      </c>
    </row>
    <row r="136" spans="1:4" s="996" customFormat="1" ht="11.25" customHeight="1" x14ac:dyDescent="0.2">
      <c r="A136" s="1317"/>
      <c r="B136" s="1003">
        <v>19565</v>
      </c>
      <c r="C136" s="1003">
        <v>19395.8</v>
      </c>
      <c r="D136" s="999" t="s">
        <v>11</v>
      </c>
    </row>
    <row r="137" spans="1:4" s="996" customFormat="1" ht="11.25" customHeight="1" x14ac:dyDescent="0.2">
      <c r="A137" s="1316" t="s">
        <v>1914</v>
      </c>
      <c r="B137" s="1002">
        <v>33878</v>
      </c>
      <c r="C137" s="1002">
        <v>33878</v>
      </c>
      <c r="D137" s="998" t="s">
        <v>822</v>
      </c>
    </row>
    <row r="138" spans="1:4" s="996" customFormat="1" ht="11.25" customHeight="1" x14ac:dyDescent="0.2">
      <c r="A138" s="1317"/>
      <c r="B138" s="1003">
        <v>200</v>
      </c>
      <c r="C138" s="1003">
        <v>0</v>
      </c>
      <c r="D138" s="999" t="s">
        <v>614</v>
      </c>
    </row>
    <row r="139" spans="1:4" s="996" customFormat="1" ht="11.25" customHeight="1" x14ac:dyDescent="0.2">
      <c r="A139" s="1317"/>
      <c r="B139" s="1003">
        <v>1300</v>
      </c>
      <c r="C139" s="1003">
        <v>1300</v>
      </c>
      <c r="D139" s="999" t="s">
        <v>1912</v>
      </c>
    </row>
    <row r="140" spans="1:4" s="996" customFormat="1" ht="11.25" customHeight="1" x14ac:dyDescent="0.2">
      <c r="A140" s="1317"/>
      <c r="B140" s="1003">
        <v>1500</v>
      </c>
      <c r="C140" s="1003">
        <v>539.05499999999995</v>
      </c>
      <c r="D140" s="999" t="s">
        <v>4206</v>
      </c>
    </row>
    <row r="141" spans="1:4" s="996" customFormat="1" ht="11.25" customHeight="1" x14ac:dyDescent="0.2">
      <c r="A141" s="1317"/>
      <c r="B141" s="1003">
        <v>2000</v>
      </c>
      <c r="C141" s="1003">
        <v>2000</v>
      </c>
      <c r="D141" s="999" t="s">
        <v>4207</v>
      </c>
    </row>
    <row r="142" spans="1:4" s="996" customFormat="1" ht="11.25" customHeight="1" x14ac:dyDescent="0.2">
      <c r="A142" s="1318"/>
      <c r="B142" s="1005">
        <v>38878</v>
      </c>
      <c r="C142" s="1005">
        <v>37717.055</v>
      </c>
      <c r="D142" s="1001" t="s">
        <v>11</v>
      </c>
    </row>
    <row r="143" spans="1:4" s="996" customFormat="1" ht="11.25" customHeight="1" x14ac:dyDescent="0.2">
      <c r="A143" s="1317" t="s">
        <v>1915</v>
      </c>
      <c r="B143" s="1003">
        <v>28831</v>
      </c>
      <c r="C143" s="1003">
        <v>28831</v>
      </c>
      <c r="D143" s="999" t="s">
        <v>822</v>
      </c>
    </row>
    <row r="144" spans="1:4" s="996" customFormat="1" ht="11.25" customHeight="1" x14ac:dyDescent="0.2">
      <c r="A144" s="1317"/>
      <c r="B144" s="1003">
        <v>156.43</v>
      </c>
      <c r="C144" s="1003">
        <v>0</v>
      </c>
      <c r="D144" s="999" t="s">
        <v>4208</v>
      </c>
    </row>
    <row r="145" spans="1:4" s="996" customFormat="1" ht="11.25" customHeight="1" x14ac:dyDescent="0.2">
      <c r="A145" s="1317"/>
      <c r="B145" s="1003">
        <v>7913</v>
      </c>
      <c r="C145" s="1003">
        <v>0</v>
      </c>
      <c r="D145" s="999" t="s">
        <v>4209</v>
      </c>
    </row>
    <row r="146" spans="1:4" s="996" customFormat="1" ht="11.25" customHeight="1" x14ac:dyDescent="0.2">
      <c r="A146" s="1317"/>
      <c r="B146" s="1003">
        <v>6000</v>
      </c>
      <c r="C146" s="1003">
        <v>6000</v>
      </c>
      <c r="D146" s="999" t="s">
        <v>819</v>
      </c>
    </row>
    <row r="147" spans="1:4" s="996" customFormat="1" ht="11.25" customHeight="1" x14ac:dyDescent="0.2">
      <c r="A147" s="1317"/>
      <c r="B147" s="1003">
        <v>1500</v>
      </c>
      <c r="C147" s="1003">
        <v>1500</v>
      </c>
      <c r="D147" s="999" t="s">
        <v>1912</v>
      </c>
    </row>
    <row r="148" spans="1:4" s="996" customFormat="1" ht="11.25" customHeight="1" x14ac:dyDescent="0.2">
      <c r="A148" s="1317"/>
      <c r="B148" s="1003">
        <v>4000</v>
      </c>
      <c r="C148" s="1003">
        <v>0</v>
      </c>
      <c r="D148" s="999" t="s">
        <v>4210</v>
      </c>
    </row>
    <row r="149" spans="1:4" s="996" customFormat="1" ht="11.25" customHeight="1" x14ac:dyDescent="0.2">
      <c r="A149" s="1317"/>
      <c r="B149" s="1003">
        <v>48400.43</v>
      </c>
      <c r="C149" s="1003">
        <v>36331</v>
      </c>
      <c r="D149" s="999" t="s">
        <v>11</v>
      </c>
    </row>
    <row r="150" spans="1:4" s="996" customFormat="1" ht="11.25" customHeight="1" x14ac:dyDescent="0.2">
      <c r="A150" s="1316" t="s">
        <v>1916</v>
      </c>
      <c r="B150" s="1002">
        <v>33572</v>
      </c>
      <c r="C150" s="1002">
        <v>28872</v>
      </c>
      <c r="D150" s="998" t="s">
        <v>822</v>
      </c>
    </row>
    <row r="151" spans="1:4" s="996" customFormat="1" ht="11.25" customHeight="1" x14ac:dyDescent="0.2">
      <c r="A151" s="1317"/>
      <c r="B151" s="1003">
        <v>1700</v>
      </c>
      <c r="C151" s="1003">
        <v>1700</v>
      </c>
      <c r="D151" s="999" t="s">
        <v>1912</v>
      </c>
    </row>
    <row r="152" spans="1:4" s="996" customFormat="1" ht="11.25" customHeight="1" x14ac:dyDescent="0.2">
      <c r="A152" s="1318"/>
      <c r="B152" s="1005">
        <v>35272</v>
      </c>
      <c r="C152" s="1005">
        <v>30572</v>
      </c>
      <c r="D152" s="1001" t="s">
        <v>11</v>
      </c>
    </row>
    <row r="153" spans="1:4" s="996" customFormat="1" ht="11.25" customHeight="1" x14ac:dyDescent="0.2">
      <c r="A153" s="1317" t="s">
        <v>1917</v>
      </c>
      <c r="B153" s="1003">
        <v>14498</v>
      </c>
      <c r="C153" s="1003">
        <v>14498</v>
      </c>
      <c r="D153" s="999" t="s">
        <v>822</v>
      </c>
    </row>
    <row r="154" spans="1:4" s="996" customFormat="1" ht="11.25" customHeight="1" x14ac:dyDescent="0.2">
      <c r="A154" s="1317"/>
      <c r="B154" s="1003">
        <v>360</v>
      </c>
      <c r="C154" s="1003">
        <v>0</v>
      </c>
      <c r="D154" s="999" t="s">
        <v>614</v>
      </c>
    </row>
    <row r="155" spans="1:4" s="996" customFormat="1" ht="11.25" customHeight="1" x14ac:dyDescent="0.2">
      <c r="A155" s="1317"/>
      <c r="B155" s="1003">
        <v>1000</v>
      </c>
      <c r="C155" s="1003">
        <v>1000</v>
      </c>
      <c r="D155" s="999" t="s">
        <v>1912</v>
      </c>
    </row>
    <row r="156" spans="1:4" s="996" customFormat="1" ht="11.25" customHeight="1" x14ac:dyDescent="0.2">
      <c r="A156" s="1317"/>
      <c r="B156" s="1003">
        <v>3630</v>
      </c>
      <c r="C156" s="1003">
        <v>0</v>
      </c>
      <c r="D156" s="999" t="s">
        <v>4211</v>
      </c>
    </row>
    <row r="157" spans="1:4" s="996" customFormat="1" ht="11.25" customHeight="1" x14ac:dyDescent="0.2">
      <c r="A157" s="1317"/>
      <c r="B157" s="1003">
        <v>19488</v>
      </c>
      <c r="C157" s="1003">
        <v>15498</v>
      </c>
      <c r="D157" s="999" t="s">
        <v>11</v>
      </c>
    </row>
    <row r="158" spans="1:4" s="996" customFormat="1" ht="11.25" customHeight="1" x14ac:dyDescent="0.2">
      <c r="A158" s="1316" t="s">
        <v>1918</v>
      </c>
      <c r="B158" s="1002">
        <v>30192</v>
      </c>
      <c r="C158" s="1002">
        <v>30192</v>
      </c>
      <c r="D158" s="998" t="s">
        <v>822</v>
      </c>
    </row>
    <row r="159" spans="1:4" s="996" customFormat="1" ht="11.25" customHeight="1" x14ac:dyDescent="0.2">
      <c r="A159" s="1317"/>
      <c r="B159" s="1003">
        <v>2350.0100000000002</v>
      </c>
      <c r="C159" s="1003">
        <v>2350</v>
      </c>
      <c r="D159" s="999" t="s">
        <v>4018</v>
      </c>
    </row>
    <row r="160" spans="1:4" s="996" customFormat="1" ht="11.25" customHeight="1" x14ac:dyDescent="0.2">
      <c r="A160" s="1317"/>
      <c r="B160" s="1003">
        <v>5400</v>
      </c>
      <c r="C160" s="1003">
        <v>5400</v>
      </c>
      <c r="D160" s="999" t="s">
        <v>819</v>
      </c>
    </row>
    <row r="161" spans="1:4" s="996" customFormat="1" ht="11.25" customHeight="1" x14ac:dyDescent="0.2">
      <c r="A161" s="1317"/>
      <c r="B161" s="1003">
        <v>1230</v>
      </c>
      <c r="C161" s="1003">
        <v>1230</v>
      </c>
      <c r="D161" s="999" t="s">
        <v>1912</v>
      </c>
    </row>
    <row r="162" spans="1:4" s="996" customFormat="1" ht="11.25" customHeight="1" x14ac:dyDescent="0.2">
      <c r="A162" s="1318"/>
      <c r="B162" s="1005">
        <v>39172.01</v>
      </c>
      <c r="C162" s="1005">
        <v>39172</v>
      </c>
      <c r="D162" s="1001" t="s">
        <v>11</v>
      </c>
    </row>
    <row r="163" spans="1:4" s="996" customFormat="1" ht="11.25" customHeight="1" x14ac:dyDescent="0.2">
      <c r="A163" s="1317" t="s">
        <v>1919</v>
      </c>
      <c r="B163" s="1003">
        <v>12214</v>
      </c>
      <c r="C163" s="1003">
        <v>12214</v>
      </c>
      <c r="D163" s="999" t="s">
        <v>822</v>
      </c>
    </row>
    <row r="164" spans="1:4" s="996" customFormat="1" ht="11.25" customHeight="1" x14ac:dyDescent="0.2">
      <c r="A164" s="1317"/>
      <c r="B164" s="1003">
        <v>2720.0099999999998</v>
      </c>
      <c r="C164" s="1003">
        <v>2720</v>
      </c>
      <c r="D164" s="999" t="s">
        <v>4018</v>
      </c>
    </row>
    <row r="165" spans="1:4" s="996" customFormat="1" ht="11.25" customHeight="1" x14ac:dyDescent="0.2">
      <c r="A165" s="1317"/>
      <c r="B165" s="1003">
        <v>500</v>
      </c>
      <c r="C165" s="1003">
        <v>500</v>
      </c>
      <c r="D165" s="999" t="s">
        <v>819</v>
      </c>
    </row>
    <row r="166" spans="1:4" s="996" customFormat="1" ht="11.25" customHeight="1" x14ac:dyDescent="0.2">
      <c r="A166" s="1317"/>
      <c r="B166" s="1003">
        <v>200</v>
      </c>
      <c r="C166" s="1003">
        <v>200</v>
      </c>
      <c r="D166" s="999" t="s">
        <v>1912</v>
      </c>
    </row>
    <row r="167" spans="1:4" s="996" customFormat="1" ht="11.25" customHeight="1" x14ac:dyDescent="0.2">
      <c r="A167" s="1317"/>
      <c r="B167" s="1003">
        <v>15634.01</v>
      </c>
      <c r="C167" s="1003">
        <v>15634</v>
      </c>
      <c r="D167" s="999" t="s">
        <v>11</v>
      </c>
    </row>
    <row r="168" spans="1:4" s="996" customFormat="1" ht="11.25" customHeight="1" x14ac:dyDescent="0.2">
      <c r="A168" s="1316" t="s">
        <v>1920</v>
      </c>
      <c r="B168" s="1002">
        <v>19112</v>
      </c>
      <c r="C168" s="1002">
        <v>19112</v>
      </c>
      <c r="D168" s="998" t="s">
        <v>822</v>
      </c>
    </row>
    <row r="169" spans="1:4" s="996" customFormat="1" ht="11.25" customHeight="1" x14ac:dyDescent="0.2">
      <c r="A169" s="1317"/>
      <c r="B169" s="1003">
        <v>1700</v>
      </c>
      <c r="C169" s="1003">
        <v>1700</v>
      </c>
      <c r="D169" s="999" t="s">
        <v>819</v>
      </c>
    </row>
    <row r="170" spans="1:4" s="996" customFormat="1" ht="11.25" customHeight="1" x14ac:dyDescent="0.2">
      <c r="A170" s="1317"/>
      <c r="B170" s="1003">
        <v>1500</v>
      </c>
      <c r="C170" s="1003">
        <v>1500</v>
      </c>
      <c r="D170" s="999" t="s">
        <v>1912</v>
      </c>
    </row>
    <row r="171" spans="1:4" s="996" customFormat="1" ht="11.25" customHeight="1" x14ac:dyDescent="0.2">
      <c r="A171" s="1317"/>
      <c r="B171" s="1003">
        <v>3500</v>
      </c>
      <c r="C171" s="1003">
        <v>66.55</v>
      </c>
      <c r="D171" s="999" t="s">
        <v>4212</v>
      </c>
    </row>
    <row r="172" spans="1:4" s="996" customFormat="1" ht="11.25" customHeight="1" x14ac:dyDescent="0.2">
      <c r="A172" s="1318"/>
      <c r="B172" s="1005">
        <v>25812</v>
      </c>
      <c r="C172" s="1005">
        <v>22378.55</v>
      </c>
      <c r="D172" s="1001" t="s">
        <v>11</v>
      </c>
    </row>
    <row r="173" spans="1:4" s="996" customFormat="1" ht="11.25" customHeight="1" x14ac:dyDescent="0.2">
      <c r="A173" s="1317" t="s">
        <v>1921</v>
      </c>
      <c r="B173" s="1003">
        <v>21309</v>
      </c>
      <c r="C173" s="1003">
        <v>21309</v>
      </c>
      <c r="D173" s="999" t="s">
        <v>822</v>
      </c>
    </row>
    <row r="174" spans="1:4" s="996" customFormat="1" ht="11.25" customHeight="1" x14ac:dyDescent="0.2">
      <c r="A174" s="1317"/>
      <c r="B174" s="1003">
        <v>1250</v>
      </c>
      <c r="C174" s="1003">
        <v>350</v>
      </c>
      <c r="D174" s="999" t="s">
        <v>614</v>
      </c>
    </row>
    <row r="175" spans="1:4" s="996" customFormat="1" ht="11.25" customHeight="1" x14ac:dyDescent="0.2">
      <c r="A175" s="1317"/>
      <c r="B175" s="1003">
        <v>2527.0099999999998</v>
      </c>
      <c r="C175" s="1003">
        <v>2526.9999999999995</v>
      </c>
      <c r="D175" s="999" t="s">
        <v>4018</v>
      </c>
    </row>
    <row r="176" spans="1:4" s="996" customFormat="1" ht="11.25" customHeight="1" x14ac:dyDescent="0.2">
      <c r="A176" s="1317"/>
      <c r="B176" s="1003">
        <v>41.4</v>
      </c>
      <c r="C176" s="1003">
        <v>0</v>
      </c>
      <c r="D176" s="999" t="s">
        <v>4208</v>
      </c>
    </row>
    <row r="177" spans="1:4" s="996" customFormat="1" ht="11.25" customHeight="1" x14ac:dyDescent="0.2">
      <c r="A177" s="1317"/>
      <c r="B177" s="1003">
        <v>5100</v>
      </c>
      <c r="C177" s="1003">
        <v>4780</v>
      </c>
      <c r="D177" s="999" t="s">
        <v>819</v>
      </c>
    </row>
    <row r="178" spans="1:4" s="996" customFormat="1" ht="11.25" customHeight="1" x14ac:dyDescent="0.2">
      <c r="A178" s="1317"/>
      <c r="B178" s="1003">
        <v>300</v>
      </c>
      <c r="C178" s="1003">
        <v>300</v>
      </c>
      <c r="D178" s="999" t="s">
        <v>1912</v>
      </c>
    </row>
    <row r="179" spans="1:4" s="996" customFormat="1" ht="11.25" customHeight="1" x14ac:dyDescent="0.2">
      <c r="A179" s="1317"/>
      <c r="B179" s="1003">
        <v>2850</v>
      </c>
      <c r="C179" s="1003">
        <v>177.87</v>
      </c>
      <c r="D179" s="999" t="s">
        <v>4020</v>
      </c>
    </row>
    <row r="180" spans="1:4" s="996" customFormat="1" ht="11.25" customHeight="1" x14ac:dyDescent="0.2">
      <c r="A180" s="1317"/>
      <c r="B180" s="1003">
        <v>33377.409999999996</v>
      </c>
      <c r="C180" s="1003">
        <v>29443.87</v>
      </c>
      <c r="D180" s="999" t="s">
        <v>11</v>
      </c>
    </row>
    <row r="181" spans="1:4" s="996" customFormat="1" ht="11.25" customHeight="1" x14ac:dyDescent="0.2">
      <c r="A181" s="1316" t="s">
        <v>947</v>
      </c>
      <c r="B181" s="1002">
        <v>19516</v>
      </c>
      <c r="C181" s="1002">
        <v>19516</v>
      </c>
      <c r="D181" s="998" t="s">
        <v>822</v>
      </c>
    </row>
    <row r="182" spans="1:4" s="996" customFormat="1" ht="11.25" customHeight="1" x14ac:dyDescent="0.2">
      <c r="A182" s="1317"/>
      <c r="B182" s="1003">
        <v>2900</v>
      </c>
      <c r="C182" s="1003">
        <v>0</v>
      </c>
      <c r="D182" s="999" t="s">
        <v>4213</v>
      </c>
    </row>
    <row r="183" spans="1:4" s="996" customFormat="1" ht="11.25" customHeight="1" x14ac:dyDescent="0.2">
      <c r="A183" s="1317"/>
      <c r="B183" s="1003">
        <v>200</v>
      </c>
      <c r="C183" s="1003">
        <v>200</v>
      </c>
      <c r="D183" s="999" t="s">
        <v>613</v>
      </c>
    </row>
    <row r="184" spans="1:4" s="996" customFormat="1" ht="11.25" customHeight="1" x14ac:dyDescent="0.2">
      <c r="A184" s="1317"/>
      <c r="B184" s="1003">
        <v>15700</v>
      </c>
      <c r="C184" s="1003">
        <v>0</v>
      </c>
      <c r="D184" s="999" t="s">
        <v>4214</v>
      </c>
    </row>
    <row r="185" spans="1:4" s="996" customFormat="1" ht="11.25" customHeight="1" x14ac:dyDescent="0.2">
      <c r="A185" s="1317"/>
      <c r="B185" s="1003">
        <v>600</v>
      </c>
      <c r="C185" s="1003">
        <v>600</v>
      </c>
      <c r="D185" s="999" t="s">
        <v>819</v>
      </c>
    </row>
    <row r="186" spans="1:4" s="996" customFormat="1" ht="11.25" customHeight="1" x14ac:dyDescent="0.2">
      <c r="A186" s="1317"/>
      <c r="B186" s="1003">
        <v>900</v>
      </c>
      <c r="C186" s="1003">
        <v>900</v>
      </c>
      <c r="D186" s="999" t="s">
        <v>1912</v>
      </c>
    </row>
    <row r="187" spans="1:4" s="996" customFormat="1" ht="11.25" customHeight="1" x14ac:dyDescent="0.2">
      <c r="A187" s="1318"/>
      <c r="B187" s="1005">
        <v>39816</v>
      </c>
      <c r="C187" s="1005">
        <v>21216</v>
      </c>
      <c r="D187" s="1001" t="s">
        <v>11</v>
      </c>
    </row>
    <row r="188" spans="1:4" s="996" customFormat="1" ht="11.25" customHeight="1" x14ac:dyDescent="0.2">
      <c r="A188" s="1317" t="s">
        <v>946</v>
      </c>
      <c r="B188" s="1003">
        <v>13276</v>
      </c>
      <c r="C188" s="1003">
        <v>13276</v>
      </c>
      <c r="D188" s="999" t="s">
        <v>822</v>
      </c>
    </row>
    <row r="189" spans="1:4" s="996" customFormat="1" ht="11.25" customHeight="1" x14ac:dyDescent="0.2">
      <c r="A189" s="1317"/>
      <c r="B189" s="1003">
        <v>640</v>
      </c>
      <c r="C189" s="1003">
        <v>640</v>
      </c>
      <c r="D189" s="999" t="s">
        <v>614</v>
      </c>
    </row>
    <row r="190" spans="1:4" s="996" customFormat="1" ht="11.25" customHeight="1" x14ac:dyDescent="0.2">
      <c r="A190" s="1317"/>
      <c r="B190" s="1003">
        <v>70</v>
      </c>
      <c r="C190" s="1003">
        <v>70</v>
      </c>
      <c r="D190" s="999" t="s">
        <v>4203</v>
      </c>
    </row>
    <row r="191" spans="1:4" s="996" customFormat="1" ht="11.25" customHeight="1" x14ac:dyDescent="0.2">
      <c r="A191" s="1317"/>
      <c r="B191" s="1003">
        <v>800</v>
      </c>
      <c r="C191" s="1003">
        <v>800</v>
      </c>
      <c r="D191" s="999" t="s">
        <v>819</v>
      </c>
    </row>
    <row r="192" spans="1:4" s="996" customFormat="1" ht="11.25" customHeight="1" x14ac:dyDescent="0.2">
      <c r="A192" s="1317"/>
      <c r="B192" s="1003">
        <v>340</v>
      </c>
      <c r="C192" s="1003">
        <v>340</v>
      </c>
      <c r="D192" s="999" t="s">
        <v>1912</v>
      </c>
    </row>
    <row r="193" spans="1:4" s="996" customFormat="1" ht="11.25" customHeight="1" x14ac:dyDescent="0.2">
      <c r="A193" s="1317"/>
      <c r="B193" s="1003">
        <v>15126</v>
      </c>
      <c r="C193" s="1003">
        <v>15126</v>
      </c>
      <c r="D193" s="999" t="s">
        <v>11</v>
      </c>
    </row>
    <row r="194" spans="1:4" s="996" customFormat="1" ht="11.25" customHeight="1" x14ac:dyDescent="0.2">
      <c r="A194" s="1316" t="s">
        <v>955</v>
      </c>
      <c r="B194" s="1002">
        <v>22338</v>
      </c>
      <c r="C194" s="1002">
        <v>22338</v>
      </c>
      <c r="D194" s="998" t="s">
        <v>822</v>
      </c>
    </row>
    <row r="195" spans="1:4" s="996" customFormat="1" ht="11.25" customHeight="1" x14ac:dyDescent="0.2">
      <c r="A195" s="1317"/>
      <c r="B195" s="1003">
        <v>300</v>
      </c>
      <c r="C195" s="1003">
        <v>300</v>
      </c>
      <c r="D195" s="999" t="s">
        <v>614</v>
      </c>
    </row>
    <row r="196" spans="1:4" s="996" customFormat="1" ht="11.25" customHeight="1" x14ac:dyDescent="0.2">
      <c r="A196" s="1317"/>
      <c r="B196" s="1003">
        <v>500</v>
      </c>
      <c r="C196" s="1003">
        <v>500</v>
      </c>
      <c r="D196" s="999" t="s">
        <v>819</v>
      </c>
    </row>
    <row r="197" spans="1:4" s="996" customFormat="1" ht="11.25" customHeight="1" x14ac:dyDescent="0.2">
      <c r="A197" s="1317"/>
      <c r="B197" s="1003">
        <v>1500</v>
      </c>
      <c r="C197" s="1003">
        <v>1500</v>
      </c>
      <c r="D197" s="999" t="s">
        <v>1912</v>
      </c>
    </row>
    <row r="198" spans="1:4" s="996" customFormat="1" ht="11.25" customHeight="1" x14ac:dyDescent="0.2">
      <c r="A198" s="1317"/>
      <c r="B198" s="1003">
        <v>1261.28</v>
      </c>
      <c r="C198" s="1003">
        <v>1261.27745</v>
      </c>
      <c r="D198" s="999" t="s">
        <v>4215</v>
      </c>
    </row>
    <row r="199" spans="1:4" s="996" customFormat="1" ht="11.25" customHeight="1" x14ac:dyDescent="0.2">
      <c r="A199" s="1318"/>
      <c r="B199" s="1005">
        <v>25899.279999999999</v>
      </c>
      <c r="C199" s="1005">
        <v>25899.277450000001</v>
      </c>
      <c r="D199" s="1001" t="s">
        <v>11</v>
      </c>
    </row>
    <row r="200" spans="1:4" s="996" customFormat="1" ht="11.25" customHeight="1" x14ac:dyDescent="0.2">
      <c r="A200" s="1317" t="s">
        <v>1922</v>
      </c>
      <c r="B200" s="1003">
        <v>42266</v>
      </c>
      <c r="C200" s="1003">
        <v>42266</v>
      </c>
      <c r="D200" s="999" t="s">
        <v>822</v>
      </c>
    </row>
    <row r="201" spans="1:4" s="996" customFormat="1" ht="11.25" customHeight="1" x14ac:dyDescent="0.2">
      <c r="A201" s="1317"/>
      <c r="B201" s="1003">
        <v>554.88</v>
      </c>
      <c r="C201" s="1003">
        <v>554.87481000000002</v>
      </c>
      <c r="D201" s="999" t="s">
        <v>2995</v>
      </c>
    </row>
    <row r="202" spans="1:4" s="996" customFormat="1" ht="11.25" customHeight="1" x14ac:dyDescent="0.2">
      <c r="A202" s="1317"/>
      <c r="B202" s="1003">
        <v>113.56</v>
      </c>
      <c r="C202" s="1003">
        <v>91.67</v>
      </c>
      <c r="D202" s="999" t="s">
        <v>821</v>
      </c>
    </row>
    <row r="203" spans="1:4" s="996" customFormat="1" ht="11.25" customHeight="1" x14ac:dyDescent="0.2">
      <c r="A203" s="1317"/>
      <c r="B203" s="1003">
        <v>6700</v>
      </c>
      <c r="C203" s="1003">
        <v>6559.6256899999998</v>
      </c>
      <c r="D203" s="999" t="s">
        <v>819</v>
      </c>
    </row>
    <row r="204" spans="1:4" s="996" customFormat="1" ht="11.25" customHeight="1" x14ac:dyDescent="0.2">
      <c r="A204" s="1317"/>
      <c r="B204" s="1003">
        <v>3100</v>
      </c>
      <c r="C204" s="1003">
        <v>3100</v>
      </c>
      <c r="D204" s="999" t="s">
        <v>1912</v>
      </c>
    </row>
    <row r="205" spans="1:4" s="996" customFormat="1" ht="11.25" customHeight="1" x14ac:dyDescent="0.2">
      <c r="A205" s="1317"/>
      <c r="B205" s="1003">
        <v>3300</v>
      </c>
      <c r="C205" s="1003">
        <v>0</v>
      </c>
      <c r="D205" s="999" t="s">
        <v>3330</v>
      </c>
    </row>
    <row r="206" spans="1:4" s="996" customFormat="1" ht="11.25" customHeight="1" x14ac:dyDescent="0.2">
      <c r="A206" s="1317"/>
      <c r="B206" s="1003">
        <v>56034.439999999995</v>
      </c>
      <c r="C206" s="1003">
        <v>52572.1705</v>
      </c>
      <c r="D206" s="999" t="s">
        <v>11</v>
      </c>
    </row>
    <row r="207" spans="1:4" s="996" customFormat="1" ht="11.25" customHeight="1" x14ac:dyDescent="0.2">
      <c r="A207" s="1316" t="s">
        <v>1923</v>
      </c>
      <c r="B207" s="1002">
        <v>44969</v>
      </c>
      <c r="C207" s="1002">
        <v>44969</v>
      </c>
      <c r="D207" s="998" t="s">
        <v>822</v>
      </c>
    </row>
    <row r="208" spans="1:4" s="996" customFormat="1" ht="11.25" customHeight="1" x14ac:dyDescent="0.2">
      <c r="A208" s="1317"/>
      <c r="B208" s="1003">
        <v>70</v>
      </c>
      <c r="C208" s="1003">
        <v>70</v>
      </c>
      <c r="D208" s="999" t="s">
        <v>4203</v>
      </c>
    </row>
    <row r="209" spans="1:4" s="996" customFormat="1" ht="11.25" customHeight="1" x14ac:dyDescent="0.2">
      <c r="A209" s="1317"/>
      <c r="B209" s="1003">
        <v>3600</v>
      </c>
      <c r="C209" s="1003">
        <v>3600</v>
      </c>
      <c r="D209" s="999" t="s">
        <v>4018</v>
      </c>
    </row>
    <row r="210" spans="1:4" s="996" customFormat="1" ht="11.25" customHeight="1" x14ac:dyDescent="0.2">
      <c r="A210" s="1317"/>
      <c r="B210" s="1003">
        <v>500</v>
      </c>
      <c r="C210" s="1003">
        <v>500</v>
      </c>
      <c r="D210" s="999" t="s">
        <v>819</v>
      </c>
    </row>
    <row r="211" spans="1:4" s="996" customFormat="1" ht="11.25" customHeight="1" x14ac:dyDescent="0.2">
      <c r="A211" s="1317"/>
      <c r="B211" s="1003">
        <v>2000</v>
      </c>
      <c r="C211" s="1003">
        <v>2000</v>
      </c>
      <c r="D211" s="999" t="s">
        <v>1912</v>
      </c>
    </row>
    <row r="212" spans="1:4" s="996" customFormat="1" ht="11.25" customHeight="1" x14ac:dyDescent="0.2">
      <c r="A212" s="1317"/>
      <c r="B212" s="1003">
        <v>43.8</v>
      </c>
      <c r="C212" s="1003">
        <v>43.795000000000002</v>
      </c>
      <c r="D212" s="999" t="s">
        <v>2996</v>
      </c>
    </row>
    <row r="213" spans="1:4" s="996" customFormat="1" ht="11.25" customHeight="1" x14ac:dyDescent="0.2">
      <c r="A213" s="1318"/>
      <c r="B213" s="1005">
        <v>51182.8</v>
      </c>
      <c r="C213" s="1005">
        <v>51182.794999999998</v>
      </c>
      <c r="D213" s="1001" t="s">
        <v>11</v>
      </c>
    </row>
    <row r="214" spans="1:4" s="996" customFormat="1" ht="11.25" customHeight="1" x14ac:dyDescent="0.2">
      <c r="A214" s="1317" t="s">
        <v>1924</v>
      </c>
      <c r="B214" s="1003">
        <v>60559</v>
      </c>
      <c r="C214" s="1003">
        <v>60559</v>
      </c>
      <c r="D214" s="999" t="s">
        <v>822</v>
      </c>
    </row>
    <row r="215" spans="1:4" s="996" customFormat="1" ht="11.25" customHeight="1" x14ac:dyDescent="0.2">
      <c r="A215" s="1317"/>
      <c r="B215" s="1003">
        <v>70</v>
      </c>
      <c r="C215" s="1003">
        <v>70</v>
      </c>
      <c r="D215" s="999" t="s">
        <v>4203</v>
      </c>
    </row>
    <row r="216" spans="1:4" s="996" customFormat="1" ht="11.25" customHeight="1" x14ac:dyDescent="0.2">
      <c r="A216" s="1317"/>
      <c r="B216" s="1003">
        <v>5700.0099999999993</v>
      </c>
      <c r="C216" s="1003">
        <v>5700</v>
      </c>
      <c r="D216" s="999" t="s">
        <v>4018</v>
      </c>
    </row>
    <row r="217" spans="1:4" s="996" customFormat="1" ht="11.25" customHeight="1" x14ac:dyDescent="0.2">
      <c r="A217" s="1317"/>
      <c r="B217" s="1003">
        <v>1500</v>
      </c>
      <c r="C217" s="1003">
        <v>1500</v>
      </c>
      <c r="D217" s="999" t="s">
        <v>819</v>
      </c>
    </row>
    <row r="218" spans="1:4" s="996" customFormat="1" ht="11.25" customHeight="1" x14ac:dyDescent="0.2">
      <c r="A218" s="1317"/>
      <c r="B218" s="1003">
        <v>4800</v>
      </c>
      <c r="C218" s="1003">
        <v>4800</v>
      </c>
      <c r="D218" s="999" t="s">
        <v>1912</v>
      </c>
    </row>
    <row r="219" spans="1:4" s="996" customFormat="1" ht="11.25" customHeight="1" x14ac:dyDescent="0.2">
      <c r="A219" s="1317"/>
      <c r="B219" s="1003">
        <v>500</v>
      </c>
      <c r="C219" s="1003">
        <v>0</v>
      </c>
      <c r="D219" s="999" t="s">
        <v>4216</v>
      </c>
    </row>
    <row r="220" spans="1:4" s="996" customFormat="1" ht="11.25" customHeight="1" x14ac:dyDescent="0.2">
      <c r="A220" s="1317"/>
      <c r="B220" s="1003">
        <v>73129.009999999995</v>
      </c>
      <c r="C220" s="1003">
        <v>72629</v>
      </c>
      <c r="D220" s="999" t="s">
        <v>11</v>
      </c>
    </row>
    <row r="221" spans="1:4" s="996" customFormat="1" ht="11.25" customHeight="1" x14ac:dyDescent="0.2">
      <c r="A221" s="1316" t="s">
        <v>1925</v>
      </c>
      <c r="B221" s="1002">
        <v>46039</v>
      </c>
      <c r="C221" s="1002">
        <v>46039</v>
      </c>
      <c r="D221" s="998" t="s">
        <v>822</v>
      </c>
    </row>
    <row r="222" spans="1:4" s="996" customFormat="1" ht="11.25" customHeight="1" x14ac:dyDescent="0.2">
      <c r="A222" s="1317"/>
      <c r="B222" s="1003">
        <v>135.5</v>
      </c>
      <c r="C222" s="1003">
        <v>135.5</v>
      </c>
      <c r="D222" s="999" t="s">
        <v>4208</v>
      </c>
    </row>
    <row r="223" spans="1:4" s="996" customFormat="1" ht="11.25" customHeight="1" x14ac:dyDescent="0.2">
      <c r="A223" s="1317"/>
      <c r="B223" s="1003">
        <v>4100</v>
      </c>
      <c r="C223" s="1003">
        <v>4038.34</v>
      </c>
      <c r="D223" s="999" t="s">
        <v>819</v>
      </c>
    </row>
    <row r="224" spans="1:4" s="996" customFormat="1" ht="11.25" customHeight="1" x14ac:dyDescent="0.2">
      <c r="A224" s="1317"/>
      <c r="B224" s="1003">
        <v>1300</v>
      </c>
      <c r="C224" s="1003">
        <v>1300</v>
      </c>
      <c r="D224" s="999" t="s">
        <v>1912</v>
      </c>
    </row>
    <row r="225" spans="1:4" s="996" customFormat="1" ht="11.25" customHeight="1" x14ac:dyDescent="0.2">
      <c r="A225" s="1318"/>
      <c r="B225" s="1005">
        <v>51574.5</v>
      </c>
      <c r="C225" s="1005">
        <v>51512.84</v>
      </c>
      <c r="D225" s="1001" t="s">
        <v>11</v>
      </c>
    </row>
    <row r="226" spans="1:4" s="996" customFormat="1" ht="11.25" customHeight="1" x14ac:dyDescent="0.2">
      <c r="A226" s="1317" t="s">
        <v>1926</v>
      </c>
      <c r="B226" s="1003">
        <v>44339</v>
      </c>
      <c r="C226" s="1003">
        <v>44339</v>
      </c>
      <c r="D226" s="999" t="s">
        <v>822</v>
      </c>
    </row>
    <row r="227" spans="1:4" s="996" customFormat="1" ht="11.25" customHeight="1" x14ac:dyDescent="0.2">
      <c r="A227" s="1317"/>
      <c r="B227" s="1003">
        <v>200</v>
      </c>
      <c r="C227" s="1003">
        <v>200</v>
      </c>
      <c r="D227" s="999" t="s">
        <v>614</v>
      </c>
    </row>
    <row r="228" spans="1:4" s="996" customFormat="1" ht="11.25" customHeight="1" x14ac:dyDescent="0.2">
      <c r="A228" s="1317"/>
      <c r="B228" s="1003">
        <v>349.97</v>
      </c>
      <c r="C228" s="1003">
        <v>349.96744999999999</v>
      </c>
      <c r="D228" s="999" t="s">
        <v>3331</v>
      </c>
    </row>
    <row r="229" spans="1:4" s="996" customFormat="1" ht="11.25" customHeight="1" x14ac:dyDescent="0.2">
      <c r="A229" s="1317"/>
      <c r="B229" s="1003">
        <v>6827.0099999999993</v>
      </c>
      <c r="C229" s="1003">
        <v>6827</v>
      </c>
      <c r="D229" s="999" t="s">
        <v>4018</v>
      </c>
    </row>
    <row r="230" spans="1:4" s="996" customFormat="1" ht="11.25" customHeight="1" x14ac:dyDescent="0.2">
      <c r="A230" s="1317"/>
      <c r="B230" s="1003">
        <v>9100</v>
      </c>
      <c r="C230" s="1003">
        <v>8941.7552300000007</v>
      </c>
      <c r="D230" s="999" t="s">
        <v>819</v>
      </c>
    </row>
    <row r="231" spans="1:4" s="996" customFormat="1" ht="11.25" customHeight="1" x14ac:dyDescent="0.2">
      <c r="A231" s="1317"/>
      <c r="B231" s="1003">
        <v>60815.98</v>
      </c>
      <c r="C231" s="1003">
        <v>60657.722679999999</v>
      </c>
      <c r="D231" s="999" t="s">
        <v>11</v>
      </c>
    </row>
    <row r="232" spans="1:4" s="996" customFormat="1" ht="11.25" customHeight="1" x14ac:dyDescent="0.2">
      <c r="A232" s="1316" t="s">
        <v>1927</v>
      </c>
      <c r="B232" s="1002">
        <v>52628</v>
      </c>
      <c r="C232" s="1002">
        <v>52628</v>
      </c>
      <c r="D232" s="998" t="s">
        <v>822</v>
      </c>
    </row>
    <row r="233" spans="1:4" s="996" customFormat="1" ht="11.25" customHeight="1" x14ac:dyDescent="0.2">
      <c r="A233" s="1317"/>
      <c r="B233" s="1003">
        <v>4400</v>
      </c>
      <c r="C233" s="1003">
        <v>3565</v>
      </c>
      <c r="D233" s="999" t="s">
        <v>819</v>
      </c>
    </row>
    <row r="234" spans="1:4" s="996" customFormat="1" ht="11.25" customHeight="1" x14ac:dyDescent="0.2">
      <c r="A234" s="1317"/>
      <c r="B234" s="1003">
        <v>450</v>
      </c>
      <c r="C234" s="1003">
        <v>450</v>
      </c>
      <c r="D234" s="999" t="s">
        <v>1912</v>
      </c>
    </row>
    <row r="235" spans="1:4" s="996" customFormat="1" ht="11.25" customHeight="1" x14ac:dyDescent="0.2">
      <c r="A235" s="1317"/>
      <c r="B235" s="1003">
        <v>500</v>
      </c>
      <c r="C235" s="1003">
        <v>0</v>
      </c>
      <c r="D235" s="999" t="s">
        <v>4217</v>
      </c>
    </row>
    <row r="236" spans="1:4" s="996" customFormat="1" ht="11.25" customHeight="1" x14ac:dyDescent="0.2">
      <c r="A236" s="1317"/>
      <c r="B236" s="1003">
        <v>4.79</v>
      </c>
      <c r="C236" s="1003">
        <v>4.7880000000000003</v>
      </c>
      <c r="D236" s="999" t="s">
        <v>2997</v>
      </c>
    </row>
    <row r="237" spans="1:4" s="996" customFormat="1" ht="11.25" customHeight="1" x14ac:dyDescent="0.2">
      <c r="A237" s="1318"/>
      <c r="B237" s="1005">
        <v>57982.79</v>
      </c>
      <c r="C237" s="1005">
        <v>56647.788</v>
      </c>
      <c r="D237" s="1001" t="s">
        <v>11</v>
      </c>
    </row>
    <row r="238" spans="1:4" s="996" customFormat="1" ht="11.25" customHeight="1" x14ac:dyDescent="0.2">
      <c r="A238" s="1317" t="s">
        <v>951</v>
      </c>
      <c r="B238" s="1003">
        <v>47767</v>
      </c>
      <c r="C238" s="1003">
        <v>47767</v>
      </c>
      <c r="D238" s="999" t="s">
        <v>822</v>
      </c>
    </row>
    <row r="239" spans="1:4" s="996" customFormat="1" ht="11.25" customHeight="1" x14ac:dyDescent="0.2">
      <c r="A239" s="1317"/>
      <c r="B239" s="1003">
        <v>70</v>
      </c>
      <c r="C239" s="1003">
        <v>70</v>
      </c>
      <c r="D239" s="999" t="s">
        <v>4203</v>
      </c>
    </row>
    <row r="240" spans="1:4" s="996" customFormat="1" ht="11.25" customHeight="1" x14ac:dyDescent="0.2">
      <c r="A240" s="1317"/>
      <c r="B240" s="1003">
        <v>3978.01</v>
      </c>
      <c r="C240" s="1003">
        <v>3978</v>
      </c>
      <c r="D240" s="999" t="s">
        <v>4018</v>
      </c>
    </row>
    <row r="241" spans="1:4" s="996" customFormat="1" ht="11.25" customHeight="1" x14ac:dyDescent="0.2">
      <c r="A241" s="1317"/>
      <c r="B241" s="1003">
        <v>2580.1999999999998</v>
      </c>
      <c r="C241" s="1003">
        <v>1680.2</v>
      </c>
      <c r="D241" s="999" t="s">
        <v>4208</v>
      </c>
    </row>
    <row r="242" spans="1:4" s="996" customFormat="1" ht="11.25" customHeight="1" x14ac:dyDescent="0.2">
      <c r="A242" s="1317"/>
      <c r="B242" s="1003">
        <v>32200</v>
      </c>
      <c r="C242" s="1003">
        <v>31833.445299999999</v>
      </c>
      <c r="D242" s="999" t="s">
        <v>819</v>
      </c>
    </row>
    <row r="243" spans="1:4" s="996" customFormat="1" ht="11.25" customHeight="1" x14ac:dyDescent="0.2">
      <c r="A243" s="1317"/>
      <c r="B243" s="1003">
        <v>1900</v>
      </c>
      <c r="C243" s="1003">
        <v>1900</v>
      </c>
      <c r="D243" s="999" t="s">
        <v>1912</v>
      </c>
    </row>
    <row r="244" spans="1:4" s="996" customFormat="1" ht="11.25" customHeight="1" x14ac:dyDescent="0.2">
      <c r="A244" s="1317"/>
      <c r="B244" s="1003">
        <v>930</v>
      </c>
      <c r="C244" s="1003">
        <v>791.44</v>
      </c>
      <c r="D244" s="999" t="s">
        <v>698</v>
      </c>
    </row>
    <row r="245" spans="1:4" s="996" customFormat="1" ht="11.25" customHeight="1" x14ac:dyDescent="0.2">
      <c r="A245" s="1317"/>
      <c r="B245" s="1003">
        <v>89425.21</v>
      </c>
      <c r="C245" s="1003">
        <v>88020.085300000006</v>
      </c>
      <c r="D245" s="999" t="s">
        <v>11</v>
      </c>
    </row>
    <row r="246" spans="1:4" s="455" customFormat="1" ht="23.25" customHeight="1" x14ac:dyDescent="0.2">
      <c r="A246" s="239" t="s">
        <v>2886</v>
      </c>
      <c r="B246" s="457">
        <v>901211.87</v>
      </c>
      <c r="C246" s="457">
        <v>843513.79392999981</v>
      </c>
      <c r="D246" s="456"/>
    </row>
    <row r="247" spans="1:4" s="232" customFormat="1" ht="24.75" customHeight="1" x14ac:dyDescent="0.15">
      <c r="A247" s="236" t="s">
        <v>2887</v>
      </c>
      <c r="B247" s="242"/>
      <c r="C247" s="242"/>
      <c r="D247" s="243"/>
    </row>
    <row r="248" spans="1:4" s="996" customFormat="1" ht="11.25" customHeight="1" x14ac:dyDescent="0.2">
      <c r="A248" s="1316" t="s">
        <v>1023</v>
      </c>
      <c r="B248" s="1002">
        <v>2000</v>
      </c>
      <c r="C248" s="1002">
        <v>456.17</v>
      </c>
      <c r="D248" s="998" t="s">
        <v>4028</v>
      </c>
    </row>
    <row r="249" spans="1:4" s="996" customFormat="1" ht="11.25" customHeight="1" x14ac:dyDescent="0.2">
      <c r="A249" s="1317"/>
      <c r="B249" s="1003">
        <v>246.3</v>
      </c>
      <c r="C249" s="1003">
        <v>225.9</v>
      </c>
      <c r="D249" s="999" t="s">
        <v>4116</v>
      </c>
    </row>
    <row r="250" spans="1:4" s="996" customFormat="1" ht="11.25" customHeight="1" x14ac:dyDescent="0.2">
      <c r="A250" s="1317"/>
      <c r="B250" s="1003">
        <v>153</v>
      </c>
      <c r="C250" s="1003">
        <v>153</v>
      </c>
      <c r="D250" s="999" t="s">
        <v>4218</v>
      </c>
    </row>
    <row r="251" spans="1:4" s="996" customFormat="1" ht="11.25" customHeight="1" x14ac:dyDescent="0.2">
      <c r="A251" s="1317"/>
      <c r="B251" s="1003">
        <v>3500</v>
      </c>
      <c r="C251" s="1003">
        <v>3500</v>
      </c>
      <c r="D251" s="999" t="s">
        <v>3245</v>
      </c>
    </row>
    <row r="252" spans="1:4" s="996" customFormat="1" ht="11.25" customHeight="1" x14ac:dyDescent="0.2">
      <c r="A252" s="1317"/>
      <c r="B252" s="1003">
        <v>70</v>
      </c>
      <c r="C252" s="1003">
        <v>70</v>
      </c>
      <c r="D252" s="999" t="s">
        <v>4203</v>
      </c>
    </row>
    <row r="253" spans="1:4" s="996" customFormat="1" ht="11.25" customHeight="1" x14ac:dyDescent="0.2">
      <c r="A253" s="1317"/>
      <c r="B253" s="1003">
        <v>561.20000000000005</v>
      </c>
      <c r="C253" s="1003">
        <v>561.20000000000005</v>
      </c>
      <c r="D253" s="999" t="s">
        <v>841</v>
      </c>
    </row>
    <row r="254" spans="1:4" s="996" customFormat="1" ht="11.25" customHeight="1" x14ac:dyDescent="0.2">
      <c r="A254" s="1317"/>
      <c r="B254" s="1003">
        <v>77733.78</v>
      </c>
      <c r="C254" s="1003">
        <v>77733.784</v>
      </c>
      <c r="D254" s="999" t="s">
        <v>691</v>
      </c>
    </row>
    <row r="255" spans="1:4" s="996" customFormat="1" ht="11.25" customHeight="1" x14ac:dyDescent="0.2">
      <c r="A255" s="1317"/>
      <c r="B255" s="1003">
        <v>9760</v>
      </c>
      <c r="C255" s="1003">
        <v>9760</v>
      </c>
      <c r="D255" s="999" t="s">
        <v>835</v>
      </c>
    </row>
    <row r="256" spans="1:4" s="996" customFormat="1" ht="11.25" customHeight="1" x14ac:dyDescent="0.2">
      <c r="A256" s="1317"/>
      <c r="B256" s="1003">
        <v>1139</v>
      </c>
      <c r="C256" s="1003">
        <v>1139</v>
      </c>
      <c r="D256" s="999" t="s">
        <v>836</v>
      </c>
    </row>
    <row r="257" spans="1:4" s="996" customFormat="1" ht="11.25" customHeight="1" x14ac:dyDescent="0.2">
      <c r="A257" s="1317"/>
      <c r="B257" s="1003">
        <v>9300</v>
      </c>
      <c r="C257" s="1003">
        <v>873.12530000000004</v>
      </c>
      <c r="D257" s="999" t="s">
        <v>4219</v>
      </c>
    </row>
    <row r="258" spans="1:4" s="996" customFormat="1" ht="11.25" customHeight="1" x14ac:dyDescent="0.2">
      <c r="A258" s="1318"/>
      <c r="B258" s="1005">
        <v>104463.28</v>
      </c>
      <c r="C258" s="1005">
        <v>94472.179300000003</v>
      </c>
      <c r="D258" s="1001" t="s">
        <v>11</v>
      </c>
    </row>
    <row r="259" spans="1:4" s="996" customFormat="1" ht="11.25" customHeight="1" x14ac:dyDescent="0.2">
      <c r="A259" s="1317" t="s">
        <v>1125</v>
      </c>
      <c r="B259" s="1003">
        <v>14389.57</v>
      </c>
      <c r="C259" s="1003">
        <v>14389.569</v>
      </c>
      <c r="D259" s="999" t="s">
        <v>691</v>
      </c>
    </row>
    <row r="260" spans="1:4" s="996" customFormat="1" ht="11.25" customHeight="1" x14ac:dyDescent="0.2">
      <c r="A260" s="1317"/>
      <c r="B260" s="1003">
        <v>2869</v>
      </c>
      <c r="C260" s="1003">
        <v>2869</v>
      </c>
      <c r="D260" s="999" t="s">
        <v>835</v>
      </c>
    </row>
    <row r="261" spans="1:4" s="996" customFormat="1" ht="11.25" customHeight="1" x14ac:dyDescent="0.2">
      <c r="A261" s="1317"/>
      <c r="B261" s="1003">
        <v>330</v>
      </c>
      <c r="C261" s="1003">
        <v>330</v>
      </c>
      <c r="D261" s="999" t="s">
        <v>836</v>
      </c>
    </row>
    <row r="262" spans="1:4" s="996" customFormat="1" ht="11.25" customHeight="1" x14ac:dyDescent="0.2">
      <c r="A262" s="1317"/>
      <c r="B262" s="1003">
        <v>17588.57</v>
      </c>
      <c r="C262" s="1003">
        <v>17588.569</v>
      </c>
      <c r="D262" s="999" t="s">
        <v>11</v>
      </c>
    </row>
    <row r="263" spans="1:4" s="996" customFormat="1" ht="11.25" customHeight="1" x14ac:dyDescent="0.2">
      <c r="A263" s="1316" t="s">
        <v>1129</v>
      </c>
      <c r="B263" s="1002">
        <v>19681.2</v>
      </c>
      <c r="C263" s="1002">
        <v>19681.196</v>
      </c>
      <c r="D263" s="998" t="s">
        <v>691</v>
      </c>
    </row>
    <row r="264" spans="1:4" s="996" customFormat="1" ht="11.25" customHeight="1" x14ac:dyDescent="0.2">
      <c r="A264" s="1317"/>
      <c r="B264" s="1003">
        <v>4905</v>
      </c>
      <c r="C264" s="1003">
        <v>4905</v>
      </c>
      <c r="D264" s="999" t="s">
        <v>835</v>
      </c>
    </row>
    <row r="265" spans="1:4" s="996" customFormat="1" ht="11.25" customHeight="1" x14ac:dyDescent="0.2">
      <c r="A265" s="1317"/>
      <c r="B265" s="1003">
        <v>773</v>
      </c>
      <c r="C265" s="1003">
        <v>773</v>
      </c>
      <c r="D265" s="999" t="s">
        <v>836</v>
      </c>
    </row>
    <row r="266" spans="1:4" s="996" customFormat="1" ht="21" x14ac:dyDescent="0.2">
      <c r="A266" s="1317"/>
      <c r="B266" s="1003">
        <v>500</v>
      </c>
      <c r="C266" s="1003">
        <v>500</v>
      </c>
      <c r="D266" s="999" t="s">
        <v>2939</v>
      </c>
    </row>
    <row r="267" spans="1:4" s="996" customFormat="1" ht="11.25" customHeight="1" x14ac:dyDescent="0.2">
      <c r="A267" s="1318"/>
      <c r="B267" s="1005">
        <v>25859.200000000001</v>
      </c>
      <c r="C267" s="1005">
        <v>25859.196</v>
      </c>
      <c r="D267" s="1001" t="s">
        <v>11</v>
      </c>
    </row>
    <row r="268" spans="1:4" s="996" customFormat="1" ht="11.25" customHeight="1" x14ac:dyDescent="0.2">
      <c r="A268" s="1317" t="s">
        <v>1128</v>
      </c>
      <c r="B268" s="1003">
        <v>24858.09</v>
      </c>
      <c r="C268" s="1003">
        <v>24858.092000000001</v>
      </c>
      <c r="D268" s="999" t="s">
        <v>691</v>
      </c>
    </row>
    <row r="269" spans="1:4" s="996" customFormat="1" ht="11.25" customHeight="1" x14ac:dyDescent="0.2">
      <c r="A269" s="1317"/>
      <c r="B269" s="1003">
        <v>5501</v>
      </c>
      <c r="C269" s="1003">
        <v>5501</v>
      </c>
      <c r="D269" s="999" t="s">
        <v>835</v>
      </c>
    </row>
    <row r="270" spans="1:4" s="996" customFormat="1" ht="11.25" customHeight="1" x14ac:dyDescent="0.2">
      <c r="A270" s="1317"/>
      <c r="B270" s="1003">
        <v>491</v>
      </c>
      <c r="C270" s="1003">
        <v>491</v>
      </c>
      <c r="D270" s="999" t="s">
        <v>836</v>
      </c>
    </row>
    <row r="271" spans="1:4" s="996" customFormat="1" ht="11.25" customHeight="1" x14ac:dyDescent="0.2">
      <c r="A271" s="1317"/>
      <c r="B271" s="1003">
        <v>30850.09</v>
      </c>
      <c r="C271" s="1003">
        <v>30850.092000000001</v>
      </c>
      <c r="D271" s="999" t="s">
        <v>11</v>
      </c>
    </row>
    <row r="272" spans="1:4" s="996" customFormat="1" ht="11.25" customHeight="1" x14ac:dyDescent="0.2">
      <c r="A272" s="1316" t="s">
        <v>1121</v>
      </c>
      <c r="B272" s="1002">
        <v>11978.81</v>
      </c>
      <c r="C272" s="1002">
        <v>11978.806999999999</v>
      </c>
      <c r="D272" s="998" t="s">
        <v>691</v>
      </c>
    </row>
    <row r="273" spans="1:4" s="996" customFormat="1" ht="11.25" customHeight="1" x14ac:dyDescent="0.2">
      <c r="A273" s="1317"/>
      <c r="B273" s="1003">
        <v>2468</v>
      </c>
      <c r="C273" s="1003">
        <v>2468</v>
      </c>
      <c r="D273" s="999" t="s">
        <v>835</v>
      </c>
    </row>
    <row r="274" spans="1:4" s="996" customFormat="1" ht="11.25" customHeight="1" x14ac:dyDescent="0.2">
      <c r="A274" s="1317"/>
      <c r="B274" s="1003">
        <v>116</v>
      </c>
      <c r="C274" s="1003">
        <v>116</v>
      </c>
      <c r="D274" s="999" t="s">
        <v>836</v>
      </c>
    </row>
    <row r="275" spans="1:4" s="996" customFormat="1" ht="11.25" customHeight="1" x14ac:dyDescent="0.2">
      <c r="A275" s="1318"/>
      <c r="B275" s="1005">
        <v>14562.81</v>
      </c>
      <c r="C275" s="1005">
        <v>14562.806999999999</v>
      </c>
      <c r="D275" s="1001" t="s">
        <v>11</v>
      </c>
    </row>
    <row r="276" spans="1:4" s="996" customFormat="1" ht="11.25" customHeight="1" x14ac:dyDescent="0.2">
      <c r="A276" s="1317" t="s">
        <v>1130</v>
      </c>
      <c r="B276" s="1003">
        <v>14463.900000000001</v>
      </c>
      <c r="C276" s="1003">
        <v>14463.897999999999</v>
      </c>
      <c r="D276" s="999" t="s">
        <v>691</v>
      </c>
    </row>
    <row r="277" spans="1:4" s="996" customFormat="1" ht="11.25" customHeight="1" x14ac:dyDescent="0.2">
      <c r="A277" s="1317"/>
      <c r="B277" s="1003">
        <v>3923</v>
      </c>
      <c r="C277" s="1003">
        <v>3923</v>
      </c>
      <c r="D277" s="999" t="s">
        <v>835</v>
      </c>
    </row>
    <row r="278" spans="1:4" s="996" customFormat="1" ht="11.25" customHeight="1" x14ac:dyDescent="0.2">
      <c r="A278" s="1317"/>
      <c r="B278" s="1003">
        <v>424</v>
      </c>
      <c r="C278" s="1003">
        <v>424</v>
      </c>
      <c r="D278" s="999" t="s">
        <v>836</v>
      </c>
    </row>
    <row r="279" spans="1:4" s="996" customFormat="1" ht="11.25" customHeight="1" x14ac:dyDescent="0.2">
      <c r="A279" s="1317"/>
      <c r="B279" s="1003">
        <v>18810.900000000001</v>
      </c>
      <c r="C279" s="1003">
        <v>18810.898000000001</v>
      </c>
      <c r="D279" s="999" t="s">
        <v>11</v>
      </c>
    </row>
    <row r="280" spans="1:4" s="996" customFormat="1" ht="11.25" customHeight="1" x14ac:dyDescent="0.2">
      <c r="A280" s="1316" t="s">
        <v>1126</v>
      </c>
      <c r="B280" s="1002">
        <v>16555.64</v>
      </c>
      <c r="C280" s="1002">
        <v>16555.64</v>
      </c>
      <c r="D280" s="998" t="s">
        <v>691</v>
      </c>
    </row>
    <row r="281" spans="1:4" s="996" customFormat="1" ht="11.25" customHeight="1" x14ac:dyDescent="0.2">
      <c r="A281" s="1317"/>
      <c r="B281" s="1003">
        <v>4177</v>
      </c>
      <c r="C281" s="1003">
        <v>4177</v>
      </c>
      <c r="D281" s="999" t="s">
        <v>835</v>
      </c>
    </row>
    <row r="282" spans="1:4" s="996" customFormat="1" ht="11.25" customHeight="1" x14ac:dyDescent="0.2">
      <c r="A282" s="1317"/>
      <c r="B282" s="1003">
        <v>316</v>
      </c>
      <c r="C282" s="1003">
        <v>316</v>
      </c>
      <c r="D282" s="999" t="s">
        <v>836</v>
      </c>
    </row>
    <row r="283" spans="1:4" s="996" customFormat="1" ht="11.25" customHeight="1" x14ac:dyDescent="0.2">
      <c r="A283" s="1317"/>
      <c r="B283" s="1003">
        <v>5300</v>
      </c>
      <c r="C283" s="1003">
        <v>4455.2040800000004</v>
      </c>
      <c r="D283" s="999" t="s">
        <v>4220</v>
      </c>
    </row>
    <row r="284" spans="1:4" s="996" customFormat="1" ht="11.25" customHeight="1" x14ac:dyDescent="0.2">
      <c r="A284" s="1318"/>
      <c r="B284" s="1005">
        <v>26348.639999999999</v>
      </c>
      <c r="C284" s="1005">
        <v>25503.844079999999</v>
      </c>
      <c r="D284" s="1001" t="s">
        <v>11</v>
      </c>
    </row>
    <row r="285" spans="1:4" s="996" customFormat="1" ht="11.25" customHeight="1" x14ac:dyDescent="0.2">
      <c r="A285" s="1317" t="s">
        <v>1123</v>
      </c>
      <c r="B285" s="1003">
        <v>14454.59</v>
      </c>
      <c r="C285" s="1003">
        <v>14454.589</v>
      </c>
      <c r="D285" s="999" t="s">
        <v>691</v>
      </c>
    </row>
    <row r="286" spans="1:4" s="996" customFormat="1" ht="11.25" customHeight="1" x14ac:dyDescent="0.2">
      <c r="A286" s="1317"/>
      <c r="B286" s="1003">
        <v>2856</v>
      </c>
      <c r="C286" s="1003">
        <v>2856</v>
      </c>
      <c r="D286" s="999" t="s">
        <v>835</v>
      </c>
    </row>
    <row r="287" spans="1:4" s="996" customFormat="1" ht="11.25" customHeight="1" x14ac:dyDescent="0.2">
      <c r="A287" s="1317"/>
      <c r="B287" s="1003">
        <v>393</v>
      </c>
      <c r="C287" s="1003">
        <v>393</v>
      </c>
      <c r="D287" s="999" t="s">
        <v>836</v>
      </c>
    </row>
    <row r="288" spans="1:4" s="996" customFormat="1" ht="11.25" customHeight="1" x14ac:dyDescent="0.2">
      <c r="A288" s="1317"/>
      <c r="B288" s="1003">
        <v>3100</v>
      </c>
      <c r="C288" s="1003">
        <v>2397.7771400000001</v>
      </c>
      <c r="D288" s="999" t="s">
        <v>3354</v>
      </c>
    </row>
    <row r="289" spans="1:4" s="996" customFormat="1" ht="11.25" customHeight="1" x14ac:dyDescent="0.2">
      <c r="A289" s="1317"/>
      <c r="B289" s="1003">
        <v>20803.59</v>
      </c>
      <c r="C289" s="1003">
        <v>20101.366139999998</v>
      </c>
      <c r="D289" s="999" t="s">
        <v>11</v>
      </c>
    </row>
    <row r="290" spans="1:4" s="996" customFormat="1" ht="11.25" customHeight="1" x14ac:dyDescent="0.2">
      <c r="A290" s="1316" t="s">
        <v>1127</v>
      </c>
      <c r="B290" s="1002">
        <v>19769.61</v>
      </c>
      <c r="C290" s="1002">
        <v>19769.602999999999</v>
      </c>
      <c r="D290" s="998" t="s">
        <v>691</v>
      </c>
    </row>
    <row r="291" spans="1:4" s="996" customFormat="1" ht="11.25" customHeight="1" x14ac:dyDescent="0.2">
      <c r="A291" s="1317"/>
      <c r="B291" s="1003">
        <v>5068</v>
      </c>
      <c r="C291" s="1003">
        <v>5068</v>
      </c>
      <c r="D291" s="999" t="s">
        <v>835</v>
      </c>
    </row>
    <row r="292" spans="1:4" s="996" customFormat="1" ht="11.25" customHeight="1" x14ac:dyDescent="0.2">
      <c r="A292" s="1317"/>
      <c r="B292" s="1003">
        <v>267</v>
      </c>
      <c r="C292" s="1003">
        <v>267</v>
      </c>
      <c r="D292" s="999" t="s">
        <v>836</v>
      </c>
    </row>
    <row r="293" spans="1:4" s="996" customFormat="1" ht="11.25" customHeight="1" x14ac:dyDescent="0.2">
      <c r="A293" s="1318"/>
      <c r="B293" s="1005">
        <v>25104.61</v>
      </c>
      <c r="C293" s="1005">
        <v>25104.602999999999</v>
      </c>
      <c r="D293" s="1001" t="s">
        <v>11</v>
      </c>
    </row>
    <row r="294" spans="1:4" s="996" customFormat="1" ht="11.25" customHeight="1" x14ac:dyDescent="0.2">
      <c r="A294" s="1317" t="s">
        <v>1120</v>
      </c>
      <c r="B294" s="1003">
        <v>14373.02</v>
      </c>
      <c r="C294" s="1003">
        <v>14373.018</v>
      </c>
      <c r="D294" s="999" t="s">
        <v>691</v>
      </c>
    </row>
    <row r="295" spans="1:4" s="996" customFormat="1" ht="11.25" customHeight="1" x14ac:dyDescent="0.2">
      <c r="A295" s="1317"/>
      <c r="B295" s="1003">
        <v>3255</v>
      </c>
      <c r="C295" s="1003">
        <v>3255</v>
      </c>
      <c r="D295" s="999" t="s">
        <v>835</v>
      </c>
    </row>
    <row r="296" spans="1:4" s="996" customFormat="1" ht="11.25" customHeight="1" x14ac:dyDescent="0.2">
      <c r="A296" s="1317"/>
      <c r="B296" s="1003">
        <v>594</v>
      </c>
      <c r="C296" s="1003">
        <v>594</v>
      </c>
      <c r="D296" s="999" t="s">
        <v>836</v>
      </c>
    </row>
    <row r="297" spans="1:4" s="996" customFormat="1" ht="11.25" customHeight="1" x14ac:dyDescent="0.2">
      <c r="A297" s="1317"/>
      <c r="B297" s="1003">
        <v>18222.02</v>
      </c>
      <c r="C297" s="1003">
        <v>18222.018</v>
      </c>
      <c r="D297" s="999" t="s">
        <v>11</v>
      </c>
    </row>
    <row r="298" spans="1:4" s="996" customFormat="1" ht="11.25" customHeight="1" x14ac:dyDescent="0.2">
      <c r="A298" s="1316" t="s">
        <v>1042</v>
      </c>
      <c r="B298" s="1002">
        <v>30</v>
      </c>
      <c r="C298" s="1002">
        <v>30</v>
      </c>
      <c r="D298" s="998" t="s">
        <v>840</v>
      </c>
    </row>
    <row r="299" spans="1:4" s="996" customFormat="1" ht="11.25" customHeight="1" x14ac:dyDescent="0.2">
      <c r="A299" s="1317"/>
      <c r="B299" s="1003">
        <v>19910.71</v>
      </c>
      <c r="C299" s="1003">
        <v>19910.707000000002</v>
      </c>
      <c r="D299" s="999" t="s">
        <v>691</v>
      </c>
    </row>
    <row r="300" spans="1:4" s="996" customFormat="1" ht="11.25" customHeight="1" x14ac:dyDescent="0.2">
      <c r="A300" s="1317"/>
      <c r="B300" s="1003">
        <v>4899</v>
      </c>
      <c r="C300" s="1003">
        <v>4899</v>
      </c>
      <c r="D300" s="999" t="s">
        <v>835</v>
      </c>
    </row>
    <row r="301" spans="1:4" s="996" customFormat="1" ht="11.25" customHeight="1" x14ac:dyDescent="0.2">
      <c r="A301" s="1317"/>
      <c r="B301" s="1003">
        <v>1047</v>
      </c>
      <c r="C301" s="1003">
        <v>1047</v>
      </c>
      <c r="D301" s="999" t="s">
        <v>836</v>
      </c>
    </row>
    <row r="302" spans="1:4" s="996" customFormat="1" ht="11.25" customHeight="1" x14ac:dyDescent="0.2">
      <c r="A302" s="1318"/>
      <c r="B302" s="1005">
        <v>25886.71</v>
      </c>
      <c r="C302" s="1005">
        <v>25886.707000000002</v>
      </c>
      <c r="D302" s="1001" t="s">
        <v>11</v>
      </c>
    </row>
    <row r="303" spans="1:4" s="996" customFormat="1" ht="11.25" customHeight="1" x14ac:dyDescent="0.2">
      <c r="A303" s="1317" t="s">
        <v>1124</v>
      </c>
      <c r="B303" s="1003">
        <v>450</v>
      </c>
      <c r="C303" s="1003">
        <v>450</v>
      </c>
      <c r="D303" s="999" t="s">
        <v>3277</v>
      </c>
    </row>
    <row r="304" spans="1:4" s="996" customFormat="1" ht="11.25" customHeight="1" x14ac:dyDescent="0.2">
      <c r="A304" s="1317"/>
      <c r="B304" s="1003">
        <v>12072.029999999999</v>
      </c>
      <c r="C304" s="1003">
        <v>12072.026</v>
      </c>
      <c r="D304" s="999" t="s">
        <v>691</v>
      </c>
    </row>
    <row r="305" spans="1:4" s="996" customFormat="1" ht="11.25" customHeight="1" x14ac:dyDescent="0.2">
      <c r="A305" s="1317"/>
      <c r="B305" s="1003">
        <v>2099</v>
      </c>
      <c r="C305" s="1003">
        <v>2099</v>
      </c>
      <c r="D305" s="999" t="s">
        <v>835</v>
      </c>
    </row>
    <row r="306" spans="1:4" s="996" customFormat="1" ht="11.25" customHeight="1" x14ac:dyDescent="0.2">
      <c r="A306" s="1317"/>
      <c r="B306" s="1003">
        <v>226</v>
      </c>
      <c r="C306" s="1003">
        <v>226</v>
      </c>
      <c r="D306" s="999" t="s">
        <v>836</v>
      </c>
    </row>
    <row r="307" spans="1:4" s="996" customFormat="1" ht="11.25" customHeight="1" x14ac:dyDescent="0.2">
      <c r="A307" s="1317"/>
      <c r="B307" s="1003">
        <v>800</v>
      </c>
      <c r="C307" s="1003">
        <v>800</v>
      </c>
      <c r="D307" s="999" t="s">
        <v>619</v>
      </c>
    </row>
    <row r="308" spans="1:4" s="996" customFormat="1" ht="11.25" customHeight="1" x14ac:dyDescent="0.2">
      <c r="A308" s="1317"/>
      <c r="B308" s="1003">
        <v>15647.029999999999</v>
      </c>
      <c r="C308" s="1003">
        <v>15647.026</v>
      </c>
      <c r="D308" s="999" t="s">
        <v>11</v>
      </c>
    </row>
    <row r="309" spans="1:4" s="996" customFormat="1" ht="11.25" customHeight="1" x14ac:dyDescent="0.2">
      <c r="A309" s="1316" t="s">
        <v>1064</v>
      </c>
      <c r="B309" s="1002">
        <v>15585.22</v>
      </c>
      <c r="C309" s="1002">
        <v>2126.4549099999999</v>
      </c>
      <c r="D309" s="998" t="s">
        <v>3332</v>
      </c>
    </row>
    <row r="310" spans="1:4" s="996" customFormat="1" ht="11.25" customHeight="1" x14ac:dyDescent="0.2">
      <c r="A310" s="1317"/>
      <c r="B310" s="1003">
        <v>70</v>
      </c>
      <c r="C310" s="1003">
        <v>70</v>
      </c>
      <c r="D310" s="999" t="s">
        <v>4203</v>
      </c>
    </row>
    <row r="311" spans="1:4" s="996" customFormat="1" ht="11.25" customHeight="1" x14ac:dyDescent="0.2">
      <c r="A311" s="1317"/>
      <c r="B311" s="1003">
        <v>16484.850000000002</v>
      </c>
      <c r="C311" s="1003">
        <v>16484.849999999999</v>
      </c>
      <c r="D311" s="999" t="s">
        <v>691</v>
      </c>
    </row>
    <row r="312" spans="1:4" s="996" customFormat="1" ht="11.25" customHeight="1" x14ac:dyDescent="0.2">
      <c r="A312" s="1317"/>
      <c r="B312" s="1003">
        <v>3896</v>
      </c>
      <c r="C312" s="1003">
        <v>3896</v>
      </c>
      <c r="D312" s="999" t="s">
        <v>835</v>
      </c>
    </row>
    <row r="313" spans="1:4" s="996" customFormat="1" ht="11.25" customHeight="1" x14ac:dyDescent="0.2">
      <c r="A313" s="1317"/>
      <c r="B313" s="1003">
        <v>63</v>
      </c>
      <c r="C313" s="1003">
        <v>63</v>
      </c>
      <c r="D313" s="999" t="s">
        <v>836</v>
      </c>
    </row>
    <row r="314" spans="1:4" s="996" customFormat="1" ht="11.25" customHeight="1" x14ac:dyDescent="0.2">
      <c r="A314" s="1317"/>
      <c r="B314" s="1003">
        <v>1500</v>
      </c>
      <c r="C314" s="1003">
        <v>76.5</v>
      </c>
      <c r="D314" s="999" t="s">
        <v>4221</v>
      </c>
    </row>
    <row r="315" spans="1:4" s="996" customFormat="1" ht="11.25" customHeight="1" x14ac:dyDescent="0.2">
      <c r="A315" s="1318"/>
      <c r="B315" s="1005">
        <v>37599.07</v>
      </c>
      <c r="C315" s="1005">
        <v>22716.804909999999</v>
      </c>
      <c r="D315" s="1001" t="s">
        <v>11</v>
      </c>
    </row>
    <row r="316" spans="1:4" s="996" customFormat="1" ht="11.25" customHeight="1" x14ac:dyDescent="0.2">
      <c r="A316" s="1317" t="s">
        <v>1058</v>
      </c>
      <c r="B316" s="1003">
        <v>14562.99</v>
      </c>
      <c r="C316" s="1003">
        <v>14562.986999999999</v>
      </c>
      <c r="D316" s="999" t="s">
        <v>691</v>
      </c>
    </row>
    <row r="317" spans="1:4" s="996" customFormat="1" ht="11.25" customHeight="1" x14ac:dyDescent="0.2">
      <c r="A317" s="1317"/>
      <c r="B317" s="1003">
        <v>3040</v>
      </c>
      <c r="C317" s="1003">
        <v>3040</v>
      </c>
      <c r="D317" s="999" t="s">
        <v>835</v>
      </c>
    </row>
    <row r="318" spans="1:4" s="996" customFormat="1" ht="11.25" customHeight="1" x14ac:dyDescent="0.2">
      <c r="A318" s="1317"/>
      <c r="B318" s="1003">
        <v>242</v>
      </c>
      <c r="C318" s="1003">
        <v>242</v>
      </c>
      <c r="D318" s="999" t="s">
        <v>836</v>
      </c>
    </row>
    <row r="319" spans="1:4" s="996" customFormat="1" ht="11.25" customHeight="1" x14ac:dyDescent="0.2">
      <c r="A319" s="1317"/>
      <c r="B319" s="1003">
        <v>17844.989999999998</v>
      </c>
      <c r="C319" s="1003">
        <v>17844.987000000001</v>
      </c>
      <c r="D319" s="999" t="s">
        <v>11</v>
      </c>
    </row>
    <row r="320" spans="1:4" s="996" customFormat="1" ht="11.25" customHeight="1" x14ac:dyDescent="0.2">
      <c r="A320" s="1316" t="s">
        <v>1929</v>
      </c>
      <c r="B320" s="1002">
        <v>20236.919999999998</v>
      </c>
      <c r="C320" s="1002">
        <v>20236.923999999999</v>
      </c>
      <c r="D320" s="998" t="s">
        <v>691</v>
      </c>
    </row>
    <row r="321" spans="1:4" s="996" customFormat="1" ht="11.25" customHeight="1" x14ac:dyDescent="0.2">
      <c r="A321" s="1317"/>
      <c r="B321" s="1003">
        <v>5018</v>
      </c>
      <c r="C321" s="1003">
        <v>5018</v>
      </c>
      <c r="D321" s="999" t="s">
        <v>835</v>
      </c>
    </row>
    <row r="322" spans="1:4" s="996" customFormat="1" ht="11.25" customHeight="1" x14ac:dyDescent="0.2">
      <c r="A322" s="1317"/>
      <c r="B322" s="1003">
        <v>676</v>
      </c>
      <c r="C322" s="1003">
        <v>676</v>
      </c>
      <c r="D322" s="999" t="s">
        <v>836</v>
      </c>
    </row>
    <row r="323" spans="1:4" s="996" customFormat="1" ht="11.25" customHeight="1" x14ac:dyDescent="0.2">
      <c r="A323" s="1317"/>
      <c r="B323" s="1003">
        <v>3036.75</v>
      </c>
      <c r="C323" s="1003">
        <v>3036.7489999999998</v>
      </c>
      <c r="D323" s="999" t="s">
        <v>4222</v>
      </c>
    </row>
    <row r="324" spans="1:4" s="996" customFormat="1" ht="11.25" customHeight="1" x14ac:dyDescent="0.2">
      <c r="A324" s="1318"/>
      <c r="B324" s="1005">
        <v>28967.67</v>
      </c>
      <c r="C324" s="1005">
        <v>28967.672999999999</v>
      </c>
      <c r="D324" s="1001" t="s">
        <v>11</v>
      </c>
    </row>
    <row r="325" spans="1:4" s="996" customFormat="1" ht="11.25" customHeight="1" x14ac:dyDescent="0.2">
      <c r="A325" s="1317" t="s">
        <v>1930</v>
      </c>
      <c r="B325" s="1003">
        <v>55.47</v>
      </c>
      <c r="C325" s="1003">
        <v>0</v>
      </c>
      <c r="D325" s="999" t="s">
        <v>670</v>
      </c>
    </row>
    <row r="326" spans="1:4" s="996" customFormat="1" ht="11.25" customHeight="1" x14ac:dyDescent="0.2">
      <c r="A326" s="1317"/>
      <c r="B326" s="1003">
        <v>11969.78</v>
      </c>
      <c r="C326" s="1003">
        <v>11969.779</v>
      </c>
      <c r="D326" s="999" t="s">
        <v>691</v>
      </c>
    </row>
    <row r="327" spans="1:4" s="996" customFormat="1" ht="11.25" customHeight="1" x14ac:dyDescent="0.2">
      <c r="A327" s="1317"/>
      <c r="B327" s="1003">
        <v>2761</v>
      </c>
      <c r="C327" s="1003">
        <v>2761</v>
      </c>
      <c r="D327" s="999" t="s">
        <v>835</v>
      </c>
    </row>
    <row r="328" spans="1:4" s="996" customFormat="1" ht="11.25" customHeight="1" x14ac:dyDescent="0.2">
      <c r="A328" s="1317"/>
      <c r="B328" s="1003">
        <v>180</v>
      </c>
      <c r="C328" s="1003">
        <v>180</v>
      </c>
      <c r="D328" s="999" t="s">
        <v>836</v>
      </c>
    </row>
    <row r="329" spans="1:4" s="996" customFormat="1" ht="11.25" customHeight="1" x14ac:dyDescent="0.2">
      <c r="A329" s="1317"/>
      <c r="B329" s="1003">
        <v>14966.25</v>
      </c>
      <c r="C329" s="1003">
        <v>14910.779</v>
      </c>
      <c r="D329" s="999" t="s">
        <v>11</v>
      </c>
    </row>
    <row r="330" spans="1:4" s="996" customFormat="1" ht="11.25" customHeight="1" x14ac:dyDescent="0.2">
      <c r="A330" s="1316" t="s">
        <v>1111</v>
      </c>
      <c r="B330" s="1002">
        <v>10718.9</v>
      </c>
      <c r="C330" s="1002">
        <v>10718.896999999999</v>
      </c>
      <c r="D330" s="998" t="s">
        <v>691</v>
      </c>
    </row>
    <row r="331" spans="1:4" s="996" customFormat="1" ht="11.25" customHeight="1" x14ac:dyDescent="0.2">
      <c r="A331" s="1317"/>
      <c r="B331" s="1003">
        <v>2068</v>
      </c>
      <c r="C331" s="1003">
        <v>2068</v>
      </c>
      <c r="D331" s="999" t="s">
        <v>835</v>
      </c>
    </row>
    <row r="332" spans="1:4" s="996" customFormat="1" ht="11.25" customHeight="1" x14ac:dyDescent="0.2">
      <c r="A332" s="1317"/>
      <c r="B332" s="1003">
        <v>101</v>
      </c>
      <c r="C332" s="1003">
        <v>101</v>
      </c>
      <c r="D332" s="999" t="s">
        <v>836</v>
      </c>
    </row>
    <row r="333" spans="1:4" s="996" customFormat="1" ht="21" x14ac:dyDescent="0.2">
      <c r="A333" s="1317"/>
      <c r="B333" s="1003">
        <v>318</v>
      </c>
      <c r="C333" s="1003">
        <v>318</v>
      </c>
      <c r="D333" s="999" t="s">
        <v>2939</v>
      </c>
    </row>
    <row r="334" spans="1:4" s="996" customFormat="1" ht="11.25" customHeight="1" x14ac:dyDescent="0.2">
      <c r="A334" s="1318"/>
      <c r="B334" s="1005">
        <v>13205.9</v>
      </c>
      <c r="C334" s="1005">
        <v>13205.896999999999</v>
      </c>
      <c r="D334" s="1001" t="s">
        <v>11</v>
      </c>
    </row>
    <row r="335" spans="1:4" s="996" customFormat="1" ht="11.25" customHeight="1" x14ac:dyDescent="0.2">
      <c r="A335" s="1317" t="s">
        <v>972</v>
      </c>
      <c r="B335" s="1003">
        <v>106.1</v>
      </c>
      <c r="C335" s="1003">
        <v>100.75</v>
      </c>
      <c r="D335" s="999" t="s">
        <v>4116</v>
      </c>
    </row>
    <row r="336" spans="1:4" s="996" customFormat="1" ht="11.25" customHeight="1" x14ac:dyDescent="0.2">
      <c r="A336" s="1317"/>
      <c r="B336" s="1003">
        <v>134</v>
      </c>
      <c r="C336" s="1003">
        <v>134</v>
      </c>
      <c r="D336" s="999" t="s">
        <v>4218</v>
      </c>
    </row>
    <row r="337" spans="1:4" s="996" customFormat="1" ht="11.25" customHeight="1" x14ac:dyDescent="0.2">
      <c r="A337" s="1317"/>
      <c r="B337" s="1003">
        <v>180</v>
      </c>
      <c r="C337" s="1003">
        <v>180</v>
      </c>
      <c r="D337" s="999" t="s">
        <v>841</v>
      </c>
    </row>
    <row r="338" spans="1:4" s="996" customFormat="1" ht="11.25" customHeight="1" x14ac:dyDescent="0.2">
      <c r="A338" s="1317"/>
      <c r="B338" s="1003">
        <v>86.84</v>
      </c>
      <c r="C338" s="1003">
        <v>86.84</v>
      </c>
      <c r="D338" s="999" t="s">
        <v>4195</v>
      </c>
    </row>
    <row r="339" spans="1:4" s="996" customFormat="1" ht="11.25" customHeight="1" x14ac:dyDescent="0.2">
      <c r="A339" s="1317"/>
      <c r="B339" s="1003">
        <v>27</v>
      </c>
      <c r="C339" s="1003">
        <v>27</v>
      </c>
      <c r="D339" s="999" t="s">
        <v>4223</v>
      </c>
    </row>
    <row r="340" spans="1:4" s="996" customFormat="1" ht="11.25" customHeight="1" x14ac:dyDescent="0.2">
      <c r="A340" s="1317"/>
      <c r="B340" s="1003">
        <v>55671.95</v>
      </c>
      <c r="C340" s="1003">
        <v>55671.953000000001</v>
      </c>
      <c r="D340" s="999" t="s">
        <v>691</v>
      </c>
    </row>
    <row r="341" spans="1:4" s="996" customFormat="1" ht="11.25" customHeight="1" x14ac:dyDescent="0.2">
      <c r="A341" s="1317"/>
      <c r="B341" s="1003">
        <v>6935</v>
      </c>
      <c r="C341" s="1003">
        <v>6935</v>
      </c>
      <c r="D341" s="999" t="s">
        <v>835</v>
      </c>
    </row>
    <row r="342" spans="1:4" s="996" customFormat="1" ht="11.25" customHeight="1" x14ac:dyDescent="0.2">
      <c r="A342" s="1317"/>
      <c r="B342" s="1003">
        <v>3666</v>
      </c>
      <c r="C342" s="1003">
        <v>3666</v>
      </c>
      <c r="D342" s="999" t="s">
        <v>836</v>
      </c>
    </row>
    <row r="343" spans="1:4" s="996" customFormat="1" ht="11.25" customHeight="1" x14ac:dyDescent="0.2">
      <c r="A343" s="1317"/>
      <c r="B343" s="1003">
        <v>66806.89</v>
      </c>
      <c r="C343" s="1003">
        <v>66801.543000000005</v>
      </c>
      <c r="D343" s="999" t="s">
        <v>11</v>
      </c>
    </row>
    <row r="344" spans="1:4" s="996" customFormat="1" ht="11.25" customHeight="1" x14ac:dyDescent="0.2">
      <c r="A344" s="1316" t="s">
        <v>985</v>
      </c>
      <c r="B344" s="1002">
        <v>187</v>
      </c>
      <c r="C344" s="1002">
        <v>187</v>
      </c>
      <c r="D344" s="998" t="s">
        <v>4224</v>
      </c>
    </row>
    <row r="345" spans="1:4" s="996" customFormat="1" ht="11.25" customHeight="1" x14ac:dyDescent="0.2">
      <c r="A345" s="1317"/>
      <c r="B345" s="1003">
        <v>75.400000000000006</v>
      </c>
      <c r="C345" s="1003">
        <v>75.400000000000006</v>
      </c>
      <c r="D345" s="999" t="s">
        <v>4116</v>
      </c>
    </row>
    <row r="346" spans="1:4" s="996" customFormat="1" ht="11.25" customHeight="1" x14ac:dyDescent="0.2">
      <c r="A346" s="1317"/>
      <c r="B346" s="1003">
        <v>53</v>
      </c>
      <c r="C346" s="1003">
        <v>53</v>
      </c>
      <c r="D346" s="999" t="s">
        <v>4218</v>
      </c>
    </row>
    <row r="347" spans="1:4" s="996" customFormat="1" ht="11.25" customHeight="1" x14ac:dyDescent="0.2">
      <c r="A347" s="1317"/>
      <c r="B347" s="1003">
        <v>6203.04</v>
      </c>
      <c r="C347" s="1003">
        <v>6203.012999999999</v>
      </c>
      <c r="D347" s="999" t="s">
        <v>3245</v>
      </c>
    </row>
    <row r="348" spans="1:4" s="996" customFormat="1" ht="11.25" customHeight="1" x14ac:dyDescent="0.2">
      <c r="A348" s="1317"/>
      <c r="B348" s="1003">
        <v>363</v>
      </c>
      <c r="C348" s="1003">
        <v>363</v>
      </c>
      <c r="D348" s="999" t="s">
        <v>841</v>
      </c>
    </row>
    <row r="349" spans="1:4" s="996" customFormat="1" ht="11.25" customHeight="1" x14ac:dyDescent="0.2">
      <c r="A349" s="1317"/>
      <c r="B349" s="1003">
        <v>34409.699999999997</v>
      </c>
      <c r="C349" s="1003">
        <v>34409.697999999997</v>
      </c>
      <c r="D349" s="999" t="s">
        <v>691</v>
      </c>
    </row>
    <row r="350" spans="1:4" s="996" customFormat="1" ht="11.25" customHeight="1" x14ac:dyDescent="0.2">
      <c r="A350" s="1317"/>
      <c r="B350" s="1003">
        <v>5603</v>
      </c>
      <c r="C350" s="1003">
        <v>5603</v>
      </c>
      <c r="D350" s="999" t="s">
        <v>835</v>
      </c>
    </row>
    <row r="351" spans="1:4" s="996" customFormat="1" ht="11.25" customHeight="1" x14ac:dyDescent="0.2">
      <c r="A351" s="1317"/>
      <c r="B351" s="1003">
        <v>1313</v>
      </c>
      <c r="C351" s="1003">
        <v>1313</v>
      </c>
      <c r="D351" s="999" t="s">
        <v>836</v>
      </c>
    </row>
    <row r="352" spans="1:4" s="996" customFormat="1" ht="11.25" customHeight="1" x14ac:dyDescent="0.2">
      <c r="A352" s="1318"/>
      <c r="B352" s="1005">
        <v>48207.14</v>
      </c>
      <c r="C352" s="1005">
        <v>48207.110999999997</v>
      </c>
      <c r="D352" s="1001" t="s">
        <v>11</v>
      </c>
    </row>
    <row r="353" spans="1:4" s="996" customFormat="1" ht="11.25" customHeight="1" x14ac:dyDescent="0.2">
      <c r="A353" s="1317" t="s">
        <v>974</v>
      </c>
      <c r="B353" s="1003">
        <v>250</v>
      </c>
      <c r="C353" s="1003">
        <v>250</v>
      </c>
      <c r="D353" s="999" t="s">
        <v>3750</v>
      </c>
    </row>
    <row r="354" spans="1:4" s="996" customFormat="1" ht="11.25" customHeight="1" x14ac:dyDescent="0.2">
      <c r="A354" s="1317"/>
      <c r="B354" s="1003">
        <v>325</v>
      </c>
      <c r="C354" s="1003">
        <v>325</v>
      </c>
      <c r="D354" s="999" t="s">
        <v>4224</v>
      </c>
    </row>
    <row r="355" spans="1:4" s="996" customFormat="1" ht="11.25" customHeight="1" x14ac:dyDescent="0.2">
      <c r="A355" s="1317"/>
      <c r="B355" s="1003">
        <v>151.19999999999999</v>
      </c>
      <c r="C355" s="1003">
        <v>107.24999999999999</v>
      </c>
      <c r="D355" s="999" t="s">
        <v>4116</v>
      </c>
    </row>
    <row r="356" spans="1:4" s="996" customFormat="1" ht="11.25" customHeight="1" x14ac:dyDescent="0.2">
      <c r="A356" s="1317"/>
      <c r="B356" s="1003">
        <v>134</v>
      </c>
      <c r="C356" s="1003">
        <v>134</v>
      </c>
      <c r="D356" s="999" t="s">
        <v>4218</v>
      </c>
    </row>
    <row r="357" spans="1:4" s="996" customFormat="1" ht="11.25" customHeight="1" x14ac:dyDescent="0.2">
      <c r="A357" s="1317"/>
      <c r="B357" s="1003">
        <v>5099.8100000000004</v>
      </c>
      <c r="C357" s="1003">
        <v>5099.777</v>
      </c>
      <c r="D357" s="999" t="s">
        <v>3245</v>
      </c>
    </row>
    <row r="358" spans="1:4" s="996" customFormat="1" ht="11.25" customHeight="1" x14ac:dyDescent="0.2">
      <c r="A358" s="1317"/>
      <c r="B358" s="1003">
        <v>312</v>
      </c>
      <c r="C358" s="1003">
        <v>312</v>
      </c>
      <c r="D358" s="999" t="s">
        <v>841</v>
      </c>
    </row>
    <row r="359" spans="1:4" s="996" customFormat="1" ht="11.25" customHeight="1" x14ac:dyDescent="0.2">
      <c r="A359" s="1317"/>
      <c r="B359" s="1003">
        <v>304.56</v>
      </c>
      <c r="C359" s="1003">
        <v>304.56</v>
      </c>
      <c r="D359" s="999" t="s">
        <v>4195</v>
      </c>
    </row>
    <row r="360" spans="1:4" s="996" customFormat="1" ht="11.25" customHeight="1" x14ac:dyDescent="0.2">
      <c r="A360" s="1317"/>
      <c r="B360" s="1003">
        <v>68121.600000000006</v>
      </c>
      <c r="C360" s="1003">
        <v>68121.600999999995</v>
      </c>
      <c r="D360" s="999" t="s">
        <v>691</v>
      </c>
    </row>
    <row r="361" spans="1:4" s="996" customFormat="1" ht="11.25" customHeight="1" x14ac:dyDescent="0.2">
      <c r="A361" s="1317"/>
      <c r="B361" s="1003">
        <v>7232</v>
      </c>
      <c r="C361" s="1003">
        <v>7232</v>
      </c>
      <c r="D361" s="999" t="s">
        <v>835</v>
      </c>
    </row>
    <row r="362" spans="1:4" s="996" customFormat="1" ht="11.25" customHeight="1" x14ac:dyDescent="0.2">
      <c r="A362" s="1317"/>
      <c r="B362" s="1003">
        <v>765</v>
      </c>
      <c r="C362" s="1003">
        <v>765</v>
      </c>
      <c r="D362" s="999" t="s">
        <v>836</v>
      </c>
    </row>
    <row r="363" spans="1:4" s="996" customFormat="1" ht="11.25" customHeight="1" x14ac:dyDescent="0.2">
      <c r="A363" s="1317"/>
      <c r="B363" s="1003">
        <v>1490.21</v>
      </c>
      <c r="C363" s="1003">
        <v>1490.2079899999999</v>
      </c>
      <c r="D363" s="999" t="s">
        <v>3354</v>
      </c>
    </row>
    <row r="364" spans="1:4" s="996" customFormat="1" ht="11.25" customHeight="1" x14ac:dyDescent="0.2">
      <c r="A364" s="1317"/>
      <c r="B364" s="1003">
        <v>2600</v>
      </c>
      <c r="C364" s="1003">
        <v>2595.2080000000001</v>
      </c>
      <c r="D364" s="999" t="s">
        <v>3334</v>
      </c>
    </row>
    <row r="365" spans="1:4" s="996" customFormat="1" ht="11.25" customHeight="1" x14ac:dyDescent="0.2">
      <c r="A365" s="1317"/>
      <c r="B365" s="1003">
        <v>86785.38</v>
      </c>
      <c r="C365" s="1003">
        <v>86736.603989999989</v>
      </c>
      <c r="D365" s="999" t="s">
        <v>11</v>
      </c>
    </row>
    <row r="366" spans="1:4" s="996" customFormat="1" ht="11.25" customHeight="1" x14ac:dyDescent="0.2">
      <c r="A366" s="1316" t="s">
        <v>4171</v>
      </c>
      <c r="B366" s="1002">
        <v>328</v>
      </c>
      <c r="C366" s="1002">
        <v>328</v>
      </c>
      <c r="D366" s="998" t="s">
        <v>4224</v>
      </c>
    </row>
    <row r="367" spans="1:4" s="996" customFormat="1" ht="11.25" customHeight="1" x14ac:dyDescent="0.2">
      <c r="A367" s="1317"/>
      <c r="B367" s="1003">
        <v>88.3</v>
      </c>
      <c r="C367" s="1003">
        <v>88.3</v>
      </c>
      <c r="D367" s="999" t="s">
        <v>4116</v>
      </c>
    </row>
    <row r="368" spans="1:4" s="996" customFormat="1" ht="11.25" customHeight="1" x14ac:dyDescent="0.2">
      <c r="A368" s="1317"/>
      <c r="B368" s="1003">
        <v>50</v>
      </c>
      <c r="C368" s="1003">
        <v>50</v>
      </c>
      <c r="D368" s="999" t="s">
        <v>4218</v>
      </c>
    </row>
    <row r="369" spans="1:4" s="996" customFormat="1" ht="11.25" customHeight="1" x14ac:dyDescent="0.2">
      <c r="A369" s="1317"/>
      <c r="B369" s="1003">
        <v>50</v>
      </c>
      <c r="C369" s="1003">
        <v>50</v>
      </c>
      <c r="D369" s="999" t="s">
        <v>3245</v>
      </c>
    </row>
    <row r="370" spans="1:4" s="996" customFormat="1" ht="11.25" customHeight="1" x14ac:dyDescent="0.2">
      <c r="A370" s="1317"/>
      <c r="B370" s="1003">
        <v>1836.3700000000001</v>
      </c>
      <c r="C370" s="1003">
        <v>1836.3710000000001</v>
      </c>
      <c r="D370" s="999" t="s">
        <v>4096</v>
      </c>
    </row>
    <row r="371" spans="1:4" s="996" customFormat="1" ht="11.25" customHeight="1" x14ac:dyDescent="0.2">
      <c r="A371" s="1317"/>
      <c r="B371" s="1003">
        <v>30914.32</v>
      </c>
      <c r="C371" s="1003">
        <v>30914.321</v>
      </c>
      <c r="D371" s="999" t="s">
        <v>691</v>
      </c>
    </row>
    <row r="372" spans="1:4" s="996" customFormat="1" ht="11.25" customHeight="1" x14ac:dyDescent="0.2">
      <c r="A372" s="1317"/>
      <c r="B372" s="1003">
        <v>3166</v>
      </c>
      <c r="C372" s="1003">
        <v>3166</v>
      </c>
      <c r="D372" s="999" t="s">
        <v>835</v>
      </c>
    </row>
    <row r="373" spans="1:4" s="996" customFormat="1" ht="11.25" customHeight="1" x14ac:dyDescent="0.2">
      <c r="A373" s="1317"/>
      <c r="B373" s="1003">
        <v>1040</v>
      </c>
      <c r="C373" s="1003">
        <v>1040</v>
      </c>
      <c r="D373" s="999" t="s">
        <v>836</v>
      </c>
    </row>
    <row r="374" spans="1:4" s="996" customFormat="1" ht="11.25" customHeight="1" x14ac:dyDescent="0.2">
      <c r="A374" s="1317"/>
      <c r="B374" s="1003">
        <v>1700</v>
      </c>
      <c r="C374" s="1003">
        <v>0</v>
      </c>
      <c r="D374" s="999" t="s">
        <v>4225</v>
      </c>
    </row>
    <row r="375" spans="1:4" s="996" customFormat="1" ht="11.25" customHeight="1" x14ac:dyDescent="0.2">
      <c r="A375" s="1317"/>
      <c r="B375" s="1003">
        <v>224.9</v>
      </c>
      <c r="C375" s="1003">
        <v>200.255</v>
      </c>
      <c r="D375" s="999" t="s">
        <v>3333</v>
      </c>
    </row>
    <row r="376" spans="1:4" s="996" customFormat="1" ht="11.25" customHeight="1" x14ac:dyDescent="0.2">
      <c r="A376" s="1318"/>
      <c r="B376" s="1005">
        <v>39397.890000000007</v>
      </c>
      <c r="C376" s="1005">
        <v>37673.247000000003</v>
      </c>
      <c r="D376" s="1001" t="s">
        <v>11</v>
      </c>
    </row>
    <row r="377" spans="1:4" s="996" customFormat="1" ht="11.25" customHeight="1" x14ac:dyDescent="0.2">
      <c r="A377" s="1317" t="s">
        <v>966</v>
      </c>
      <c r="B377" s="1003">
        <v>28.68</v>
      </c>
      <c r="C377" s="1003">
        <v>28.675000000000001</v>
      </c>
      <c r="D377" s="999" t="s">
        <v>4116</v>
      </c>
    </row>
    <row r="378" spans="1:4" s="996" customFormat="1" ht="11.25" customHeight="1" x14ac:dyDescent="0.2">
      <c r="A378" s="1317"/>
      <c r="B378" s="1003">
        <v>48</v>
      </c>
      <c r="C378" s="1003">
        <v>48</v>
      </c>
      <c r="D378" s="999" t="s">
        <v>4218</v>
      </c>
    </row>
    <row r="379" spans="1:4" s="996" customFormat="1" ht="11.25" customHeight="1" x14ac:dyDescent="0.2">
      <c r="A379" s="1317"/>
      <c r="B379" s="1003">
        <v>50</v>
      </c>
      <c r="C379" s="1003">
        <v>50</v>
      </c>
      <c r="D379" s="999" t="s">
        <v>3245</v>
      </c>
    </row>
    <row r="380" spans="1:4" s="996" customFormat="1" ht="11.25" customHeight="1" x14ac:dyDescent="0.2">
      <c r="A380" s="1317"/>
      <c r="B380" s="1003">
        <v>186</v>
      </c>
      <c r="C380" s="1003">
        <v>186</v>
      </c>
      <c r="D380" s="999" t="s">
        <v>841</v>
      </c>
    </row>
    <row r="381" spans="1:4" s="996" customFormat="1" ht="11.25" customHeight="1" x14ac:dyDescent="0.2">
      <c r="A381" s="1317"/>
      <c r="B381" s="1003">
        <v>18</v>
      </c>
      <c r="C381" s="1003">
        <v>18</v>
      </c>
      <c r="D381" s="999" t="s">
        <v>4223</v>
      </c>
    </row>
    <row r="382" spans="1:4" s="996" customFormat="1" ht="11.25" customHeight="1" x14ac:dyDescent="0.2">
      <c r="A382" s="1317"/>
      <c r="B382" s="1003">
        <v>26361.25</v>
      </c>
      <c r="C382" s="1003">
        <v>26361.246999999999</v>
      </c>
      <c r="D382" s="999" t="s">
        <v>691</v>
      </c>
    </row>
    <row r="383" spans="1:4" s="996" customFormat="1" ht="11.25" customHeight="1" x14ac:dyDescent="0.2">
      <c r="A383" s="1317"/>
      <c r="B383" s="1003">
        <v>2610</v>
      </c>
      <c r="C383" s="1003">
        <v>2610</v>
      </c>
      <c r="D383" s="999" t="s">
        <v>835</v>
      </c>
    </row>
    <row r="384" spans="1:4" s="996" customFormat="1" ht="11.25" customHeight="1" x14ac:dyDescent="0.2">
      <c r="A384" s="1317"/>
      <c r="B384" s="1003">
        <v>285</v>
      </c>
      <c r="C384" s="1003">
        <v>285</v>
      </c>
      <c r="D384" s="999" t="s">
        <v>836</v>
      </c>
    </row>
    <row r="385" spans="1:4" s="996" customFormat="1" ht="11.25" customHeight="1" x14ac:dyDescent="0.2">
      <c r="A385" s="1317"/>
      <c r="B385" s="1003">
        <v>29586.93</v>
      </c>
      <c r="C385" s="1003">
        <v>29586.921999999999</v>
      </c>
      <c r="D385" s="999" t="s">
        <v>11</v>
      </c>
    </row>
    <row r="386" spans="1:4" s="996" customFormat="1" ht="11.25" customHeight="1" x14ac:dyDescent="0.2">
      <c r="A386" s="1316" t="s">
        <v>3335</v>
      </c>
      <c r="B386" s="1002">
        <v>47.3</v>
      </c>
      <c r="C386" s="1002">
        <v>47.3</v>
      </c>
      <c r="D386" s="998" t="s">
        <v>4116</v>
      </c>
    </row>
    <row r="387" spans="1:4" s="996" customFormat="1" ht="11.25" customHeight="1" x14ac:dyDescent="0.2">
      <c r="A387" s="1317"/>
      <c r="B387" s="1003">
        <v>58</v>
      </c>
      <c r="C387" s="1003">
        <v>58</v>
      </c>
      <c r="D387" s="999" t="s">
        <v>4218</v>
      </c>
    </row>
    <row r="388" spans="1:4" s="996" customFormat="1" ht="11.25" customHeight="1" x14ac:dyDescent="0.2">
      <c r="A388" s="1317"/>
      <c r="B388" s="1003">
        <v>70</v>
      </c>
      <c r="C388" s="1003">
        <v>70</v>
      </c>
      <c r="D388" s="999" t="s">
        <v>768</v>
      </c>
    </row>
    <row r="389" spans="1:4" s="996" customFormat="1" ht="11.25" customHeight="1" x14ac:dyDescent="0.2">
      <c r="A389" s="1317"/>
      <c r="B389" s="1003">
        <v>45</v>
      </c>
      <c r="C389" s="1003">
        <v>45</v>
      </c>
      <c r="D389" s="999" t="s">
        <v>843</v>
      </c>
    </row>
    <row r="390" spans="1:4" s="996" customFormat="1" ht="11.25" customHeight="1" x14ac:dyDescent="0.2">
      <c r="A390" s="1317"/>
      <c r="B390" s="1003">
        <v>1484.84</v>
      </c>
      <c r="C390" s="1003">
        <v>1484.84</v>
      </c>
      <c r="D390" s="999" t="s">
        <v>841</v>
      </c>
    </row>
    <row r="391" spans="1:4" s="996" customFormat="1" ht="11.25" customHeight="1" x14ac:dyDescent="0.2">
      <c r="A391" s="1317"/>
      <c r="B391" s="1003">
        <v>15</v>
      </c>
      <c r="C391" s="1003">
        <v>15</v>
      </c>
      <c r="D391" s="999" t="s">
        <v>840</v>
      </c>
    </row>
    <row r="392" spans="1:4" s="996" customFormat="1" ht="11.25" customHeight="1" x14ac:dyDescent="0.2">
      <c r="A392" s="1317"/>
      <c r="B392" s="1003">
        <v>54</v>
      </c>
      <c r="C392" s="1003">
        <v>54</v>
      </c>
      <c r="D392" s="999" t="s">
        <v>4223</v>
      </c>
    </row>
    <row r="393" spans="1:4" s="996" customFormat="1" ht="11.25" customHeight="1" x14ac:dyDescent="0.2">
      <c r="A393" s="1317"/>
      <c r="B393" s="1003">
        <v>41860.83</v>
      </c>
      <c r="C393" s="1003">
        <v>41860.824999999997</v>
      </c>
      <c r="D393" s="999" t="s">
        <v>691</v>
      </c>
    </row>
    <row r="394" spans="1:4" s="996" customFormat="1" ht="11.25" customHeight="1" x14ac:dyDescent="0.2">
      <c r="A394" s="1317"/>
      <c r="B394" s="1003">
        <v>3000</v>
      </c>
      <c r="C394" s="1003">
        <v>3000</v>
      </c>
      <c r="D394" s="999" t="s">
        <v>835</v>
      </c>
    </row>
    <row r="395" spans="1:4" s="996" customFormat="1" ht="11.25" customHeight="1" x14ac:dyDescent="0.2">
      <c r="A395" s="1317"/>
      <c r="B395" s="1003">
        <v>475</v>
      </c>
      <c r="C395" s="1003">
        <v>475</v>
      </c>
      <c r="D395" s="999" t="s">
        <v>836</v>
      </c>
    </row>
    <row r="396" spans="1:4" s="996" customFormat="1" ht="21" x14ac:dyDescent="0.2">
      <c r="A396" s="1317"/>
      <c r="B396" s="1003">
        <v>176</v>
      </c>
      <c r="C396" s="1003">
        <v>176</v>
      </c>
      <c r="D396" s="999" t="s">
        <v>2939</v>
      </c>
    </row>
    <row r="397" spans="1:4" s="996" customFormat="1" ht="11.25" customHeight="1" x14ac:dyDescent="0.2">
      <c r="A397" s="1317"/>
      <c r="B397" s="1003">
        <v>111.69</v>
      </c>
      <c r="C397" s="1003">
        <v>111.69</v>
      </c>
      <c r="D397" s="999" t="s">
        <v>1932</v>
      </c>
    </row>
    <row r="398" spans="1:4" s="996" customFormat="1" ht="11.25" customHeight="1" x14ac:dyDescent="0.2">
      <c r="A398" s="1317"/>
      <c r="B398" s="1003">
        <v>477.3</v>
      </c>
      <c r="C398" s="1003">
        <v>477.3</v>
      </c>
      <c r="D398" s="999" t="s">
        <v>837</v>
      </c>
    </row>
    <row r="399" spans="1:4" s="996" customFormat="1" ht="11.25" customHeight="1" x14ac:dyDescent="0.2">
      <c r="A399" s="1318"/>
      <c r="B399" s="1005">
        <v>47874.960000000006</v>
      </c>
      <c r="C399" s="1005">
        <v>47874.955000000002</v>
      </c>
      <c r="D399" s="1001" t="s">
        <v>11</v>
      </c>
    </row>
    <row r="400" spans="1:4" s="996" customFormat="1" ht="11.25" customHeight="1" x14ac:dyDescent="0.2">
      <c r="A400" s="1317" t="s">
        <v>967</v>
      </c>
      <c r="B400" s="1003">
        <v>358</v>
      </c>
      <c r="C400" s="1003">
        <v>358</v>
      </c>
      <c r="D400" s="999" t="s">
        <v>4224</v>
      </c>
    </row>
    <row r="401" spans="1:4" s="996" customFormat="1" ht="11.25" customHeight="1" x14ac:dyDescent="0.2">
      <c r="A401" s="1317"/>
      <c r="B401" s="1003">
        <v>106.08</v>
      </c>
      <c r="C401" s="1003">
        <v>106.075</v>
      </c>
      <c r="D401" s="999" t="s">
        <v>4116</v>
      </c>
    </row>
    <row r="402" spans="1:4" s="996" customFormat="1" ht="11.25" customHeight="1" x14ac:dyDescent="0.2">
      <c r="A402" s="1317"/>
      <c r="B402" s="1003">
        <v>103</v>
      </c>
      <c r="C402" s="1003">
        <v>103</v>
      </c>
      <c r="D402" s="999" t="s">
        <v>4218</v>
      </c>
    </row>
    <row r="403" spans="1:4" s="996" customFormat="1" ht="11.25" customHeight="1" x14ac:dyDescent="0.2">
      <c r="A403" s="1317"/>
      <c r="B403" s="1003">
        <v>100</v>
      </c>
      <c r="C403" s="1003">
        <v>100</v>
      </c>
      <c r="D403" s="999" t="s">
        <v>3245</v>
      </c>
    </row>
    <row r="404" spans="1:4" s="996" customFormat="1" ht="11.25" customHeight="1" x14ac:dyDescent="0.2">
      <c r="A404" s="1317"/>
      <c r="B404" s="1003">
        <v>1829.73</v>
      </c>
      <c r="C404" s="1003">
        <v>1829.7240000000002</v>
      </c>
      <c r="D404" s="999" t="s">
        <v>4096</v>
      </c>
    </row>
    <row r="405" spans="1:4" s="996" customFormat="1" ht="11.25" customHeight="1" x14ac:dyDescent="0.2">
      <c r="A405" s="1317"/>
      <c r="B405" s="1003">
        <v>232.4</v>
      </c>
      <c r="C405" s="1003">
        <v>232.4</v>
      </c>
      <c r="D405" s="999" t="s">
        <v>841</v>
      </c>
    </row>
    <row r="406" spans="1:4" s="996" customFormat="1" ht="11.25" customHeight="1" x14ac:dyDescent="0.2">
      <c r="A406" s="1317"/>
      <c r="B406" s="1003">
        <v>193.81</v>
      </c>
      <c r="C406" s="1003">
        <v>193.81299999999999</v>
      </c>
      <c r="D406" s="999" t="s">
        <v>4195</v>
      </c>
    </row>
    <row r="407" spans="1:4" s="996" customFormat="1" ht="11.25" customHeight="1" x14ac:dyDescent="0.2">
      <c r="A407" s="1317"/>
      <c r="B407" s="1003">
        <v>36</v>
      </c>
      <c r="C407" s="1003">
        <v>36</v>
      </c>
      <c r="D407" s="999" t="s">
        <v>4223</v>
      </c>
    </row>
    <row r="408" spans="1:4" s="996" customFormat="1" ht="11.25" customHeight="1" x14ac:dyDescent="0.2">
      <c r="A408" s="1317"/>
      <c r="B408" s="1003">
        <v>32280.04</v>
      </c>
      <c r="C408" s="1003">
        <v>32280.032999999999</v>
      </c>
      <c r="D408" s="999" t="s">
        <v>691</v>
      </c>
    </row>
    <row r="409" spans="1:4" s="996" customFormat="1" ht="11.25" customHeight="1" x14ac:dyDescent="0.2">
      <c r="A409" s="1317"/>
      <c r="B409" s="1003">
        <v>4125</v>
      </c>
      <c r="C409" s="1003">
        <v>4125</v>
      </c>
      <c r="D409" s="999" t="s">
        <v>835</v>
      </c>
    </row>
    <row r="410" spans="1:4" s="996" customFormat="1" ht="11.25" customHeight="1" x14ac:dyDescent="0.2">
      <c r="A410" s="1317"/>
      <c r="B410" s="1003">
        <v>2190</v>
      </c>
      <c r="C410" s="1003">
        <v>2190</v>
      </c>
      <c r="D410" s="999" t="s">
        <v>836</v>
      </c>
    </row>
    <row r="411" spans="1:4" s="996" customFormat="1" ht="11.25" customHeight="1" x14ac:dyDescent="0.2">
      <c r="A411" s="1317"/>
      <c r="B411" s="1003">
        <v>15</v>
      </c>
      <c r="C411" s="1003">
        <v>14.728</v>
      </c>
      <c r="D411" s="999" t="s">
        <v>842</v>
      </c>
    </row>
    <row r="412" spans="1:4" s="996" customFormat="1" ht="11.25" customHeight="1" x14ac:dyDescent="0.2">
      <c r="A412" s="1317"/>
      <c r="B412" s="1003">
        <v>50</v>
      </c>
      <c r="C412" s="1003">
        <v>50</v>
      </c>
      <c r="D412" s="999" t="s">
        <v>3337</v>
      </c>
    </row>
    <row r="413" spans="1:4" s="996" customFormat="1" ht="11.25" customHeight="1" x14ac:dyDescent="0.2">
      <c r="A413" s="1317"/>
      <c r="B413" s="1003">
        <v>41619.060000000005</v>
      </c>
      <c r="C413" s="1003">
        <v>41618.773000000001</v>
      </c>
      <c r="D413" s="999" t="s">
        <v>11</v>
      </c>
    </row>
    <row r="414" spans="1:4" s="996" customFormat="1" ht="11.25" customHeight="1" x14ac:dyDescent="0.2">
      <c r="A414" s="1316" t="s">
        <v>1933</v>
      </c>
      <c r="B414" s="1002">
        <v>1961.05</v>
      </c>
      <c r="C414" s="1002">
        <v>1961.0392700000002</v>
      </c>
      <c r="D414" s="998" t="s">
        <v>857</v>
      </c>
    </row>
    <row r="415" spans="1:4" s="996" customFormat="1" ht="11.25" customHeight="1" x14ac:dyDescent="0.2">
      <c r="A415" s="1317"/>
      <c r="B415" s="1003">
        <v>21.35</v>
      </c>
      <c r="C415" s="1003">
        <v>21.35</v>
      </c>
      <c r="D415" s="999" t="s">
        <v>4116</v>
      </c>
    </row>
    <row r="416" spans="1:4" s="996" customFormat="1" ht="11.25" customHeight="1" x14ac:dyDescent="0.2">
      <c r="A416" s="1317"/>
      <c r="B416" s="1003">
        <v>47</v>
      </c>
      <c r="C416" s="1003">
        <v>47</v>
      </c>
      <c r="D416" s="999" t="s">
        <v>4218</v>
      </c>
    </row>
    <row r="417" spans="1:4" s="996" customFormat="1" ht="11.25" customHeight="1" x14ac:dyDescent="0.2">
      <c r="A417" s="1317"/>
      <c r="B417" s="1003">
        <v>1.36</v>
      </c>
      <c r="C417" s="1003">
        <v>1.3580000000000001</v>
      </c>
      <c r="D417" s="999" t="s">
        <v>838</v>
      </c>
    </row>
    <row r="418" spans="1:4" s="996" customFormat="1" ht="11.25" customHeight="1" x14ac:dyDescent="0.2">
      <c r="A418" s="1317"/>
      <c r="B418" s="1003">
        <v>44.089999999999996</v>
      </c>
      <c r="C418" s="1003">
        <v>44.079000000000001</v>
      </c>
      <c r="D418" s="999" t="s">
        <v>3245</v>
      </c>
    </row>
    <row r="419" spans="1:4" s="996" customFormat="1" ht="11.25" customHeight="1" x14ac:dyDescent="0.2">
      <c r="A419" s="1317"/>
      <c r="B419" s="1003">
        <v>43.58</v>
      </c>
      <c r="C419" s="1003">
        <v>43.58</v>
      </c>
      <c r="D419" s="999" t="s">
        <v>841</v>
      </c>
    </row>
    <row r="420" spans="1:4" s="996" customFormat="1" ht="11.25" customHeight="1" x14ac:dyDescent="0.2">
      <c r="A420" s="1317"/>
      <c r="B420" s="1003">
        <v>24945.25</v>
      </c>
      <c r="C420" s="1003">
        <v>24945.25</v>
      </c>
      <c r="D420" s="999" t="s">
        <v>691</v>
      </c>
    </row>
    <row r="421" spans="1:4" s="996" customFormat="1" ht="11.25" customHeight="1" x14ac:dyDescent="0.2">
      <c r="A421" s="1317"/>
      <c r="B421" s="1003">
        <v>2674</v>
      </c>
      <c r="C421" s="1003">
        <v>2674</v>
      </c>
      <c r="D421" s="999" t="s">
        <v>835</v>
      </c>
    </row>
    <row r="422" spans="1:4" s="996" customFormat="1" ht="11.25" customHeight="1" x14ac:dyDescent="0.2">
      <c r="A422" s="1317"/>
      <c r="B422" s="1003">
        <v>324</v>
      </c>
      <c r="C422" s="1003">
        <v>324</v>
      </c>
      <c r="D422" s="999" t="s">
        <v>836</v>
      </c>
    </row>
    <row r="423" spans="1:4" s="996" customFormat="1" ht="11.25" customHeight="1" x14ac:dyDescent="0.2">
      <c r="A423" s="1318"/>
      <c r="B423" s="1005">
        <v>30061.68</v>
      </c>
      <c r="C423" s="1005">
        <v>30061.656269999999</v>
      </c>
      <c r="D423" s="1001" t="s">
        <v>11</v>
      </c>
    </row>
    <row r="424" spans="1:4" s="996" customFormat="1" ht="21" x14ac:dyDescent="0.2">
      <c r="A424" s="1317" t="s">
        <v>973</v>
      </c>
      <c r="B424" s="1003">
        <v>89</v>
      </c>
      <c r="C424" s="1003">
        <v>89</v>
      </c>
      <c r="D424" s="999" t="s">
        <v>3558</v>
      </c>
    </row>
    <row r="425" spans="1:4" s="996" customFormat="1" ht="11.25" customHeight="1" x14ac:dyDescent="0.2">
      <c r="A425" s="1317"/>
      <c r="B425" s="1003">
        <v>43.45</v>
      </c>
      <c r="C425" s="1003">
        <v>43.45</v>
      </c>
      <c r="D425" s="999" t="s">
        <v>4116</v>
      </c>
    </row>
    <row r="426" spans="1:4" s="996" customFormat="1" ht="11.25" customHeight="1" x14ac:dyDescent="0.2">
      <c r="A426" s="1317"/>
      <c r="B426" s="1003">
        <v>50</v>
      </c>
      <c r="C426" s="1003">
        <v>50</v>
      </c>
      <c r="D426" s="999" t="s">
        <v>4218</v>
      </c>
    </row>
    <row r="427" spans="1:4" s="996" customFormat="1" ht="11.25" customHeight="1" x14ac:dyDescent="0.2">
      <c r="A427" s="1317"/>
      <c r="B427" s="1003">
        <v>51.15</v>
      </c>
      <c r="C427" s="1003">
        <v>51.15</v>
      </c>
      <c r="D427" s="999" t="s">
        <v>4203</v>
      </c>
    </row>
    <row r="428" spans="1:4" s="996" customFormat="1" ht="11.25" customHeight="1" x14ac:dyDescent="0.2">
      <c r="A428" s="1317"/>
      <c r="B428" s="1003">
        <v>192.5</v>
      </c>
      <c r="C428" s="1003">
        <v>192.5</v>
      </c>
      <c r="D428" s="999" t="s">
        <v>841</v>
      </c>
    </row>
    <row r="429" spans="1:4" s="996" customFormat="1" ht="11.25" customHeight="1" x14ac:dyDescent="0.2">
      <c r="A429" s="1317"/>
      <c r="B429" s="1003">
        <v>4335.93</v>
      </c>
      <c r="C429" s="1003">
        <v>4335.9269999999997</v>
      </c>
      <c r="D429" s="999" t="s">
        <v>4195</v>
      </c>
    </row>
    <row r="430" spans="1:4" s="996" customFormat="1" ht="11.25" customHeight="1" x14ac:dyDescent="0.2">
      <c r="A430" s="1317"/>
      <c r="B430" s="1003">
        <v>32630.51</v>
      </c>
      <c r="C430" s="1003">
        <v>32630.506000000001</v>
      </c>
      <c r="D430" s="999" t="s">
        <v>691</v>
      </c>
    </row>
    <row r="431" spans="1:4" s="996" customFormat="1" ht="11.25" customHeight="1" x14ac:dyDescent="0.2">
      <c r="A431" s="1317"/>
      <c r="B431" s="1003">
        <v>3531</v>
      </c>
      <c r="C431" s="1003">
        <v>3531</v>
      </c>
      <c r="D431" s="999" t="s">
        <v>835</v>
      </c>
    </row>
    <row r="432" spans="1:4" s="996" customFormat="1" ht="11.25" customHeight="1" x14ac:dyDescent="0.2">
      <c r="A432" s="1317"/>
      <c r="B432" s="1003">
        <v>1240</v>
      </c>
      <c r="C432" s="1003">
        <v>1240</v>
      </c>
      <c r="D432" s="999" t="s">
        <v>836</v>
      </c>
    </row>
    <row r="433" spans="1:4" s="996" customFormat="1" ht="11.25" customHeight="1" x14ac:dyDescent="0.2">
      <c r="A433" s="1317"/>
      <c r="B433" s="1003">
        <v>9750</v>
      </c>
      <c r="C433" s="1003">
        <v>7997.6715199999999</v>
      </c>
      <c r="D433" s="999" t="s">
        <v>4226</v>
      </c>
    </row>
    <row r="434" spans="1:4" s="996" customFormat="1" ht="11.25" customHeight="1" x14ac:dyDescent="0.2">
      <c r="A434" s="1317"/>
      <c r="B434" s="1003">
        <v>350</v>
      </c>
      <c r="C434" s="1003">
        <v>350</v>
      </c>
      <c r="D434" s="999" t="s">
        <v>619</v>
      </c>
    </row>
    <row r="435" spans="1:4" s="996" customFormat="1" ht="11.25" customHeight="1" x14ac:dyDescent="0.2">
      <c r="A435" s="1317"/>
      <c r="B435" s="1003">
        <v>424.1</v>
      </c>
      <c r="C435" s="1003">
        <v>424.1</v>
      </c>
      <c r="D435" s="999" t="s">
        <v>837</v>
      </c>
    </row>
    <row r="436" spans="1:4" s="996" customFormat="1" ht="11.25" customHeight="1" x14ac:dyDescent="0.2">
      <c r="A436" s="1317"/>
      <c r="B436" s="1003">
        <v>52687.64</v>
      </c>
      <c r="C436" s="1003">
        <v>50935.304519999998</v>
      </c>
      <c r="D436" s="999" t="s">
        <v>11</v>
      </c>
    </row>
    <row r="437" spans="1:4" s="996" customFormat="1" ht="11.25" customHeight="1" x14ac:dyDescent="0.2">
      <c r="A437" s="1316" t="s">
        <v>961</v>
      </c>
      <c r="B437" s="1002">
        <v>18250</v>
      </c>
      <c r="C437" s="1002">
        <v>17724.670280000002</v>
      </c>
      <c r="D437" s="998" t="s">
        <v>4227</v>
      </c>
    </row>
    <row r="438" spans="1:4" s="996" customFormat="1" ht="11.25" customHeight="1" x14ac:dyDescent="0.2">
      <c r="A438" s="1317"/>
      <c r="B438" s="1003">
        <v>138.75</v>
      </c>
      <c r="C438" s="1003">
        <v>114.25</v>
      </c>
      <c r="D438" s="999" t="s">
        <v>4116</v>
      </c>
    </row>
    <row r="439" spans="1:4" s="996" customFormat="1" ht="11.25" customHeight="1" x14ac:dyDescent="0.2">
      <c r="A439" s="1317"/>
      <c r="B439" s="1003">
        <v>61</v>
      </c>
      <c r="C439" s="1003">
        <v>61</v>
      </c>
      <c r="D439" s="999" t="s">
        <v>4218</v>
      </c>
    </row>
    <row r="440" spans="1:4" s="996" customFormat="1" ht="11.25" customHeight="1" x14ac:dyDescent="0.2">
      <c r="A440" s="1317"/>
      <c r="B440" s="1003">
        <v>50</v>
      </c>
      <c r="C440" s="1003">
        <v>50</v>
      </c>
      <c r="D440" s="999" t="s">
        <v>3245</v>
      </c>
    </row>
    <row r="441" spans="1:4" s="996" customFormat="1" ht="11.25" customHeight="1" x14ac:dyDescent="0.2">
      <c r="A441" s="1317"/>
      <c r="B441" s="1003">
        <v>200</v>
      </c>
      <c r="C441" s="1003">
        <v>200</v>
      </c>
      <c r="D441" s="999" t="s">
        <v>768</v>
      </c>
    </row>
    <row r="442" spans="1:4" s="996" customFormat="1" ht="11.25" customHeight="1" x14ac:dyDescent="0.2">
      <c r="A442" s="1317"/>
      <c r="B442" s="1003">
        <v>68.2</v>
      </c>
      <c r="C442" s="1003">
        <v>68.2</v>
      </c>
      <c r="D442" s="999" t="s">
        <v>4203</v>
      </c>
    </row>
    <row r="443" spans="1:4" s="996" customFormat="1" ht="11.25" customHeight="1" x14ac:dyDescent="0.2">
      <c r="A443" s="1317"/>
      <c r="B443" s="1003">
        <v>250.88</v>
      </c>
      <c r="C443" s="1003">
        <v>250.88</v>
      </c>
      <c r="D443" s="999" t="s">
        <v>841</v>
      </c>
    </row>
    <row r="444" spans="1:4" s="996" customFormat="1" ht="11.25" customHeight="1" x14ac:dyDescent="0.2">
      <c r="A444" s="1317"/>
      <c r="B444" s="1003">
        <v>101.79</v>
      </c>
      <c r="C444" s="1003">
        <v>101.78500000000001</v>
      </c>
      <c r="D444" s="999" t="s">
        <v>4195</v>
      </c>
    </row>
    <row r="445" spans="1:4" s="996" customFormat="1" ht="11.25" customHeight="1" x14ac:dyDescent="0.2">
      <c r="A445" s="1317"/>
      <c r="B445" s="1003">
        <v>18</v>
      </c>
      <c r="C445" s="1003">
        <v>18</v>
      </c>
      <c r="D445" s="999" t="s">
        <v>4223</v>
      </c>
    </row>
    <row r="446" spans="1:4" s="996" customFormat="1" ht="11.25" customHeight="1" x14ac:dyDescent="0.2">
      <c r="A446" s="1317"/>
      <c r="B446" s="1003">
        <v>48642.29</v>
      </c>
      <c r="C446" s="1003">
        <v>48642.286</v>
      </c>
      <c r="D446" s="999" t="s">
        <v>691</v>
      </c>
    </row>
    <row r="447" spans="1:4" s="996" customFormat="1" ht="11.25" customHeight="1" x14ac:dyDescent="0.2">
      <c r="A447" s="1317"/>
      <c r="B447" s="1003">
        <v>2853</v>
      </c>
      <c r="C447" s="1003">
        <v>2853</v>
      </c>
      <c r="D447" s="999" t="s">
        <v>835</v>
      </c>
    </row>
    <row r="448" spans="1:4" s="996" customFormat="1" ht="11.25" customHeight="1" x14ac:dyDescent="0.2">
      <c r="A448" s="1317"/>
      <c r="B448" s="1003">
        <v>1012</v>
      </c>
      <c r="C448" s="1003">
        <v>1012</v>
      </c>
      <c r="D448" s="999" t="s">
        <v>836</v>
      </c>
    </row>
    <row r="449" spans="1:4" s="996" customFormat="1" ht="11.25" customHeight="1" x14ac:dyDescent="0.2">
      <c r="A449" s="1318"/>
      <c r="B449" s="1005">
        <v>71645.91</v>
      </c>
      <c r="C449" s="1005">
        <v>71096.071280000004</v>
      </c>
      <c r="D449" s="1001" t="s">
        <v>11</v>
      </c>
    </row>
    <row r="450" spans="1:4" s="996" customFormat="1" ht="11.25" customHeight="1" x14ac:dyDescent="0.2">
      <c r="A450" s="1317" t="s">
        <v>980</v>
      </c>
      <c r="B450" s="1003">
        <v>36.9</v>
      </c>
      <c r="C450" s="1003">
        <v>36.9</v>
      </c>
      <c r="D450" s="999" t="s">
        <v>4116</v>
      </c>
    </row>
    <row r="451" spans="1:4" s="996" customFormat="1" ht="11.25" customHeight="1" x14ac:dyDescent="0.2">
      <c r="A451" s="1317"/>
      <c r="B451" s="1003">
        <v>58</v>
      </c>
      <c r="C451" s="1003">
        <v>57.95</v>
      </c>
      <c r="D451" s="999" t="s">
        <v>4218</v>
      </c>
    </row>
    <row r="452" spans="1:4" s="996" customFormat="1" ht="11.25" customHeight="1" x14ac:dyDescent="0.2">
      <c r="A452" s="1317"/>
      <c r="B452" s="1003">
        <v>2491.98</v>
      </c>
      <c r="C452" s="1003">
        <v>2491.9790000000003</v>
      </c>
      <c r="D452" s="999" t="s">
        <v>4096</v>
      </c>
    </row>
    <row r="453" spans="1:4" s="996" customFormat="1" ht="11.25" customHeight="1" x14ac:dyDescent="0.2">
      <c r="A453" s="1317"/>
      <c r="B453" s="1003">
        <v>55</v>
      </c>
      <c r="C453" s="1003">
        <v>55</v>
      </c>
      <c r="D453" s="999" t="s">
        <v>4203</v>
      </c>
    </row>
    <row r="454" spans="1:4" s="996" customFormat="1" ht="11.25" customHeight="1" x14ac:dyDescent="0.2">
      <c r="A454" s="1317"/>
      <c r="B454" s="1003">
        <v>105</v>
      </c>
      <c r="C454" s="1003">
        <v>105</v>
      </c>
      <c r="D454" s="999" t="s">
        <v>841</v>
      </c>
    </row>
    <row r="455" spans="1:4" s="996" customFormat="1" ht="11.25" customHeight="1" x14ac:dyDescent="0.2">
      <c r="A455" s="1317"/>
      <c r="B455" s="1003">
        <v>36</v>
      </c>
      <c r="C455" s="1003">
        <v>36</v>
      </c>
      <c r="D455" s="999" t="s">
        <v>4223</v>
      </c>
    </row>
    <row r="456" spans="1:4" s="996" customFormat="1" ht="11.25" customHeight="1" x14ac:dyDescent="0.2">
      <c r="A456" s="1317"/>
      <c r="B456" s="1003">
        <v>42712.84</v>
      </c>
      <c r="C456" s="1003">
        <v>42656.205000000002</v>
      </c>
      <c r="D456" s="999" t="s">
        <v>691</v>
      </c>
    </row>
    <row r="457" spans="1:4" s="996" customFormat="1" ht="11.25" customHeight="1" x14ac:dyDescent="0.2">
      <c r="A457" s="1317"/>
      <c r="B457" s="1003">
        <v>3515</v>
      </c>
      <c r="C457" s="1003">
        <v>3515</v>
      </c>
      <c r="D457" s="999" t="s">
        <v>835</v>
      </c>
    </row>
    <row r="458" spans="1:4" s="996" customFormat="1" ht="11.25" customHeight="1" x14ac:dyDescent="0.2">
      <c r="A458" s="1317"/>
      <c r="B458" s="1003">
        <v>1204</v>
      </c>
      <c r="C458" s="1003">
        <v>1204</v>
      </c>
      <c r="D458" s="999" t="s">
        <v>836</v>
      </c>
    </row>
    <row r="459" spans="1:4" s="996" customFormat="1" ht="11.25" customHeight="1" x14ac:dyDescent="0.2">
      <c r="A459" s="1317"/>
      <c r="B459" s="1003">
        <v>4634.1099999999997</v>
      </c>
      <c r="C459" s="1003">
        <v>4634.1080000000002</v>
      </c>
      <c r="D459" s="999" t="s">
        <v>4228</v>
      </c>
    </row>
    <row r="460" spans="1:4" s="996" customFormat="1" ht="11.25" customHeight="1" x14ac:dyDescent="0.2">
      <c r="A460" s="1317"/>
      <c r="B460" s="1003">
        <v>54848.83</v>
      </c>
      <c r="C460" s="1003">
        <v>54792.142</v>
      </c>
      <c r="D460" s="999" t="s">
        <v>11</v>
      </c>
    </row>
    <row r="461" spans="1:4" s="996" customFormat="1" ht="11.25" customHeight="1" x14ac:dyDescent="0.2">
      <c r="A461" s="1316" t="s">
        <v>981</v>
      </c>
      <c r="B461" s="1002">
        <v>68.03</v>
      </c>
      <c r="C461" s="1002">
        <v>58.425000000000004</v>
      </c>
      <c r="D461" s="998" t="s">
        <v>4116</v>
      </c>
    </row>
    <row r="462" spans="1:4" s="996" customFormat="1" ht="11.25" customHeight="1" x14ac:dyDescent="0.2">
      <c r="A462" s="1317"/>
      <c r="B462" s="1003">
        <v>41</v>
      </c>
      <c r="C462" s="1003">
        <v>41</v>
      </c>
      <c r="D462" s="999" t="s">
        <v>4218</v>
      </c>
    </row>
    <row r="463" spans="1:4" s="996" customFormat="1" ht="11.25" customHeight="1" x14ac:dyDescent="0.2">
      <c r="A463" s="1317"/>
      <c r="B463" s="1003">
        <v>144</v>
      </c>
      <c r="C463" s="1003">
        <v>144</v>
      </c>
      <c r="D463" s="999" t="s">
        <v>841</v>
      </c>
    </row>
    <row r="464" spans="1:4" s="996" customFormat="1" ht="11.25" customHeight="1" x14ac:dyDescent="0.2">
      <c r="A464" s="1317"/>
      <c r="B464" s="1003">
        <v>18</v>
      </c>
      <c r="C464" s="1003">
        <v>18</v>
      </c>
      <c r="D464" s="999" t="s">
        <v>4223</v>
      </c>
    </row>
    <row r="465" spans="1:4" s="996" customFormat="1" ht="11.25" customHeight="1" x14ac:dyDescent="0.2">
      <c r="A465" s="1317"/>
      <c r="B465" s="1003">
        <v>24587.07</v>
      </c>
      <c r="C465" s="1003">
        <v>24587.073</v>
      </c>
      <c r="D465" s="999" t="s">
        <v>691</v>
      </c>
    </row>
    <row r="466" spans="1:4" s="996" customFormat="1" ht="11.25" customHeight="1" x14ac:dyDescent="0.2">
      <c r="A466" s="1317"/>
      <c r="B466" s="1003">
        <v>2793</v>
      </c>
      <c r="C466" s="1003">
        <v>2793</v>
      </c>
      <c r="D466" s="999" t="s">
        <v>835</v>
      </c>
    </row>
    <row r="467" spans="1:4" s="996" customFormat="1" ht="11.25" customHeight="1" x14ac:dyDescent="0.2">
      <c r="A467" s="1317"/>
      <c r="B467" s="1003">
        <v>622</v>
      </c>
      <c r="C467" s="1003">
        <v>622</v>
      </c>
      <c r="D467" s="999" t="s">
        <v>836</v>
      </c>
    </row>
    <row r="468" spans="1:4" s="996" customFormat="1" ht="11.25" customHeight="1" x14ac:dyDescent="0.2">
      <c r="A468" s="1318"/>
      <c r="B468" s="1005">
        <v>28273.1</v>
      </c>
      <c r="C468" s="1005">
        <v>28263.498000000003</v>
      </c>
      <c r="D468" s="1001" t="s">
        <v>11</v>
      </c>
    </row>
    <row r="469" spans="1:4" s="996" customFormat="1" ht="11.25" customHeight="1" x14ac:dyDescent="0.2">
      <c r="A469" s="1317" t="s">
        <v>969</v>
      </c>
      <c r="B469" s="1003">
        <v>399</v>
      </c>
      <c r="C469" s="1003">
        <v>399</v>
      </c>
      <c r="D469" s="999" t="s">
        <v>4224</v>
      </c>
    </row>
    <row r="470" spans="1:4" s="996" customFormat="1" ht="11.25" customHeight="1" x14ac:dyDescent="0.2">
      <c r="A470" s="1317"/>
      <c r="B470" s="1003">
        <v>28.8</v>
      </c>
      <c r="C470" s="1003">
        <v>28.8</v>
      </c>
      <c r="D470" s="999" t="s">
        <v>4116</v>
      </c>
    </row>
    <row r="471" spans="1:4" s="996" customFormat="1" ht="11.25" customHeight="1" x14ac:dyDescent="0.2">
      <c r="A471" s="1317"/>
      <c r="B471" s="1003">
        <v>52</v>
      </c>
      <c r="C471" s="1003">
        <v>52</v>
      </c>
      <c r="D471" s="999" t="s">
        <v>4218</v>
      </c>
    </row>
    <row r="472" spans="1:4" s="996" customFormat="1" ht="11.25" customHeight="1" x14ac:dyDescent="0.2">
      <c r="A472" s="1317"/>
      <c r="B472" s="1003">
        <v>1995.71</v>
      </c>
      <c r="C472" s="1003">
        <v>1995.7049999999999</v>
      </c>
      <c r="D472" s="999" t="s">
        <v>4096</v>
      </c>
    </row>
    <row r="473" spans="1:4" s="996" customFormat="1" ht="11.25" customHeight="1" x14ac:dyDescent="0.2">
      <c r="A473" s="1317"/>
      <c r="B473" s="1003">
        <v>195</v>
      </c>
      <c r="C473" s="1003">
        <v>195</v>
      </c>
      <c r="D473" s="999" t="s">
        <v>841</v>
      </c>
    </row>
    <row r="474" spans="1:4" s="996" customFormat="1" ht="11.25" customHeight="1" x14ac:dyDescent="0.2">
      <c r="A474" s="1317"/>
      <c r="B474" s="1003">
        <v>27</v>
      </c>
      <c r="C474" s="1003">
        <v>27</v>
      </c>
      <c r="D474" s="999" t="s">
        <v>4223</v>
      </c>
    </row>
    <row r="475" spans="1:4" s="996" customFormat="1" ht="11.25" customHeight="1" x14ac:dyDescent="0.2">
      <c r="A475" s="1317"/>
      <c r="B475" s="1003">
        <v>33113.300000000003</v>
      </c>
      <c r="C475" s="1003">
        <v>33113.296999999999</v>
      </c>
      <c r="D475" s="999" t="s">
        <v>691</v>
      </c>
    </row>
    <row r="476" spans="1:4" s="996" customFormat="1" ht="11.25" customHeight="1" x14ac:dyDescent="0.2">
      <c r="A476" s="1317"/>
      <c r="B476" s="1003">
        <v>2713</v>
      </c>
      <c r="C476" s="1003">
        <v>2713</v>
      </c>
      <c r="D476" s="999" t="s">
        <v>835</v>
      </c>
    </row>
    <row r="477" spans="1:4" s="996" customFormat="1" ht="11.25" customHeight="1" x14ac:dyDescent="0.2">
      <c r="A477" s="1317"/>
      <c r="B477" s="1003">
        <v>198</v>
      </c>
      <c r="C477" s="1003">
        <v>198</v>
      </c>
      <c r="D477" s="999" t="s">
        <v>836</v>
      </c>
    </row>
    <row r="478" spans="1:4" s="996" customFormat="1" ht="11.25" customHeight="1" x14ac:dyDescent="0.2">
      <c r="A478" s="1317"/>
      <c r="B478" s="1003">
        <v>38721.810000000005</v>
      </c>
      <c r="C478" s="1003">
        <v>38721.802000000003</v>
      </c>
      <c r="D478" s="999" t="s">
        <v>11</v>
      </c>
    </row>
    <row r="479" spans="1:4" s="996" customFormat="1" ht="11.25" customHeight="1" x14ac:dyDescent="0.2">
      <c r="A479" s="1316" t="s">
        <v>970</v>
      </c>
      <c r="B479" s="1002">
        <v>63.79</v>
      </c>
      <c r="C479" s="1002">
        <v>63.79</v>
      </c>
      <c r="D479" s="998" t="s">
        <v>3238</v>
      </c>
    </row>
    <row r="480" spans="1:4" s="996" customFormat="1" ht="11.25" customHeight="1" x14ac:dyDescent="0.2">
      <c r="A480" s="1317"/>
      <c r="B480" s="1003">
        <v>250</v>
      </c>
      <c r="C480" s="1003">
        <v>250</v>
      </c>
      <c r="D480" s="999" t="s">
        <v>3750</v>
      </c>
    </row>
    <row r="481" spans="1:4" s="996" customFormat="1" ht="11.25" customHeight="1" x14ac:dyDescent="0.2">
      <c r="A481" s="1317"/>
      <c r="B481" s="1003">
        <v>399</v>
      </c>
      <c r="C481" s="1003">
        <v>399</v>
      </c>
      <c r="D481" s="999" t="s">
        <v>4224</v>
      </c>
    </row>
    <row r="482" spans="1:4" s="996" customFormat="1" ht="11.25" customHeight="1" x14ac:dyDescent="0.2">
      <c r="A482" s="1317"/>
      <c r="B482" s="1003">
        <v>27.6</v>
      </c>
      <c r="C482" s="1003">
        <v>27.6</v>
      </c>
      <c r="D482" s="999" t="s">
        <v>4116</v>
      </c>
    </row>
    <row r="483" spans="1:4" s="996" customFormat="1" ht="11.25" customHeight="1" x14ac:dyDescent="0.2">
      <c r="A483" s="1317"/>
      <c r="B483" s="1003">
        <v>52</v>
      </c>
      <c r="C483" s="1003">
        <v>52</v>
      </c>
      <c r="D483" s="999" t="s">
        <v>4218</v>
      </c>
    </row>
    <row r="484" spans="1:4" s="996" customFormat="1" ht="11.25" customHeight="1" x14ac:dyDescent="0.2">
      <c r="A484" s="1317"/>
      <c r="B484" s="1003">
        <v>195</v>
      </c>
      <c r="C484" s="1003">
        <v>195</v>
      </c>
      <c r="D484" s="999" t="s">
        <v>841</v>
      </c>
    </row>
    <row r="485" spans="1:4" s="996" customFormat="1" ht="11.25" customHeight="1" x14ac:dyDescent="0.2">
      <c r="A485" s="1317"/>
      <c r="B485" s="1003">
        <v>34737</v>
      </c>
      <c r="C485" s="1003">
        <v>34736.997000000003</v>
      </c>
      <c r="D485" s="999" t="s">
        <v>691</v>
      </c>
    </row>
    <row r="486" spans="1:4" s="996" customFormat="1" ht="11.25" customHeight="1" x14ac:dyDescent="0.2">
      <c r="A486" s="1317"/>
      <c r="B486" s="1003">
        <v>3247</v>
      </c>
      <c r="C486" s="1003">
        <v>3247</v>
      </c>
      <c r="D486" s="999" t="s">
        <v>835</v>
      </c>
    </row>
    <row r="487" spans="1:4" s="996" customFormat="1" ht="11.25" customHeight="1" x14ac:dyDescent="0.2">
      <c r="A487" s="1317"/>
      <c r="B487" s="1003">
        <v>519</v>
      </c>
      <c r="C487" s="1003">
        <v>519</v>
      </c>
      <c r="D487" s="999" t="s">
        <v>836</v>
      </c>
    </row>
    <row r="488" spans="1:4" s="996" customFormat="1" ht="11.25" customHeight="1" x14ac:dyDescent="0.2">
      <c r="A488" s="1317"/>
      <c r="B488" s="1003">
        <v>4400</v>
      </c>
      <c r="C488" s="1003">
        <v>3437.9385299999999</v>
      </c>
      <c r="D488" s="999" t="s">
        <v>1939</v>
      </c>
    </row>
    <row r="489" spans="1:4" s="996" customFormat="1" ht="11.25" customHeight="1" x14ac:dyDescent="0.2">
      <c r="A489" s="1318"/>
      <c r="B489" s="1005">
        <v>43890.39</v>
      </c>
      <c r="C489" s="1005">
        <v>42928.325530000002</v>
      </c>
      <c r="D489" s="1001" t="s">
        <v>11</v>
      </c>
    </row>
    <row r="490" spans="1:4" s="996" customFormat="1" ht="11.25" customHeight="1" x14ac:dyDescent="0.2">
      <c r="A490" s="1317" t="s">
        <v>971</v>
      </c>
      <c r="B490" s="1003">
        <v>458</v>
      </c>
      <c r="C490" s="1003">
        <v>458</v>
      </c>
      <c r="D490" s="999" t="s">
        <v>4224</v>
      </c>
    </row>
    <row r="491" spans="1:4" s="996" customFormat="1" ht="11.25" customHeight="1" x14ac:dyDescent="0.2">
      <c r="A491" s="1317"/>
      <c r="B491" s="1003">
        <v>158.53</v>
      </c>
      <c r="C491" s="1003">
        <v>158.52500000000001</v>
      </c>
      <c r="D491" s="999" t="s">
        <v>4116</v>
      </c>
    </row>
    <row r="492" spans="1:4" s="996" customFormat="1" ht="11.25" customHeight="1" x14ac:dyDescent="0.2">
      <c r="A492" s="1317"/>
      <c r="B492" s="1003">
        <v>111</v>
      </c>
      <c r="C492" s="1003">
        <v>111</v>
      </c>
      <c r="D492" s="999" t="s">
        <v>4218</v>
      </c>
    </row>
    <row r="493" spans="1:4" s="996" customFormat="1" ht="11.25" customHeight="1" x14ac:dyDescent="0.2">
      <c r="A493" s="1317"/>
      <c r="B493" s="1003">
        <v>207.84</v>
      </c>
      <c r="C493" s="1003">
        <v>207.84</v>
      </c>
      <c r="D493" s="999" t="s">
        <v>841</v>
      </c>
    </row>
    <row r="494" spans="1:4" s="996" customFormat="1" ht="11.25" customHeight="1" x14ac:dyDescent="0.2">
      <c r="A494" s="1317"/>
      <c r="B494" s="1003">
        <v>39380.82</v>
      </c>
      <c r="C494" s="1003">
        <v>39380.821000000004</v>
      </c>
      <c r="D494" s="999" t="s">
        <v>691</v>
      </c>
    </row>
    <row r="495" spans="1:4" s="996" customFormat="1" ht="11.25" customHeight="1" x14ac:dyDescent="0.2">
      <c r="A495" s="1317"/>
      <c r="B495" s="1003">
        <v>4114</v>
      </c>
      <c r="C495" s="1003">
        <v>4114</v>
      </c>
      <c r="D495" s="999" t="s">
        <v>835</v>
      </c>
    </row>
    <row r="496" spans="1:4" s="996" customFormat="1" ht="11.25" customHeight="1" x14ac:dyDescent="0.2">
      <c r="A496" s="1317"/>
      <c r="B496" s="1003">
        <v>1140</v>
      </c>
      <c r="C496" s="1003">
        <v>1140</v>
      </c>
      <c r="D496" s="999" t="s">
        <v>836</v>
      </c>
    </row>
    <row r="497" spans="1:4" s="996" customFormat="1" ht="11.25" customHeight="1" x14ac:dyDescent="0.2">
      <c r="A497" s="1317"/>
      <c r="B497" s="1003">
        <v>45570.189999999995</v>
      </c>
      <c r="C497" s="1003">
        <v>45570186</v>
      </c>
      <c r="D497" s="999" t="s">
        <v>11</v>
      </c>
    </row>
    <row r="498" spans="1:4" s="996" customFormat="1" ht="11.25" customHeight="1" x14ac:dyDescent="0.2">
      <c r="A498" s="1316" t="s">
        <v>984</v>
      </c>
      <c r="B498" s="1002">
        <v>58.75</v>
      </c>
      <c r="C498" s="1002">
        <v>55.15</v>
      </c>
      <c r="D498" s="998" t="s">
        <v>4116</v>
      </c>
    </row>
    <row r="499" spans="1:4" s="996" customFormat="1" ht="11.25" customHeight="1" x14ac:dyDescent="0.2">
      <c r="A499" s="1317"/>
      <c r="B499" s="1003">
        <v>61</v>
      </c>
      <c r="C499" s="1003">
        <v>61</v>
      </c>
      <c r="D499" s="999" t="s">
        <v>4218</v>
      </c>
    </row>
    <row r="500" spans="1:4" s="996" customFormat="1" ht="11.25" customHeight="1" x14ac:dyDescent="0.2">
      <c r="A500" s="1317"/>
      <c r="B500" s="1003">
        <v>1444.18</v>
      </c>
      <c r="C500" s="1003">
        <v>1444.173</v>
      </c>
      <c r="D500" s="999" t="s">
        <v>4096</v>
      </c>
    </row>
    <row r="501" spans="1:4" s="996" customFormat="1" ht="11.25" customHeight="1" x14ac:dyDescent="0.2">
      <c r="A501" s="1317"/>
      <c r="B501" s="1003">
        <v>27957.040000000001</v>
      </c>
      <c r="C501" s="1003">
        <v>27957.041000000001</v>
      </c>
      <c r="D501" s="999" t="s">
        <v>691</v>
      </c>
    </row>
    <row r="502" spans="1:4" s="996" customFormat="1" ht="11.25" customHeight="1" x14ac:dyDescent="0.2">
      <c r="A502" s="1317"/>
      <c r="B502" s="1003">
        <v>2934</v>
      </c>
      <c r="C502" s="1003">
        <v>2934</v>
      </c>
      <c r="D502" s="999" t="s">
        <v>835</v>
      </c>
    </row>
    <row r="503" spans="1:4" s="996" customFormat="1" ht="11.25" customHeight="1" x14ac:dyDescent="0.2">
      <c r="A503" s="1317"/>
      <c r="B503" s="1003">
        <v>379</v>
      </c>
      <c r="C503" s="1003">
        <v>379</v>
      </c>
      <c r="D503" s="999" t="s">
        <v>836</v>
      </c>
    </row>
    <row r="504" spans="1:4" s="996" customFormat="1" ht="11.25" customHeight="1" x14ac:dyDescent="0.2">
      <c r="A504" s="1318"/>
      <c r="B504" s="1005">
        <v>32833.97</v>
      </c>
      <c r="C504" s="1005">
        <v>32830.364000000001</v>
      </c>
      <c r="D504" s="1001" t="s">
        <v>11</v>
      </c>
    </row>
    <row r="505" spans="1:4" s="996" customFormat="1" ht="21" x14ac:dyDescent="0.2">
      <c r="A505" s="1317" t="s">
        <v>975</v>
      </c>
      <c r="B505" s="1003">
        <v>54</v>
      </c>
      <c r="C505" s="1003">
        <v>54</v>
      </c>
      <c r="D505" s="999" t="s">
        <v>3558</v>
      </c>
    </row>
    <row r="506" spans="1:4" s="996" customFormat="1" ht="11.25" customHeight="1" x14ac:dyDescent="0.2">
      <c r="A506" s="1317"/>
      <c r="B506" s="1003">
        <v>415</v>
      </c>
      <c r="C506" s="1003">
        <v>345.24891000000002</v>
      </c>
      <c r="D506" s="999" t="s">
        <v>4224</v>
      </c>
    </row>
    <row r="507" spans="1:4" s="996" customFormat="1" ht="11.25" customHeight="1" x14ac:dyDescent="0.2">
      <c r="A507" s="1317"/>
      <c r="B507" s="1003">
        <v>24.18</v>
      </c>
      <c r="C507" s="1003">
        <v>24.175000000000001</v>
      </c>
      <c r="D507" s="999" t="s">
        <v>4116</v>
      </c>
    </row>
    <row r="508" spans="1:4" s="996" customFormat="1" ht="11.25" customHeight="1" x14ac:dyDescent="0.2">
      <c r="A508" s="1317"/>
      <c r="B508" s="1003">
        <v>53</v>
      </c>
      <c r="C508" s="1003">
        <v>53</v>
      </c>
      <c r="D508" s="999" t="s">
        <v>4218</v>
      </c>
    </row>
    <row r="509" spans="1:4" s="996" customFormat="1" ht="11.25" customHeight="1" x14ac:dyDescent="0.2">
      <c r="A509" s="1317"/>
      <c r="B509" s="1003">
        <v>1000</v>
      </c>
      <c r="C509" s="1003">
        <v>0</v>
      </c>
      <c r="D509" s="999" t="s">
        <v>4229</v>
      </c>
    </row>
    <row r="510" spans="1:4" s="996" customFormat="1" ht="11.25" customHeight="1" x14ac:dyDescent="0.2">
      <c r="A510" s="1317"/>
      <c r="B510" s="1003">
        <v>105</v>
      </c>
      <c r="C510" s="1003">
        <v>105</v>
      </c>
      <c r="D510" s="999" t="s">
        <v>841</v>
      </c>
    </row>
    <row r="511" spans="1:4" s="996" customFormat="1" ht="11.25" customHeight="1" x14ac:dyDescent="0.2">
      <c r="A511" s="1317"/>
      <c r="B511" s="1003">
        <v>72</v>
      </c>
      <c r="C511" s="1003">
        <v>72</v>
      </c>
      <c r="D511" s="999" t="s">
        <v>4223</v>
      </c>
    </row>
    <row r="512" spans="1:4" s="996" customFormat="1" ht="11.25" customHeight="1" x14ac:dyDescent="0.2">
      <c r="A512" s="1317"/>
      <c r="B512" s="1003">
        <v>39745.839999999997</v>
      </c>
      <c r="C512" s="1003">
        <v>39745.836000000003</v>
      </c>
      <c r="D512" s="999" t="s">
        <v>691</v>
      </c>
    </row>
    <row r="513" spans="1:4" s="996" customFormat="1" ht="11.25" customHeight="1" x14ac:dyDescent="0.2">
      <c r="A513" s="1317"/>
      <c r="B513" s="1003">
        <v>3454</v>
      </c>
      <c r="C513" s="1003">
        <v>3454</v>
      </c>
      <c r="D513" s="999" t="s">
        <v>835</v>
      </c>
    </row>
    <row r="514" spans="1:4" s="996" customFormat="1" ht="11.25" customHeight="1" x14ac:dyDescent="0.2">
      <c r="A514" s="1317"/>
      <c r="B514" s="1003">
        <v>551</v>
      </c>
      <c r="C514" s="1003">
        <v>551</v>
      </c>
      <c r="D514" s="999" t="s">
        <v>836</v>
      </c>
    </row>
    <row r="515" spans="1:4" s="996" customFormat="1" ht="11.25" customHeight="1" x14ac:dyDescent="0.2">
      <c r="A515" s="1317"/>
      <c r="B515" s="1003">
        <v>45474.02</v>
      </c>
      <c r="C515" s="1003">
        <v>44404.259910000008</v>
      </c>
      <c r="D515" s="999" t="s">
        <v>11</v>
      </c>
    </row>
    <row r="516" spans="1:4" s="996" customFormat="1" ht="11.25" customHeight="1" x14ac:dyDescent="0.2">
      <c r="A516" s="1316" t="s">
        <v>960</v>
      </c>
      <c r="B516" s="1002">
        <v>54.45</v>
      </c>
      <c r="C516" s="1002">
        <v>54.45</v>
      </c>
      <c r="D516" s="998" t="s">
        <v>3239</v>
      </c>
    </row>
    <row r="517" spans="1:4" s="996" customFormat="1" ht="11.25" customHeight="1" x14ac:dyDescent="0.2">
      <c r="A517" s="1317"/>
      <c r="B517" s="1003">
        <v>583</v>
      </c>
      <c r="C517" s="1003">
        <v>583</v>
      </c>
      <c r="D517" s="999" t="s">
        <v>4224</v>
      </c>
    </row>
    <row r="518" spans="1:4" s="996" customFormat="1" ht="11.25" customHeight="1" x14ac:dyDescent="0.2">
      <c r="A518" s="1317"/>
      <c r="B518" s="1003">
        <v>6.25</v>
      </c>
      <c r="C518" s="1003">
        <v>6.25</v>
      </c>
      <c r="D518" s="999" t="s">
        <v>4116</v>
      </c>
    </row>
    <row r="519" spans="1:4" s="996" customFormat="1" ht="11.25" customHeight="1" x14ac:dyDescent="0.2">
      <c r="A519" s="1317"/>
      <c r="B519" s="1003">
        <v>61</v>
      </c>
      <c r="C519" s="1003">
        <v>61</v>
      </c>
      <c r="D519" s="999" t="s">
        <v>4218</v>
      </c>
    </row>
    <row r="520" spans="1:4" s="996" customFormat="1" ht="11.25" customHeight="1" x14ac:dyDescent="0.2">
      <c r="A520" s="1317"/>
      <c r="B520" s="1003">
        <v>1000</v>
      </c>
      <c r="C520" s="1003">
        <v>1000</v>
      </c>
      <c r="D520" s="999" t="s">
        <v>4230</v>
      </c>
    </row>
    <row r="521" spans="1:4" s="996" customFormat="1" ht="11.25" customHeight="1" x14ac:dyDescent="0.2">
      <c r="A521" s="1317"/>
      <c r="B521" s="1003">
        <v>46794.3</v>
      </c>
      <c r="C521" s="1003">
        <v>46792.802000000003</v>
      </c>
      <c r="D521" s="999" t="s">
        <v>691</v>
      </c>
    </row>
    <row r="522" spans="1:4" s="996" customFormat="1" ht="11.25" customHeight="1" x14ac:dyDescent="0.2">
      <c r="A522" s="1317"/>
      <c r="B522" s="1003">
        <v>3265</v>
      </c>
      <c r="C522" s="1003">
        <v>3265</v>
      </c>
      <c r="D522" s="999" t="s">
        <v>835</v>
      </c>
    </row>
    <row r="523" spans="1:4" s="996" customFormat="1" ht="11.25" customHeight="1" x14ac:dyDescent="0.2">
      <c r="A523" s="1317"/>
      <c r="B523" s="1003">
        <v>1108</v>
      </c>
      <c r="C523" s="1003">
        <v>1108</v>
      </c>
      <c r="D523" s="999" t="s">
        <v>836</v>
      </c>
    </row>
    <row r="524" spans="1:4" s="996" customFormat="1" ht="11.25" customHeight="1" x14ac:dyDescent="0.2">
      <c r="A524" s="1317"/>
      <c r="B524" s="1003">
        <v>17516.88</v>
      </c>
      <c r="C524" s="1003">
        <v>5423.1506900000004</v>
      </c>
      <c r="D524" s="999" t="s">
        <v>3338</v>
      </c>
    </row>
    <row r="525" spans="1:4" s="996" customFormat="1" ht="11.25" customHeight="1" x14ac:dyDescent="0.2">
      <c r="A525" s="1317"/>
      <c r="B525" s="1003">
        <v>398.5</v>
      </c>
      <c r="C525" s="1003">
        <v>398.5</v>
      </c>
      <c r="D525" s="999" t="s">
        <v>837</v>
      </c>
    </row>
    <row r="526" spans="1:4" s="996" customFormat="1" ht="11.25" customHeight="1" x14ac:dyDescent="0.2">
      <c r="A526" s="1318"/>
      <c r="B526" s="1005">
        <v>70787.38</v>
      </c>
      <c r="C526" s="1005">
        <v>58692.152690000003</v>
      </c>
      <c r="D526" s="1001" t="s">
        <v>11</v>
      </c>
    </row>
    <row r="527" spans="1:4" s="996" customFormat="1" ht="11.25" customHeight="1" x14ac:dyDescent="0.2">
      <c r="A527" s="1317" t="s">
        <v>963</v>
      </c>
      <c r="B527" s="1003">
        <v>69.930000000000007</v>
      </c>
      <c r="C527" s="1003">
        <v>42.228999999999999</v>
      </c>
      <c r="D527" s="999" t="s">
        <v>3240</v>
      </c>
    </row>
    <row r="528" spans="1:4" s="996" customFormat="1" ht="11.25" customHeight="1" x14ac:dyDescent="0.2">
      <c r="A528" s="1317"/>
      <c r="B528" s="1003">
        <v>14</v>
      </c>
      <c r="C528" s="1003">
        <v>14</v>
      </c>
      <c r="D528" s="999" t="s">
        <v>706</v>
      </c>
    </row>
    <row r="529" spans="1:4" s="996" customFormat="1" ht="11.25" customHeight="1" x14ac:dyDescent="0.2">
      <c r="A529" s="1317"/>
      <c r="B529" s="1003">
        <v>385</v>
      </c>
      <c r="C529" s="1003">
        <v>385</v>
      </c>
      <c r="D529" s="999" t="s">
        <v>4224</v>
      </c>
    </row>
    <row r="530" spans="1:4" s="996" customFormat="1" ht="11.25" customHeight="1" x14ac:dyDescent="0.2">
      <c r="A530" s="1317"/>
      <c r="B530" s="1003">
        <v>44.95</v>
      </c>
      <c r="C530" s="1003">
        <v>37.450000000000003</v>
      </c>
      <c r="D530" s="999" t="s">
        <v>4116</v>
      </c>
    </row>
    <row r="531" spans="1:4" s="996" customFormat="1" ht="11.25" customHeight="1" x14ac:dyDescent="0.2">
      <c r="A531" s="1317"/>
      <c r="B531" s="1003">
        <v>51</v>
      </c>
      <c r="C531" s="1003">
        <v>51</v>
      </c>
      <c r="D531" s="999" t="s">
        <v>4218</v>
      </c>
    </row>
    <row r="532" spans="1:4" s="996" customFormat="1" ht="11.25" customHeight="1" x14ac:dyDescent="0.2">
      <c r="A532" s="1317"/>
      <c r="B532" s="1003">
        <v>105</v>
      </c>
      <c r="C532" s="1003">
        <v>105</v>
      </c>
      <c r="D532" s="999" t="s">
        <v>841</v>
      </c>
    </row>
    <row r="533" spans="1:4" s="996" customFormat="1" ht="11.25" customHeight="1" x14ac:dyDescent="0.2">
      <c r="A533" s="1317"/>
      <c r="B533" s="1003">
        <v>32765.21</v>
      </c>
      <c r="C533" s="1003">
        <v>32765.205000000002</v>
      </c>
      <c r="D533" s="999" t="s">
        <v>691</v>
      </c>
    </row>
    <row r="534" spans="1:4" s="996" customFormat="1" ht="11.25" customHeight="1" x14ac:dyDescent="0.2">
      <c r="A534" s="1317"/>
      <c r="B534" s="1003">
        <v>2997</v>
      </c>
      <c r="C534" s="1003">
        <v>2997</v>
      </c>
      <c r="D534" s="999" t="s">
        <v>835</v>
      </c>
    </row>
    <row r="535" spans="1:4" s="996" customFormat="1" ht="11.25" customHeight="1" x14ac:dyDescent="0.2">
      <c r="A535" s="1317"/>
      <c r="B535" s="1003">
        <v>432</v>
      </c>
      <c r="C535" s="1003">
        <v>432</v>
      </c>
      <c r="D535" s="999" t="s">
        <v>836</v>
      </c>
    </row>
    <row r="536" spans="1:4" s="996" customFormat="1" ht="21" x14ac:dyDescent="0.2">
      <c r="A536" s="1317"/>
      <c r="B536" s="1003">
        <v>39</v>
      </c>
      <c r="C536" s="1003">
        <v>39</v>
      </c>
      <c r="D536" s="999" t="s">
        <v>2939</v>
      </c>
    </row>
    <row r="537" spans="1:4" s="996" customFormat="1" ht="11.25" customHeight="1" x14ac:dyDescent="0.2">
      <c r="A537" s="1317"/>
      <c r="B537" s="1003">
        <v>36903.089999999997</v>
      </c>
      <c r="C537" s="1003">
        <v>36867.883999999998</v>
      </c>
      <c r="D537" s="999" t="s">
        <v>11</v>
      </c>
    </row>
    <row r="538" spans="1:4" s="996" customFormat="1" ht="11.25" customHeight="1" x14ac:dyDescent="0.2">
      <c r="A538" s="1316" t="s">
        <v>982</v>
      </c>
      <c r="B538" s="1002">
        <v>500</v>
      </c>
      <c r="C538" s="1002">
        <v>500</v>
      </c>
      <c r="D538" s="998" t="s">
        <v>3750</v>
      </c>
    </row>
    <row r="539" spans="1:4" s="996" customFormat="1" ht="11.25" customHeight="1" x14ac:dyDescent="0.2">
      <c r="A539" s="1317"/>
      <c r="B539" s="1003">
        <v>478</v>
      </c>
      <c r="C539" s="1003">
        <v>478</v>
      </c>
      <c r="D539" s="999" t="s">
        <v>4224</v>
      </c>
    </row>
    <row r="540" spans="1:4" s="996" customFormat="1" ht="11.25" customHeight="1" x14ac:dyDescent="0.2">
      <c r="A540" s="1317"/>
      <c r="B540" s="1003">
        <v>126.95</v>
      </c>
      <c r="C540" s="1003">
        <v>119.15</v>
      </c>
      <c r="D540" s="999" t="s">
        <v>4116</v>
      </c>
    </row>
    <row r="541" spans="1:4" s="996" customFormat="1" ht="11.25" customHeight="1" x14ac:dyDescent="0.2">
      <c r="A541" s="1317"/>
      <c r="B541" s="1003">
        <v>83</v>
      </c>
      <c r="C541" s="1003">
        <v>83</v>
      </c>
      <c r="D541" s="999" t="s">
        <v>4218</v>
      </c>
    </row>
    <row r="542" spans="1:4" s="996" customFormat="1" ht="11.25" customHeight="1" x14ac:dyDescent="0.2">
      <c r="A542" s="1317"/>
      <c r="B542" s="1003">
        <v>106.5</v>
      </c>
      <c r="C542" s="1003">
        <v>106.5</v>
      </c>
      <c r="D542" s="999" t="s">
        <v>843</v>
      </c>
    </row>
    <row r="543" spans="1:4" s="996" customFormat="1" ht="11.25" customHeight="1" x14ac:dyDescent="0.2">
      <c r="A543" s="1317"/>
      <c r="B543" s="1003">
        <v>15</v>
      </c>
      <c r="C543" s="1003">
        <v>15</v>
      </c>
      <c r="D543" s="999" t="s">
        <v>841</v>
      </c>
    </row>
    <row r="544" spans="1:4" s="996" customFormat="1" ht="11.25" customHeight="1" x14ac:dyDescent="0.2">
      <c r="A544" s="1317"/>
      <c r="B544" s="1003">
        <v>41959.14</v>
      </c>
      <c r="C544" s="1003">
        <v>41959.139000000003</v>
      </c>
      <c r="D544" s="999" t="s">
        <v>691</v>
      </c>
    </row>
    <row r="545" spans="1:4" s="996" customFormat="1" ht="11.25" customHeight="1" x14ac:dyDescent="0.2">
      <c r="A545" s="1317"/>
      <c r="B545" s="1003">
        <v>3705</v>
      </c>
      <c r="C545" s="1003">
        <v>3705</v>
      </c>
      <c r="D545" s="999" t="s">
        <v>835</v>
      </c>
    </row>
    <row r="546" spans="1:4" s="996" customFormat="1" ht="11.25" customHeight="1" x14ac:dyDescent="0.2">
      <c r="A546" s="1317"/>
      <c r="B546" s="1003">
        <v>483</v>
      </c>
      <c r="C546" s="1003">
        <v>483</v>
      </c>
      <c r="D546" s="999" t="s">
        <v>836</v>
      </c>
    </row>
    <row r="547" spans="1:4" s="996" customFormat="1" ht="11.25" customHeight="1" x14ac:dyDescent="0.2">
      <c r="A547" s="1317"/>
      <c r="B547" s="1003">
        <v>554.17999999999995</v>
      </c>
      <c r="C547" s="1003">
        <v>554.17999999999995</v>
      </c>
      <c r="D547" s="999" t="s">
        <v>3339</v>
      </c>
    </row>
    <row r="548" spans="1:4" s="996" customFormat="1" ht="11.25" customHeight="1" x14ac:dyDescent="0.2">
      <c r="A548" s="1318"/>
      <c r="B548" s="1005">
        <v>48010.77</v>
      </c>
      <c r="C548" s="1005">
        <v>48002.968999999997</v>
      </c>
      <c r="D548" s="1001" t="s">
        <v>11</v>
      </c>
    </row>
    <row r="549" spans="1:4" s="996" customFormat="1" ht="11.25" customHeight="1" x14ac:dyDescent="0.2">
      <c r="A549" s="1317" t="s">
        <v>1026</v>
      </c>
      <c r="B549" s="1003">
        <v>175.63</v>
      </c>
      <c r="C549" s="1003">
        <v>175.625</v>
      </c>
      <c r="D549" s="999" t="s">
        <v>4116</v>
      </c>
    </row>
    <row r="550" spans="1:4" s="996" customFormat="1" ht="11.25" customHeight="1" x14ac:dyDescent="0.2">
      <c r="A550" s="1317"/>
      <c r="B550" s="1003">
        <v>70</v>
      </c>
      <c r="C550" s="1003">
        <v>70</v>
      </c>
      <c r="D550" s="999" t="s">
        <v>4218</v>
      </c>
    </row>
    <row r="551" spans="1:4" s="996" customFormat="1" ht="11.25" customHeight="1" x14ac:dyDescent="0.2">
      <c r="A551" s="1317"/>
      <c r="B551" s="1003">
        <v>88.169999999999987</v>
      </c>
      <c r="C551" s="1003">
        <v>88.158000000000001</v>
      </c>
      <c r="D551" s="999" t="s">
        <v>3245</v>
      </c>
    </row>
    <row r="552" spans="1:4" s="996" customFormat="1" ht="11.25" customHeight="1" x14ac:dyDescent="0.2">
      <c r="A552" s="1317"/>
      <c r="B552" s="1003">
        <v>60</v>
      </c>
      <c r="C552" s="1003">
        <v>60</v>
      </c>
      <c r="D552" s="999" t="s">
        <v>843</v>
      </c>
    </row>
    <row r="553" spans="1:4" s="996" customFormat="1" ht="11.25" customHeight="1" x14ac:dyDescent="0.2">
      <c r="A553" s="1317"/>
      <c r="B553" s="1003">
        <v>108</v>
      </c>
      <c r="C553" s="1003">
        <v>108</v>
      </c>
      <c r="D553" s="999" t="s">
        <v>841</v>
      </c>
    </row>
    <row r="554" spans="1:4" s="996" customFormat="1" ht="11.25" customHeight="1" x14ac:dyDescent="0.2">
      <c r="A554" s="1317"/>
      <c r="B554" s="1003">
        <v>2370.9600000000005</v>
      </c>
      <c r="C554" s="1003">
        <v>2370.9550000000004</v>
      </c>
      <c r="D554" s="999" t="s">
        <v>4195</v>
      </c>
    </row>
    <row r="555" spans="1:4" s="996" customFormat="1" ht="11.25" customHeight="1" x14ac:dyDescent="0.2">
      <c r="A555" s="1317"/>
      <c r="B555" s="1003">
        <v>37439.25</v>
      </c>
      <c r="C555" s="1003">
        <v>37439.251999999993</v>
      </c>
      <c r="D555" s="999" t="s">
        <v>691</v>
      </c>
    </row>
    <row r="556" spans="1:4" s="996" customFormat="1" ht="11.25" customHeight="1" x14ac:dyDescent="0.2">
      <c r="A556" s="1317"/>
      <c r="B556" s="1003">
        <v>5381</v>
      </c>
      <c r="C556" s="1003">
        <v>5381</v>
      </c>
      <c r="D556" s="999" t="s">
        <v>835</v>
      </c>
    </row>
    <row r="557" spans="1:4" s="996" customFormat="1" ht="11.25" customHeight="1" x14ac:dyDescent="0.2">
      <c r="A557" s="1317"/>
      <c r="B557" s="1003">
        <v>1477</v>
      </c>
      <c r="C557" s="1003">
        <v>1477</v>
      </c>
      <c r="D557" s="999" t="s">
        <v>836</v>
      </c>
    </row>
    <row r="558" spans="1:4" s="996" customFormat="1" ht="11.25" customHeight="1" x14ac:dyDescent="0.2">
      <c r="A558" s="1317"/>
      <c r="B558" s="1003">
        <v>330.3</v>
      </c>
      <c r="C558" s="1003">
        <v>330.3</v>
      </c>
      <c r="D558" s="999" t="s">
        <v>837</v>
      </c>
    </row>
    <row r="559" spans="1:4" s="996" customFormat="1" ht="11.25" customHeight="1" x14ac:dyDescent="0.2">
      <c r="A559" s="1317"/>
      <c r="B559" s="1003">
        <v>47500.31</v>
      </c>
      <c r="C559" s="1003">
        <v>47500.289999999994</v>
      </c>
      <c r="D559" s="999" t="s">
        <v>11</v>
      </c>
    </row>
    <row r="560" spans="1:4" s="996" customFormat="1" ht="21" x14ac:dyDescent="0.2">
      <c r="A560" s="1316" t="s">
        <v>993</v>
      </c>
      <c r="B560" s="1002">
        <v>60</v>
      </c>
      <c r="C560" s="1002">
        <v>60</v>
      </c>
      <c r="D560" s="998" t="s">
        <v>3558</v>
      </c>
    </row>
    <row r="561" spans="1:4" s="996" customFormat="1" ht="11.25" customHeight="1" x14ac:dyDescent="0.2">
      <c r="A561" s="1317"/>
      <c r="B561" s="1003">
        <v>55</v>
      </c>
      <c r="C561" s="1003">
        <v>55</v>
      </c>
      <c r="D561" s="999" t="s">
        <v>706</v>
      </c>
    </row>
    <row r="562" spans="1:4" s="996" customFormat="1" ht="11.25" customHeight="1" x14ac:dyDescent="0.2">
      <c r="A562" s="1317"/>
      <c r="B562" s="1003">
        <v>23.64</v>
      </c>
      <c r="C562" s="1003">
        <v>23.643999999999998</v>
      </c>
      <c r="D562" s="999" t="s">
        <v>4116</v>
      </c>
    </row>
    <row r="563" spans="1:4" s="996" customFormat="1" ht="11.25" customHeight="1" x14ac:dyDescent="0.2">
      <c r="A563" s="1317"/>
      <c r="B563" s="1003">
        <v>45</v>
      </c>
      <c r="C563" s="1003">
        <v>45</v>
      </c>
      <c r="D563" s="999" t="s">
        <v>4218</v>
      </c>
    </row>
    <row r="564" spans="1:4" s="996" customFormat="1" ht="11.25" customHeight="1" x14ac:dyDescent="0.2">
      <c r="A564" s="1317"/>
      <c r="B564" s="1003">
        <v>2500</v>
      </c>
      <c r="C564" s="1003">
        <v>2500</v>
      </c>
      <c r="D564" s="999" t="s">
        <v>3277</v>
      </c>
    </row>
    <row r="565" spans="1:4" s="996" customFormat="1" ht="11.25" customHeight="1" x14ac:dyDescent="0.2">
      <c r="A565" s="1317"/>
      <c r="B565" s="1003">
        <v>200</v>
      </c>
      <c r="C565" s="1003">
        <v>200</v>
      </c>
      <c r="D565" s="999" t="s">
        <v>768</v>
      </c>
    </row>
    <row r="566" spans="1:4" s="996" customFormat="1" ht="11.25" customHeight="1" x14ac:dyDescent="0.2">
      <c r="A566" s="1317"/>
      <c r="B566" s="1003">
        <v>190</v>
      </c>
      <c r="C566" s="1003">
        <v>190</v>
      </c>
      <c r="D566" s="999" t="s">
        <v>840</v>
      </c>
    </row>
    <row r="567" spans="1:4" s="996" customFormat="1" ht="11.25" customHeight="1" x14ac:dyDescent="0.2">
      <c r="A567" s="1317"/>
      <c r="B567" s="1003">
        <v>101965.97</v>
      </c>
      <c r="C567" s="1003">
        <v>101965.97</v>
      </c>
      <c r="D567" s="999" t="s">
        <v>691</v>
      </c>
    </row>
    <row r="568" spans="1:4" s="996" customFormat="1" ht="11.25" customHeight="1" x14ac:dyDescent="0.2">
      <c r="A568" s="1317"/>
      <c r="B568" s="1003">
        <v>4174</v>
      </c>
      <c r="C568" s="1003">
        <v>4174</v>
      </c>
      <c r="D568" s="999" t="s">
        <v>835</v>
      </c>
    </row>
    <row r="569" spans="1:4" s="996" customFormat="1" ht="11.25" customHeight="1" x14ac:dyDescent="0.2">
      <c r="A569" s="1317"/>
      <c r="B569" s="1003">
        <v>2950</v>
      </c>
      <c r="C569" s="1003">
        <v>2950</v>
      </c>
      <c r="D569" s="999" t="s">
        <v>836</v>
      </c>
    </row>
    <row r="570" spans="1:4" s="996" customFormat="1" ht="11.25" customHeight="1" x14ac:dyDescent="0.2">
      <c r="A570" s="1317"/>
      <c r="B570" s="1003">
        <v>15</v>
      </c>
      <c r="C570" s="1003">
        <v>15</v>
      </c>
      <c r="D570" s="999" t="s">
        <v>3337</v>
      </c>
    </row>
    <row r="571" spans="1:4" s="996" customFormat="1" ht="11.25" customHeight="1" x14ac:dyDescent="0.2">
      <c r="A571" s="1318"/>
      <c r="B571" s="1005">
        <v>112178.61</v>
      </c>
      <c r="C571" s="1005">
        <v>112178.614</v>
      </c>
      <c r="D571" s="1001" t="s">
        <v>11</v>
      </c>
    </row>
    <row r="572" spans="1:4" s="996" customFormat="1" ht="11.25" customHeight="1" x14ac:dyDescent="0.2">
      <c r="A572" s="1316" t="s">
        <v>964</v>
      </c>
      <c r="B572" s="1002">
        <v>250</v>
      </c>
      <c r="C572" s="1002">
        <v>250</v>
      </c>
      <c r="D572" s="998" t="s">
        <v>3750</v>
      </c>
    </row>
    <row r="573" spans="1:4" s="996" customFormat="1" ht="11.25" customHeight="1" x14ac:dyDescent="0.2">
      <c r="A573" s="1317"/>
      <c r="B573" s="1003">
        <v>118.95</v>
      </c>
      <c r="C573" s="1003">
        <v>118.95</v>
      </c>
      <c r="D573" s="999" t="s">
        <v>4116</v>
      </c>
    </row>
    <row r="574" spans="1:4" s="996" customFormat="1" ht="11.25" customHeight="1" x14ac:dyDescent="0.2">
      <c r="A574" s="1317"/>
      <c r="B574" s="1003">
        <v>89</v>
      </c>
      <c r="C574" s="1003">
        <v>89</v>
      </c>
      <c r="D574" s="999" t="s">
        <v>4218</v>
      </c>
    </row>
    <row r="575" spans="1:4" s="996" customFormat="1" ht="11.25" customHeight="1" x14ac:dyDescent="0.2">
      <c r="A575" s="1317"/>
      <c r="B575" s="1003">
        <v>1.36</v>
      </c>
      <c r="C575" s="1003">
        <v>1.3580000000000001</v>
      </c>
      <c r="D575" s="999" t="s">
        <v>838</v>
      </c>
    </row>
    <row r="576" spans="1:4" s="996" customFormat="1" ht="11.25" customHeight="1" x14ac:dyDescent="0.2">
      <c r="A576" s="1317"/>
      <c r="B576" s="1003">
        <v>20</v>
      </c>
      <c r="C576" s="1003">
        <v>20</v>
      </c>
      <c r="D576" s="999" t="s">
        <v>3245</v>
      </c>
    </row>
    <row r="577" spans="1:4" s="996" customFormat="1" ht="11.25" customHeight="1" x14ac:dyDescent="0.2">
      <c r="A577" s="1317"/>
      <c r="B577" s="1003">
        <v>400</v>
      </c>
      <c r="C577" s="1003">
        <v>369.05</v>
      </c>
      <c r="D577" s="999" t="s">
        <v>4231</v>
      </c>
    </row>
    <row r="578" spans="1:4" s="996" customFormat="1" ht="11.25" customHeight="1" x14ac:dyDescent="0.2">
      <c r="A578" s="1317"/>
      <c r="B578" s="1003">
        <v>130.07999999999998</v>
      </c>
      <c r="C578" s="1003">
        <v>130.07999999999998</v>
      </c>
      <c r="D578" s="999" t="s">
        <v>841</v>
      </c>
    </row>
    <row r="579" spans="1:4" s="996" customFormat="1" ht="11.25" customHeight="1" x14ac:dyDescent="0.2">
      <c r="A579" s="1317"/>
      <c r="B579" s="1003">
        <v>44614.78</v>
      </c>
      <c r="C579" s="1003">
        <v>44614.775000000001</v>
      </c>
      <c r="D579" s="999" t="s">
        <v>691</v>
      </c>
    </row>
    <row r="580" spans="1:4" s="996" customFormat="1" ht="11.25" customHeight="1" x14ac:dyDescent="0.2">
      <c r="A580" s="1317"/>
      <c r="B580" s="1003">
        <v>2935</v>
      </c>
      <c r="C580" s="1003">
        <v>2935</v>
      </c>
      <c r="D580" s="999" t="s">
        <v>835</v>
      </c>
    </row>
    <row r="581" spans="1:4" s="996" customFormat="1" ht="11.25" customHeight="1" x14ac:dyDescent="0.2">
      <c r="A581" s="1317"/>
      <c r="B581" s="1003">
        <v>509</v>
      </c>
      <c r="C581" s="1003">
        <v>509</v>
      </c>
      <c r="D581" s="999" t="s">
        <v>836</v>
      </c>
    </row>
    <row r="582" spans="1:4" s="996" customFormat="1" ht="11.25" customHeight="1" x14ac:dyDescent="0.2">
      <c r="A582" s="1317"/>
      <c r="B582" s="1003">
        <v>6740.8</v>
      </c>
      <c r="C582" s="1003">
        <v>6740.79169</v>
      </c>
      <c r="D582" s="999" t="s">
        <v>1939</v>
      </c>
    </row>
    <row r="583" spans="1:4" s="996" customFormat="1" ht="11.25" customHeight="1" x14ac:dyDescent="0.2">
      <c r="A583" s="1317"/>
      <c r="B583" s="1003">
        <v>2043.9</v>
      </c>
      <c r="C583" s="1003">
        <v>386.15899999999999</v>
      </c>
      <c r="D583" s="999" t="s">
        <v>4032</v>
      </c>
    </row>
    <row r="584" spans="1:4" s="996" customFormat="1" ht="11.25" customHeight="1" x14ac:dyDescent="0.2">
      <c r="A584" s="1317"/>
      <c r="B584" s="1003">
        <v>50</v>
      </c>
      <c r="C584" s="1003">
        <v>50</v>
      </c>
      <c r="D584" s="999" t="s">
        <v>842</v>
      </c>
    </row>
    <row r="585" spans="1:4" s="996" customFormat="1" ht="11.25" customHeight="1" x14ac:dyDescent="0.2">
      <c r="A585" s="1317"/>
      <c r="B585" s="1003">
        <v>39.28</v>
      </c>
      <c r="C585" s="1003">
        <v>39.27176</v>
      </c>
      <c r="D585" s="999" t="s">
        <v>3340</v>
      </c>
    </row>
    <row r="586" spans="1:4" s="996" customFormat="1" ht="11.25" customHeight="1" x14ac:dyDescent="0.2">
      <c r="A586" s="1318"/>
      <c r="B586" s="1005">
        <v>57942.15</v>
      </c>
      <c r="C586" s="1005">
        <v>56253.435449999997</v>
      </c>
      <c r="D586" s="1001" t="s">
        <v>11</v>
      </c>
    </row>
    <row r="587" spans="1:4" s="996" customFormat="1" ht="11.25" customHeight="1" x14ac:dyDescent="0.2">
      <c r="A587" s="1316" t="s">
        <v>1114</v>
      </c>
      <c r="B587" s="1002">
        <v>80</v>
      </c>
      <c r="C587" s="1002">
        <v>80</v>
      </c>
      <c r="D587" s="998" t="s">
        <v>4232</v>
      </c>
    </row>
    <row r="588" spans="1:4" s="996" customFormat="1" ht="11.25" customHeight="1" x14ac:dyDescent="0.2">
      <c r="A588" s="1317"/>
      <c r="B588" s="1003">
        <v>6000</v>
      </c>
      <c r="C588" s="1003">
        <v>6000</v>
      </c>
      <c r="D588" s="999" t="s">
        <v>3245</v>
      </c>
    </row>
    <row r="589" spans="1:4" s="996" customFormat="1" ht="11.25" customHeight="1" x14ac:dyDescent="0.2">
      <c r="A589" s="1317"/>
      <c r="B589" s="1003">
        <v>2000</v>
      </c>
      <c r="C589" s="1003">
        <v>1681.0091299999999</v>
      </c>
      <c r="D589" s="999" t="s">
        <v>841</v>
      </c>
    </row>
    <row r="590" spans="1:4" s="996" customFormat="1" ht="11.25" customHeight="1" x14ac:dyDescent="0.2">
      <c r="A590" s="1317"/>
      <c r="B590" s="1003">
        <v>530</v>
      </c>
      <c r="C590" s="1003">
        <v>530</v>
      </c>
      <c r="D590" s="999" t="s">
        <v>4223</v>
      </c>
    </row>
    <row r="591" spans="1:4" s="996" customFormat="1" ht="11.25" customHeight="1" x14ac:dyDescent="0.2">
      <c r="A591" s="1317"/>
      <c r="B591" s="1003">
        <v>4610.8999999999996</v>
      </c>
      <c r="C591" s="1003">
        <v>4610.8999999999996</v>
      </c>
      <c r="D591" s="999" t="s">
        <v>835</v>
      </c>
    </row>
    <row r="592" spans="1:4" s="996" customFormat="1" ht="11.25" customHeight="1" x14ac:dyDescent="0.2">
      <c r="A592" s="1317"/>
      <c r="B592" s="1003">
        <v>373</v>
      </c>
      <c r="C592" s="1003">
        <v>373</v>
      </c>
      <c r="D592" s="999" t="s">
        <v>836</v>
      </c>
    </row>
    <row r="593" spans="1:4" s="996" customFormat="1" ht="11.25" customHeight="1" x14ac:dyDescent="0.2">
      <c r="A593" s="1317"/>
      <c r="B593" s="1003">
        <v>1535</v>
      </c>
      <c r="C593" s="1003">
        <v>0</v>
      </c>
      <c r="D593" s="999" t="s">
        <v>4034</v>
      </c>
    </row>
    <row r="594" spans="1:4" s="996" customFormat="1" ht="11.25" customHeight="1" x14ac:dyDescent="0.2">
      <c r="A594" s="1318"/>
      <c r="B594" s="1005">
        <v>15128.9</v>
      </c>
      <c r="C594" s="1005">
        <v>13274.90913</v>
      </c>
      <c r="D594" s="1001" t="s">
        <v>11</v>
      </c>
    </row>
    <row r="595" spans="1:4" s="996" customFormat="1" ht="11.25" customHeight="1" x14ac:dyDescent="0.2">
      <c r="A595" s="1317" t="s">
        <v>1007</v>
      </c>
      <c r="B595" s="1003">
        <v>1582.7</v>
      </c>
      <c r="C595" s="1003">
        <v>1582.7</v>
      </c>
      <c r="D595" s="999" t="s">
        <v>4233</v>
      </c>
    </row>
    <row r="596" spans="1:4" s="996" customFormat="1" ht="11.25" customHeight="1" x14ac:dyDescent="0.2">
      <c r="A596" s="1317"/>
      <c r="B596" s="1003">
        <v>14.97</v>
      </c>
      <c r="C596" s="1003">
        <v>0</v>
      </c>
      <c r="D596" s="999" t="s">
        <v>667</v>
      </c>
    </row>
    <row r="597" spans="1:4" s="996" customFormat="1" ht="11.25" customHeight="1" x14ac:dyDescent="0.2">
      <c r="A597" s="1317"/>
      <c r="B597" s="1003">
        <v>230.15</v>
      </c>
      <c r="C597" s="1003">
        <v>230.15</v>
      </c>
      <c r="D597" s="999" t="s">
        <v>4116</v>
      </c>
    </row>
    <row r="598" spans="1:4" s="996" customFormat="1" ht="11.25" customHeight="1" x14ac:dyDescent="0.2">
      <c r="A598" s="1317"/>
      <c r="B598" s="1003">
        <v>111</v>
      </c>
      <c r="C598" s="1003">
        <v>111</v>
      </c>
      <c r="D598" s="999" t="s">
        <v>4218</v>
      </c>
    </row>
    <row r="599" spans="1:4" s="996" customFormat="1" ht="11.25" customHeight="1" x14ac:dyDescent="0.2">
      <c r="A599" s="1317"/>
      <c r="B599" s="1003">
        <v>19.59</v>
      </c>
      <c r="C599" s="1003">
        <v>19.585999999999999</v>
      </c>
      <c r="D599" s="999" t="s">
        <v>838</v>
      </c>
    </row>
    <row r="600" spans="1:4" s="996" customFormat="1" ht="11.25" customHeight="1" x14ac:dyDescent="0.2">
      <c r="A600" s="1317"/>
      <c r="B600" s="1003">
        <v>6223.39</v>
      </c>
      <c r="C600" s="1003">
        <v>6223.3789999999999</v>
      </c>
      <c r="D600" s="999" t="s">
        <v>3245</v>
      </c>
    </row>
    <row r="601" spans="1:4" s="996" customFormat="1" ht="11.25" customHeight="1" x14ac:dyDescent="0.2">
      <c r="A601" s="1317"/>
      <c r="B601" s="1003">
        <v>66</v>
      </c>
      <c r="C601" s="1003">
        <v>66</v>
      </c>
      <c r="D601" s="999" t="s">
        <v>4203</v>
      </c>
    </row>
    <row r="602" spans="1:4" s="996" customFormat="1" ht="11.25" customHeight="1" x14ac:dyDescent="0.2">
      <c r="A602" s="1317"/>
      <c r="B602" s="1003">
        <v>331</v>
      </c>
      <c r="C602" s="1003">
        <v>331</v>
      </c>
      <c r="D602" s="999" t="s">
        <v>841</v>
      </c>
    </row>
    <row r="603" spans="1:4" s="996" customFormat="1" ht="11.25" customHeight="1" x14ac:dyDescent="0.2">
      <c r="A603" s="1317"/>
      <c r="B603" s="1003">
        <v>62197.24</v>
      </c>
      <c r="C603" s="1003">
        <v>62197.236000000004</v>
      </c>
      <c r="D603" s="999" t="s">
        <v>691</v>
      </c>
    </row>
    <row r="604" spans="1:4" s="996" customFormat="1" ht="11.25" customHeight="1" x14ac:dyDescent="0.2">
      <c r="A604" s="1317"/>
      <c r="B604" s="1003">
        <v>7902</v>
      </c>
      <c r="C604" s="1003">
        <v>7902</v>
      </c>
      <c r="D604" s="999" t="s">
        <v>835</v>
      </c>
    </row>
    <row r="605" spans="1:4" s="996" customFormat="1" ht="11.25" customHeight="1" x14ac:dyDescent="0.2">
      <c r="A605" s="1317"/>
      <c r="B605" s="1003">
        <v>1927</v>
      </c>
      <c r="C605" s="1003">
        <v>1927</v>
      </c>
      <c r="D605" s="999" t="s">
        <v>836</v>
      </c>
    </row>
    <row r="606" spans="1:4" s="996" customFormat="1" ht="21" x14ac:dyDescent="0.2">
      <c r="A606" s="1317"/>
      <c r="B606" s="1003">
        <v>679</v>
      </c>
      <c r="C606" s="1003">
        <v>679</v>
      </c>
      <c r="D606" s="999" t="s">
        <v>2939</v>
      </c>
    </row>
    <row r="607" spans="1:4" s="996" customFormat="1" ht="11.25" customHeight="1" x14ac:dyDescent="0.2">
      <c r="A607" s="1317"/>
      <c r="B607" s="1003">
        <v>330.3</v>
      </c>
      <c r="C607" s="1003">
        <v>330.3</v>
      </c>
      <c r="D607" s="999" t="s">
        <v>837</v>
      </c>
    </row>
    <row r="608" spans="1:4" s="996" customFormat="1" ht="11.25" customHeight="1" x14ac:dyDescent="0.2">
      <c r="A608" s="1317"/>
      <c r="B608" s="1003">
        <v>81614.34</v>
      </c>
      <c r="C608" s="1003">
        <v>81599.35100000001</v>
      </c>
      <c r="D608" s="999" t="s">
        <v>11</v>
      </c>
    </row>
    <row r="609" spans="1:4" s="996" customFormat="1" ht="21" x14ac:dyDescent="0.2">
      <c r="A609" s="1316" t="s">
        <v>976</v>
      </c>
      <c r="B609" s="1002">
        <v>100</v>
      </c>
      <c r="C609" s="1002">
        <v>100</v>
      </c>
      <c r="D609" s="998" t="s">
        <v>3558</v>
      </c>
    </row>
    <row r="610" spans="1:4" s="996" customFormat="1" ht="11.25" customHeight="1" x14ac:dyDescent="0.2">
      <c r="A610" s="1317"/>
      <c r="B610" s="1003">
        <v>70.599999999999994</v>
      </c>
      <c r="C610" s="1003">
        <v>42.399999999999991</v>
      </c>
      <c r="D610" s="999" t="s">
        <v>4116</v>
      </c>
    </row>
    <row r="611" spans="1:4" s="996" customFormat="1" ht="11.25" customHeight="1" x14ac:dyDescent="0.2">
      <c r="A611" s="1317"/>
      <c r="B611" s="1003">
        <v>114</v>
      </c>
      <c r="C611" s="1003">
        <v>114</v>
      </c>
      <c r="D611" s="999" t="s">
        <v>4218</v>
      </c>
    </row>
    <row r="612" spans="1:4" s="996" customFormat="1" ht="11.25" customHeight="1" x14ac:dyDescent="0.2">
      <c r="A612" s="1317"/>
      <c r="B612" s="1003">
        <v>100</v>
      </c>
      <c r="C612" s="1003">
        <v>100</v>
      </c>
      <c r="D612" s="999" t="s">
        <v>3245</v>
      </c>
    </row>
    <row r="613" spans="1:4" s="996" customFormat="1" ht="11.25" customHeight="1" x14ac:dyDescent="0.2">
      <c r="A613" s="1317"/>
      <c r="B613" s="1003">
        <v>30</v>
      </c>
      <c r="C613" s="1003">
        <v>30</v>
      </c>
      <c r="D613" s="999" t="s">
        <v>841</v>
      </c>
    </row>
    <row r="614" spans="1:4" s="996" customFormat="1" ht="11.25" customHeight="1" x14ac:dyDescent="0.2">
      <c r="A614" s="1317"/>
      <c r="B614" s="1003">
        <v>35339.82</v>
      </c>
      <c r="C614" s="1003">
        <v>35339.822999999997</v>
      </c>
      <c r="D614" s="999" t="s">
        <v>691</v>
      </c>
    </row>
    <row r="615" spans="1:4" s="996" customFormat="1" ht="11.25" customHeight="1" x14ac:dyDescent="0.2">
      <c r="A615" s="1317"/>
      <c r="B615" s="1003">
        <v>3405</v>
      </c>
      <c r="C615" s="1003">
        <v>3405</v>
      </c>
      <c r="D615" s="999" t="s">
        <v>835</v>
      </c>
    </row>
    <row r="616" spans="1:4" s="996" customFormat="1" ht="11.25" customHeight="1" x14ac:dyDescent="0.2">
      <c r="A616" s="1317"/>
      <c r="B616" s="1003">
        <v>970</v>
      </c>
      <c r="C616" s="1003">
        <v>970</v>
      </c>
      <c r="D616" s="999" t="s">
        <v>836</v>
      </c>
    </row>
    <row r="617" spans="1:4" s="996" customFormat="1" ht="11.25" customHeight="1" x14ac:dyDescent="0.2">
      <c r="A617" s="1318"/>
      <c r="B617" s="1005">
        <v>40129.42</v>
      </c>
      <c r="C617" s="1005">
        <v>40101.222999999998</v>
      </c>
      <c r="D617" s="1001" t="s">
        <v>11</v>
      </c>
    </row>
    <row r="618" spans="1:4" s="996" customFormat="1" ht="11.25" customHeight="1" x14ac:dyDescent="0.2">
      <c r="A618" s="1317" t="s">
        <v>1047</v>
      </c>
      <c r="B618" s="1003">
        <v>130</v>
      </c>
      <c r="C618" s="1003">
        <v>130</v>
      </c>
      <c r="D618" s="999" t="s">
        <v>3750</v>
      </c>
    </row>
    <row r="619" spans="1:4" s="996" customFormat="1" ht="11.25" customHeight="1" x14ac:dyDescent="0.2">
      <c r="A619" s="1317"/>
      <c r="B619" s="1003">
        <v>88</v>
      </c>
      <c r="C619" s="1003">
        <v>88</v>
      </c>
      <c r="D619" s="999" t="s">
        <v>4224</v>
      </c>
    </row>
    <row r="620" spans="1:4" s="996" customFormat="1" ht="11.25" customHeight="1" x14ac:dyDescent="0.2">
      <c r="A620" s="1317"/>
      <c r="B620" s="1003">
        <v>12398.310000000001</v>
      </c>
      <c r="C620" s="1003">
        <v>12398.310000000001</v>
      </c>
      <c r="D620" s="999" t="s">
        <v>691</v>
      </c>
    </row>
    <row r="621" spans="1:4" s="996" customFormat="1" ht="11.25" customHeight="1" x14ac:dyDescent="0.2">
      <c r="A621" s="1317"/>
      <c r="B621" s="1003">
        <v>1034</v>
      </c>
      <c r="C621" s="1003">
        <v>1034</v>
      </c>
      <c r="D621" s="999" t="s">
        <v>835</v>
      </c>
    </row>
    <row r="622" spans="1:4" s="996" customFormat="1" ht="11.25" customHeight="1" x14ac:dyDescent="0.2">
      <c r="A622" s="1317"/>
      <c r="B622" s="1003">
        <v>144</v>
      </c>
      <c r="C622" s="1003">
        <v>144</v>
      </c>
      <c r="D622" s="999" t="s">
        <v>836</v>
      </c>
    </row>
    <row r="623" spans="1:4" s="996" customFormat="1" ht="11.25" customHeight="1" x14ac:dyDescent="0.2">
      <c r="A623" s="1317"/>
      <c r="B623" s="1003">
        <v>13794.310000000001</v>
      </c>
      <c r="C623" s="1003">
        <v>13794.310000000001</v>
      </c>
      <c r="D623" s="999" t="s">
        <v>11</v>
      </c>
    </row>
    <row r="624" spans="1:4" s="996" customFormat="1" ht="11.25" customHeight="1" x14ac:dyDescent="0.2">
      <c r="A624" s="1316" t="s">
        <v>1045</v>
      </c>
      <c r="B624" s="1002">
        <v>86.4</v>
      </c>
      <c r="C624" s="1002">
        <v>86.4</v>
      </c>
      <c r="D624" s="998" t="s">
        <v>4224</v>
      </c>
    </row>
    <row r="625" spans="1:4" s="996" customFormat="1" ht="11.25" customHeight="1" x14ac:dyDescent="0.2">
      <c r="A625" s="1317"/>
      <c r="B625" s="1003">
        <v>443.53</v>
      </c>
      <c r="C625" s="1003">
        <v>443.52499999999998</v>
      </c>
      <c r="D625" s="999" t="s">
        <v>4096</v>
      </c>
    </row>
    <row r="626" spans="1:4" s="996" customFormat="1" ht="11.25" customHeight="1" x14ac:dyDescent="0.2">
      <c r="A626" s="1317"/>
      <c r="B626" s="1003">
        <v>12247.01</v>
      </c>
      <c r="C626" s="1003">
        <v>12247.011999999999</v>
      </c>
      <c r="D626" s="999" t="s">
        <v>691</v>
      </c>
    </row>
    <row r="627" spans="1:4" s="996" customFormat="1" ht="11.25" customHeight="1" x14ac:dyDescent="0.2">
      <c r="A627" s="1317"/>
      <c r="B627" s="1003">
        <v>1021</v>
      </c>
      <c r="C627" s="1003">
        <v>1021</v>
      </c>
      <c r="D627" s="999" t="s">
        <v>835</v>
      </c>
    </row>
    <row r="628" spans="1:4" s="996" customFormat="1" ht="11.25" customHeight="1" x14ac:dyDescent="0.2">
      <c r="A628" s="1317"/>
      <c r="B628" s="1003">
        <v>301</v>
      </c>
      <c r="C628" s="1003">
        <v>301</v>
      </c>
      <c r="D628" s="999" t="s">
        <v>836</v>
      </c>
    </row>
    <row r="629" spans="1:4" s="996" customFormat="1" ht="11.25" customHeight="1" x14ac:dyDescent="0.2">
      <c r="A629" s="1317"/>
      <c r="B629" s="1003">
        <v>558</v>
      </c>
      <c r="C629" s="1003">
        <v>558</v>
      </c>
      <c r="D629" s="999" t="s">
        <v>619</v>
      </c>
    </row>
    <row r="630" spans="1:4" s="996" customFormat="1" ht="11.25" customHeight="1" x14ac:dyDescent="0.2">
      <c r="A630" s="1317"/>
      <c r="B630" s="1003">
        <v>14116.01</v>
      </c>
      <c r="C630" s="1003">
        <v>14111.040859999999</v>
      </c>
      <c r="D630" s="999" t="s">
        <v>3341</v>
      </c>
    </row>
    <row r="631" spans="1:4" s="996" customFormat="1" ht="11.25" customHeight="1" x14ac:dyDescent="0.2">
      <c r="A631" s="1318"/>
      <c r="B631" s="1005">
        <v>28772.950000000004</v>
      </c>
      <c r="C631" s="1005">
        <v>28767.977859999999</v>
      </c>
      <c r="D631" s="1001" t="s">
        <v>11</v>
      </c>
    </row>
    <row r="632" spans="1:4" s="996" customFormat="1" ht="11.25" customHeight="1" x14ac:dyDescent="0.2">
      <c r="A632" s="1317" t="s">
        <v>1040</v>
      </c>
      <c r="B632" s="1003">
        <v>112</v>
      </c>
      <c r="C632" s="1003">
        <v>112</v>
      </c>
      <c r="D632" s="999" t="s">
        <v>4224</v>
      </c>
    </row>
    <row r="633" spans="1:4" s="996" customFormat="1" ht="11.25" customHeight="1" x14ac:dyDescent="0.2">
      <c r="A633" s="1317"/>
      <c r="B633" s="1003">
        <v>70</v>
      </c>
      <c r="C633" s="1003">
        <v>70</v>
      </c>
      <c r="D633" s="999" t="s">
        <v>4203</v>
      </c>
    </row>
    <row r="634" spans="1:4" s="996" customFormat="1" ht="11.25" customHeight="1" x14ac:dyDescent="0.2">
      <c r="A634" s="1317"/>
      <c r="B634" s="1003">
        <v>12.19</v>
      </c>
      <c r="C634" s="1003">
        <v>0</v>
      </c>
      <c r="D634" s="999" t="s">
        <v>3246</v>
      </c>
    </row>
    <row r="635" spans="1:4" s="996" customFormat="1" ht="11.25" customHeight="1" x14ac:dyDescent="0.2">
      <c r="A635" s="1317"/>
      <c r="B635" s="1003">
        <v>14328.87</v>
      </c>
      <c r="C635" s="1003">
        <v>14328.869000000001</v>
      </c>
      <c r="D635" s="999" t="s">
        <v>691</v>
      </c>
    </row>
    <row r="636" spans="1:4" s="996" customFormat="1" ht="11.25" customHeight="1" x14ac:dyDescent="0.2">
      <c r="A636" s="1317"/>
      <c r="B636" s="1003">
        <v>1488</v>
      </c>
      <c r="C636" s="1003">
        <v>1488</v>
      </c>
      <c r="D636" s="999" t="s">
        <v>835</v>
      </c>
    </row>
    <row r="637" spans="1:4" s="996" customFormat="1" ht="11.25" customHeight="1" x14ac:dyDescent="0.2">
      <c r="A637" s="1317"/>
      <c r="B637" s="1003">
        <v>245</v>
      </c>
      <c r="C637" s="1003">
        <v>245</v>
      </c>
      <c r="D637" s="999" t="s">
        <v>836</v>
      </c>
    </row>
    <row r="638" spans="1:4" s="996" customFormat="1" ht="21" x14ac:dyDescent="0.2">
      <c r="A638" s="1317"/>
      <c r="B638" s="1003">
        <v>464</v>
      </c>
      <c r="C638" s="1003">
        <v>464</v>
      </c>
      <c r="D638" s="999" t="s">
        <v>2939</v>
      </c>
    </row>
    <row r="639" spans="1:4" s="996" customFormat="1" ht="11.25" customHeight="1" x14ac:dyDescent="0.2">
      <c r="A639" s="1317"/>
      <c r="B639" s="1003">
        <v>16720.060000000001</v>
      </c>
      <c r="C639" s="1003">
        <v>16707.868999999999</v>
      </c>
      <c r="D639" s="999" t="s">
        <v>11</v>
      </c>
    </row>
    <row r="640" spans="1:4" s="996" customFormat="1" ht="11.25" customHeight="1" x14ac:dyDescent="0.2">
      <c r="A640" s="1316" t="s">
        <v>1039</v>
      </c>
      <c r="B640" s="1002">
        <v>86.4</v>
      </c>
      <c r="C640" s="1002">
        <v>86.4</v>
      </c>
      <c r="D640" s="998" t="s">
        <v>4224</v>
      </c>
    </row>
    <row r="641" spans="1:4" s="996" customFormat="1" ht="11.25" customHeight="1" x14ac:dyDescent="0.2">
      <c r="A641" s="1317"/>
      <c r="B641" s="1003">
        <v>70</v>
      </c>
      <c r="C641" s="1003">
        <v>70</v>
      </c>
      <c r="D641" s="999" t="s">
        <v>4203</v>
      </c>
    </row>
    <row r="642" spans="1:4" s="996" customFormat="1" ht="11.25" customHeight="1" x14ac:dyDescent="0.2">
      <c r="A642" s="1317"/>
      <c r="B642" s="1003">
        <v>11676.66</v>
      </c>
      <c r="C642" s="1003">
        <v>11676.655000000001</v>
      </c>
      <c r="D642" s="999" t="s">
        <v>691</v>
      </c>
    </row>
    <row r="643" spans="1:4" s="996" customFormat="1" ht="11.25" customHeight="1" x14ac:dyDescent="0.2">
      <c r="A643" s="1317"/>
      <c r="B643" s="1003">
        <v>1275</v>
      </c>
      <c r="C643" s="1003">
        <v>1275</v>
      </c>
      <c r="D643" s="999" t="s">
        <v>835</v>
      </c>
    </row>
    <row r="644" spans="1:4" s="996" customFormat="1" ht="11.25" customHeight="1" x14ac:dyDescent="0.2">
      <c r="A644" s="1317"/>
      <c r="B644" s="1003">
        <v>316</v>
      </c>
      <c r="C644" s="1003">
        <v>316</v>
      </c>
      <c r="D644" s="999" t="s">
        <v>836</v>
      </c>
    </row>
    <row r="645" spans="1:4" s="996" customFormat="1" ht="11.25" customHeight="1" x14ac:dyDescent="0.2">
      <c r="A645" s="1318"/>
      <c r="B645" s="1005">
        <v>13424.06</v>
      </c>
      <c r="C645" s="1005">
        <v>13424.055</v>
      </c>
      <c r="D645" s="1001" t="s">
        <v>11</v>
      </c>
    </row>
    <row r="646" spans="1:4" s="996" customFormat="1" ht="11.25" customHeight="1" x14ac:dyDescent="0.2">
      <c r="A646" s="1317" t="s">
        <v>1044</v>
      </c>
      <c r="B646" s="1003">
        <v>52</v>
      </c>
      <c r="C646" s="1003">
        <v>52</v>
      </c>
      <c r="D646" s="999" t="s">
        <v>4224</v>
      </c>
    </row>
    <row r="647" spans="1:4" s="996" customFormat="1" ht="11.25" customHeight="1" x14ac:dyDescent="0.2">
      <c r="A647" s="1317"/>
      <c r="B647" s="1003">
        <v>8805.2999999999993</v>
      </c>
      <c r="C647" s="1003">
        <v>8805.2970000000005</v>
      </c>
      <c r="D647" s="999" t="s">
        <v>691</v>
      </c>
    </row>
    <row r="648" spans="1:4" s="996" customFormat="1" ht="11.25" customHeight="1" x14ac:dyDescent="0.2">
      <c r="A648" s="1317"/>
      <c r="B648" s="1003">
        <v>704</v>
      </c>
      <c r="C648" s="1003">
        <v>704</v>
      </c>
      <c r="D648" s="999" t="s">
        <v>835</v>
      </c>
    </row>
    <row r="649" spans="1:4" s="996" customFormat="1" ht="11.25" customHeight="1" x14ac:dyDescent="0.2">
      <c r="A649" s="1317"/>
      <c r="B649" s="1003">
        <v>148</v>
      </c>
      <c r="C649" s="1003">
        <v>148</v>
      </c>
      <c r="D649" s="999" t="s">
        <v>836</v>
      </c>
    </row>
    <row r="650" spans="1:4" s="996" customFormat="1" ht="11.25" customHeight="1" x14ac:dyDescent="0.2">
      <c r="A650" s="1317"/>
      <c r="B650" s="1003">
        <v>9709.2999999999993</v>
      </c>
      <c r="C650" s="1003">
        <v>9709.2970000000005</v>
      </c>
      <c r="D650" s="999" t="s">
        <v>11</v>
      </c>
    </row>
    <row r="651" spans="1:4" s="996" customFormat="1" ht="11.25" customHeight="1" x14ac:dyDescent="0.2">
      <c r="A651" s="1316" t="s">
        <v>958</v>
      </c>
      <c r="B651" s="1002">
        <v>67.260000000000005</v>
      </c>
      <c r="C651" s="1002">
        <v>0</v>
      </c>
      <c r="D651" s="998" t="s">
        <v>3241</v>
      </c>
    </row>
    <row r="652" spans="1:4" s="996" customFormat="1" ht="11.25" customHeight="1" x14ac:dyDescent="0.2">
      <c r="A652" s="1317"/>
      <c r="B652" s="1003">
        <v>595</v>
      </c>
      <c r="C652" s="1003">
        <v>593.86800000000005</v>
      </c>
      <c r="D652" s="999" t="s">
        <v>4224</v>
      </c>
    </row>
    <row r="653" spans="1:4" s="996" customFormat="1" ht="11.25" customHeight="1" x14ac:dyDescent="0.2">
      <c r="A653" s="1317"/>
      <c r="B653" s="1003">
        <v>123.08</v>
      </c>
      <c r="C653" s="1003">
        <v>123.075</v>
      </c>
      <c r="D653" s="999" t="s">
        <v>4116</v>
      </c>
    </row>
    <row r="654" spans="1:4" s="996" customFormat="1" ht="11.25" customHeight="1" x14ac:dyDescent="0.2">
      <c r="A654" s="1317"/>
      <c r="B654" s="1003">
        <v>62</v>
      </c>
      <c r="C654" s="1003">
        <v>62</v>
      </c>
      <c r="D654" s="999" t="s">
        <v>4218</v>
      </c>
    </row>
    <row r="655" spans="1:4" s="996" customFormat="1" ht="11.25" customHeight="1" x14ac:dyDescent="0.2">
      <c r="A655" s="1317"/>
      <c r="B655" s="1003">
        <v>244.72</v>
      </c>
      <c r="C655" s="1003">
        <v>244.72</v>
      </c>
      <c r="D655" s="999" t="s">
        <v>841</v>
      </c>
    </row>
    <row r="656" spans="1:4" s="996" customFormat="1" ht="11.25" customHeight="1" x14ac:dyDescent="0.2">
      <c r="A656" s="1317"/>
      <c r="B656" s="1003">
        <v>18</v>
      </c>
      <c r="C656" s="1003">
        <v>18</v>
      </c>
      <c r="D656" s="999" t="s">
        <v>4223</v>
      </c>
    </row>
    <row r="657" spans="1:4" s="996" customFormat="1" ht="11.25" customHeight="1" x14ac:dyDescent="0.2">
      <c r="A657" s="1317"/>
      <c r="B657" s="1003">
        <v>44507.08</v>
      </c>
      <c r="C657" s="1003">
        <v>44493.084000000003</v>
      </c>
      <c r="D657" s="999" t="s">
        <v>691</v>
      </c>
    </row>
    <row r="658" spans="1:4" s="996" customFormat="1" ht="11.25" customHeight="1" x14ac:dyDescent="0.2">
      <c r="A658" s="1317"/>
      <c r="B658" s="1003">
        <v>3415</v>
      </c>
      <c r="C658" s="1003">
        <v>3415</v>
      </c>
      <c r="D658" s="999" t="s">
        <v>835</v>
      </c>
    </row>
    <row r="659" spans="1:4" s="996" customFormat="1" ht="11.25" customHeight="1" x14ac:dyDescent="0.2">
      <c r="A659" s="1317"/>
      <c r="B659" s="1003">
        <v>697</v>
      </c>
      <c r="C659" s="1003">
        <v>697</v>
      </c>
      <c r="D659" s="999" t="s">
        <v>836</v>
      </c>
    </row>
    <row r="660" spans="1:4" s="996" customFormat="1" ht="21" x14ac:dyDescent="0.2">
      <c r="A660" s="1317"/>
      <c r="B660" s="1003">
        <v>209</v>
      </c>
      <c r="C660" s="1003">
        <v>209</v>
      </c>
      <c r="D660" s="999" t="s">
        <v>2939</v>
      </c>
    </row>
    <row r="661" spans="1:4" s="996" customFormat="1" ht="11.25" customHeight="1" x14ac:dyDescent="0.2">
      <c r="A661" s="1318"/>
      <c r="B661" s="1005">
        <v>49938.140000000007</v>
      </c>
      <c r="C661" s="1005">
        <v>49855.747000000003</v>
      </c>
      <c r="D661" s="1001" t="s">
        <v>11</v>
      </c>
    </row>
    <row r="662" spans="1:4" s="996" customFormat="1" ht="11.25" customHeight="1" x14ac:dyDescent="0.2">
      <c r="A662" s="1317" t="s">
        <v>1002</v>
      </c>
      <c r="B662" s="1003">
        <v>6545</v>
      </c>
      <c r="C662" s="1003">
        <v>6545</v>
      </c>
      <c r="D662" s="999" t="s">
        <v>4234</v>
      </c>
    </row>
    <row r="663" spans="1:4" s="996" customFormat="1" ht="11.25" customHeight="1" x14ac:dyDescent="0.2">
      <c r="A663" s="1317"/>
      <c r="B663" s="1003">
        <v>304.55</v>
      </c>
      <c r="C663" s="1003">
        <v>291.11</v>
      </c>
      <c r="D663" s="999" t="s">
        <v>4116</v>
      </c>
    </row>
    <row r="664" spans="1:4" s="996" customFormat="1" ht="11.25" customHeight="1" x14ac:dyDescent="0.2">
      <c r="A664" s="1317"/>
      <c r="B664" s="1003">
        <v>126</v>
      </c>
      <c r="C664" s="1003">
        <v>126</v>
      </c>
      <c r="D664" s="999" t="s">
        <v>4218</v>
      </c>
    </row>
    <row r="665" spans="1:4" s="996" customFormat="1" ht="11.25" customHeight="1" x14ac:dyDescent="0.2">
      <c r="A665" s="1317"/>
      <c r="B665" s="1003">
        <v>193.4</v>
      </c>
      <c r="C665" s="1003">
        <v>193.4</v>
      </c>
      <c r="D665" s="999" t="s">
        <v>841</v>
      </c>
    </row>
    <row r="666" spans="1:4" s="996" customFormat="1" ht="11.25" customHeight="1" x14ac:dyDescent="0.2">
      <c r="A666" s="1317"/>
      <c r="B666" s="1003">
        <v>20</v>
      </c>
      <c r="C666" s="1003">
        <v>20</v>
      </c>
      <c r="D666" s="999" t="s">
        <v>840</v>
      </c>
    </row>
    <row r="667" spans="1:4" s="996" customFormat="1" ht="11.25" customHeight="1" x14ac:dyDescent="0.2">
      <c r="A667" s="1317"/>
      <c r="B667" s="1003">
        <v>61318.74</v>
      </c>
      <c r="C667" s="1003">
        <v>61318.739000000001</v>
      </c>
      <c r="D667" s="999" t="s">
        <v>691</v>
      </c>
    </row>
    <row r="668" spans="1:4" s="996" customFormat="1" ht="11.25" customHeight="1" x14ac:dyDescent="0.2">
      <c r="A668" s="1317"/>
      <c r="B668" s="1003">
        <v>7849</v>
      </c>
      <c r="C668" s="1003">
        <v>7849</v>
      </c>
      <c r="D668" s="999" t="s">
        <v>835</v>
      </c>
    </row>
    <row r="669" spans="1:4" s="996" customFormat="1" ht="11.25" customHeight="1" x14ac:dyDescent="0.2">
      <c r="A669" s="1317"/>
      <c r="B669" s="1003">
        <v>1001</v>
      </c>
      <c r="C669" s="1003">
        <v>1001</v>
      </c>
      <c r="D669" s="999" t="s">
        <v>836</v>
      </c>
    </row>
    <row r="670" spans="1:4" s="996" customFormat="1" ht="11.25" customHeight="1" x14ac:dyDescent="0.2">
      <c r="A670" s="1317"/>
      <c r="B670" s="1003">
        <v>77357.69</v>
      </c>
      <c r="C670" s="1003">
        <v>77344.248999999996</v>
      </c>
      <c r="D670" s="999" t="s">
        <v>11</v>
      </c>
    </row>
    <row r="671" spans="1:4" s="996" customFormat="1" ht="21" x14ac:dyDescent="0.2">
      <c r="A671" s="1316" t="s">
        <v>978</v>
      </c>
      <c r="B671" s="1002">
        <v>100</v>
      </c>
      <c r="C671" s="1002">
        <v>100</v>
      </c>
      <c r="D671" s="998" t="s">
        <v>3558</v>
      </c>
    </row>
    <row r="672" spans="1:4" s="996" customFormat="1" ht="11.25" customHeight="1" x14ac:dyDescent="0.2">
      <c r="A672" s="1317"/>
      <c r="B672" s="1003">
        <v>2554.77</v>
      </c>
      <c r="C672" s="1003">
        <v>2554.7647999999999</v>
      </c>
      <c r="D672" s="999" t="s">
        <v>857</v>
      </c>
    </row>
    <row r="673" spans="1:4" s="996" customFormat="1" ht="11.25" customHeight="1" x14ac:dyDescent="0.2">
      <c r="A673" s="1317"/>
      <c r="B673" s="1003">
        <v>607</v>
      </c>
      <c r="C673" s="1003">
        <v>607</v>
      </c>
      <c r="D673" s="999" t="s">
        <v>4224</v>
      </c>
    </row>
    <row r="674" spans="1:4" s="996" customFormat="1" ht="11.25" customHeight="1" x14ac:dyDescent="0.2">
      <c r="A674" s="1317"/>
      <c r="B674" s="1003">
        <v>161.69999999999999</v>
      </c>
      <c r="C674" s="1003">
        <v>161.69999999999999</v>
      </c>
      <c r="D674" s="999" t="s">
        <v>4116</v>
      </c>
    </row>
    <row r="675" spans="1:4" s="996" customFormat="1" ht="11.25" customHeight="1" x14ac:dyDescent="0.2">
      <c r="A675" s="1317"/>
      <c r="B675" s="1003">
        <v>129</v>
      </c>
      <c r="C675" s="1003">
        <v>129</v>
      </c>
      <c r="D675" s="999" t="s">
        <v>4218</v>
      </c>
    </row>
    <row r="676" spans="1:4" s="996" customFormat="1" ht="11.25" customHeight="1" x14ac:dyDescent="0.2">
      <c r="A676" s="1317"/>
      <c r="B676" s="1003">
        <v>28.8</v>
      </c>
      <c r="C676" s="1003">
        <v>28.8</v>
      </c>
      <c r="D676" s="999" t="s">
        <v>843</v>
      </c>
    </row>
    <row r="677" spans="1:4" s="996" customFormat="1" ht="11.25" customHeight="1" x14ac:dyDescent="0.2">
      <c r="A677" s="1317"/>
      <c r="B677" s="1003">
        <v>50</v>
      </c>
      <c r="C677" s="1003">
        <v>50</v>
      </c>
      <c r="D677" s="999" t="s">
        <v>840</v>
      </c>
    </row>
    <row r="678" spans="1:4" s="996" customFormat="1" ht="11.25" customHeight="1" x14ac:dyDescent="0.2">
      <c r="A678" s="1317"/>
      <c r="B678" s="1003">
        <v>106</v>
      </c>
      <c r="C678" s="1003">
        <v>106</v>
      </c>
      <c r="D678" s="999" t="s">
        <v>4223</v>
      </c>
    </row>
    <row r="679" spans="1:4" s="996" customFormat="1" ht="11.25" customHeight="1" x14ac:dyDescent="0.2">
      <c r="A679" s="1317"/>
      <c r="B679" s="1003">
        <v>56856.25</v>
      </c>
      <c r="C679" s="1003">
        <v>56856.251000000004</v>
      </c>
      <c r="D679" s="999" t="s">
        <v>691</v>
      </c>
    </row>
    <row r="680" spans="1:4" s="996" customFormat="1" ht="11.25" customHeight="1" x14ac:dyDescent="0.2">
      <c r="A680" s="1317"/>
      <c r="B680" s="1003">
        <v>5675</v>
      </c>
      <c r="C680" s="1003">
        <v>5675</v>
      </c>
      <c r="D680" s="999" t="s">
        <v>835</v>
      </c>
    </row>
    <row r="681" spans="1:4" s="996" customFormat="1" ht="11.25" customHeight="1" x14ac:dyDescent="0.2">
      <c r="A681" s="1317"/>
      <c r="B681" s="1003">
        <v>1344</v>
      </c>
      <c r="C681" s="1003">
        <v>1344</v>
      </c>
      <c r="D681" s="999" t="s">
        <v>836</v>
      </c>
    </row>
    <row r="682" spans="1:4" s="996" customFormat="1" ht="11.25" customHeight="1" x14ac:dyDescent="0.2">
      <c r="A682" s="1317"/>
      <c r="B682" s="1003">
        <v>48115.33</v>
      </c>
      <c r="C682" s="1003">
        <v>48094.106160000003</v>
      </c>
      <c r="D682" s="999" t="s">
        <v>1939</v>
      </c>
    </row>
    <row r="683" spans="1:4" s="996" customFormat="1" ht="21" x14ac:dyDescent="0.2">
      <c r="A683" s="1317"/>
      <c r="B683" s="1003">
        <v>253.01</v>
      </c>
      <c r="C683" s="1003">
        <v>253</v>
      </c>
      <c r="D683" s="999" t="s">
        <v>2939</v>
      </c>
    </row>
    <row r="684" spans="1:4" s="996" customFormat="1" ht="11.25" customHeight="1" x14ac:dyDescent="0.2">
      <c r="A684" s="1317"/>
      <c r="B684" s="1003">
        <v>500</v>
      </c>
      <c r="C684" s="1003">
        <v>0</v>
      </c>
      <c r="D684" s="999" t="s">
        <v>3347</v>
      </c>
    </row>
    <row r="685" spans="1:4" s="996" customFormat="1" ht="11.25" customHeight="1" x14ac:dyDescent="0.2">
      <c r="A685" s="1318"/>
      <c r="B685" s="1005">
        <v>116480.86</v>
      </c>
      <c r="C685" s="1005">
        <v>115959.62196</v>
      </c>
      <c r="D685" s="1001" t="s">
        <v>11</v>
      </c>
    </row>
    <row r="686" spans="1:4" s="996" customFormat="1" ht="11.25" customHeight="1" x14ac:dyDescent="0.2">
      <c r="A686" s="1317" t="s">
        <v>1004</v>
      </c>
      <c r="B686" s="1003">
        <v>152</v>
      </c>
      <c r="C686" s="1003">
        <v>152</v>
      </c>
      <c r="D686" s="999" t="s">
        <v>4116</v>
      </c>
    </row>
    <row r="687" spans="1:4" s="996" customFormat="1" ht="11.25" customHeight="1" x14ac:dyDescent="0.2">
      <c r="A687" s="1317"/>
      <c r="B687" s="1003">
        <v>121</v>
      </c>
      <c r="C687" s="1003">
        <v>121</v>
      </c>
      <c r="D687" s="999" t="s">
        <v>4218</v>
      </c>
    </row>
    <row r="688" spans="1:4" s="996" customFormat="1" ht="11.25" customHeight="1" x14ac:dyDescent="0.2">
      <c r="A688" s="1317"/>
      <c r="B688" s="1003">
        <v>141</v>
      </c>
      <c r="C688" s="1003">
        <v>141</v>
      </c>
      <c r="D688" s="999" t="s">
        <v>841</v>
      </c>
    </row>
    <row r="689" spans="1:4" s="996" customFormat="1" ht="11.25" customHeight="1" x14ac:dyDescent="0.2">
      <c r="A689" s="1317"/>
      <c r="B689" s="1003">
        <v>56570.47</v>
      </c>
      <c r="C689" s="1003">
        <v>56570.471000000005</v>
      </c>
      <c r="D689" s="999" t="s">
        <v>691</v>
      </c>
    </row>
    <row r="690" spans="1:4" s="996" customFormat="1" ht="11.25" customHeight="1" x14ac:dyDescent="0.2">
      <c r="A690" s="1317"/>
      <c r="B690" s="1003">
        <v>6187</v>
      </c>
      <c r="C690" s="1003">
        <v>6187</v>
      </c>
      <c r="D690" s="999" t="s">
        <v>835</v>
      </c>
    </row>
    <row r="691" spans="1:4" s="996" customFormat="1" ht="11.25" customHeight="1" x14ac:dyDescent="0.2">
      <c r="A691" s="1317"/>
      <c r="B691" s="1003">
        <v>1414</v>
      </c>
      <c r="C691" s="1003">
        <v>1414</v>
      </c>
      <c r="D691" s="999" t="s">
        <v>836</v>
      </c>
    </row>
    <row r="692" spans="1:4" s="996" customFormat="1" ht="11.25" customHeight="1" x14ac:dyDescent="0.2">
      <c r="A692" s="1317"/>
      <c r="B692" s="1003">
        <v>1850</v>
      </c>
      <c r="C692" s="1003">
        <v>1711.33968</v>
      </c>
      <c r="D692" s="999" t="s">
        <v>4235</v>
      </c>
    </row>
    <row r="693" spans="1:4" s="996" customFormat="1" ht="11.25" customHeight="1" x14ac:dyDescent="0.2">
      <c r="A693" s="1317"/>
      <c r="B693" s="1003">
        <v>66435.47</v>
      </c>
      <c r="C693" s="1003">
        <v>66296.81068000001</v>
      </c>
      <c r="D693" s="999" t="s">
        <v>11</v>
      </c>
    </row>
    <row r="694" spans="1:4" s="996" customFormat="1" ht="21" x14ac:dyDescent="0.2">
      <c r="A694" s="1316" t="s">
        <v>990</v>
      </c>
      <c r="B694" s="1002">
        <v>100</v>
      </c>
      <c r="C694" s="1002">
        <v>100</v>
      </c>
      <c r="D694" s="998" t="s">
        <v>3558</v>
      </c>
    </row>
    <row r="695" spans="1:4" s="996" customFormat="1" ht="11.25" customHeight="1" x14ac:dyDescent="0.2">
      <c r="A695" s="1317"/>
      <c r="B695" s="1003">
        <v>199.8</v>
      </c>
      <c r="C695" s="1003">
        <v>199.8</v>
      </c>
      <c r="D695" s="999" t="s">
        <v>4116</v>
      </c>
    </row>
    <row r="696" spans="1:4" s="996" customFormat="1" ht="11.25" customHeight="1" x14ac:dyDescent="0.2">
      <c r="A696" s="1317"/>
      <c r="B696" s="1003">
        <v>98</v>
      </c>
      <c r="C696" s="1003">
        <v>98</v>
      </c>
      <c r="D696" s="999" t="s">
        <v>4218</v>
      </c>
    </row>
    <row r="697" spans="1:4" s="996" customFormat="1" ht="11.25" customHeight="1" x14ac:dyDescent="0.2">
      <c r="A697" s="1317"/>
      <c r="B697" s="1003">
        <v>1500</v>
      </c>
      <c r="C697" s="1003">
        <v>1500</v>
      </c>
      <c r="D697" s="999" t="s">
        <v>3245</v>
      </c>
    </row>
    <row r="698" spans="1:4" s="996" customFormat="1" ht="11.25" customHeight="1" x14ac:dyDescent="0.2">
      <c r="A698" s="1317"/>
      <c r="B698" s="1003">
        <v>24</v>
      </c>
      <c r="C698" s="1003">
        <v>24</v>
      </c>
      <c r="D698" s="999" t="s">
        <v>843</v>
      </c>
    </row>
    <row r="699" spans="1:4" s="996" customFormat="1" ht="11.25" customHeight="1" x14ac:dyDescent="0.2">
      <c r="A699" s="1317"/>
      <c r="B699" s="1003">
        <v>180</v>
      </c>
      <c r="C699" s="1003">
        <v>180</v>
      </c>
      <c r="D699" s="999" t="s">
        <v>4203</v>
      </c>
    </row>
    <row r="700" spans="1:4" s="996" customFormat="1" ht="11.25" customHeight="1" x14ac:dyDescent="0.2">
      <c r="A700" s="1317"/>
      <c r="B700" s="1003">
        <v>195</v>
      </c>
      <c r="C700" s="1003">
        <v>195</v>
      </c>
      <c r="D700" s="999" t="s">
        <v>841</v>
      </c>
    </row>
    <row r="701" spans="1:4" s="996" customFormat="1" ht="11.25" customHeight="1" x14ac:dyDescent="0.2">
      <c r="A701" s="1317"/>
      <c r="B701" s="1003">
        <v>15</v>
      </c>
      <c r="C701" s="1003">
        <v>15</v>
      </c>
      <c r="D701" s="999" t="s">
        <v>840</v>
      </c>
    </row>
    <row r="702" spans="1:4" s="996" customFormat="1" ht="11.25" customHeight="1" x14ac:dyDescent="0.2">
      <c r="A702" s="1317"/>
      <c r="B702" s="1003">
        <v>4357.9799999999996</v>
      </c>
      <c r="C702" s="1003">
        <v>4357.9839999999995</v>
      </c>
      <c r="D702" s="999" t="s">
        <v>4195</v>
      </c>
    </row>
    <row r="703" spans="1:4" s="996" customFormat="1" ht="11.25" customHeight="1" x14ac:dyDescent="0.2">
      <c r="A703" s="1317"/>
      <c r="B703" s="1003">
        <v>72</v>
      </c>
      <c r="C703" s="1003">
        <v>72</v>
      </c>
      <c r="D703" s="999" t="s">
        <v>4223</v>
      </c>
    </row>
    <row r="704" spans="1:4" s="996" customFormat="1" ht="11.25" customHeight="1" x14ac:dyDescent="0.2">
      <c r="A704" s="1317"/>
      <c r="B704" s="1003">
        <v>51331.22</v>
      </c>
      <c r="C704" s="1003">
        <v>51331.212</v>
      </c>
      <c r="D704" s="999" t="s">
        <v>691</v>
      </c>
    </row>
    <row r="705" spans="1:4" s="996" customFormat="1" ht="11.25" customHeight="1" x14ac:dyDescent="0.2">
      <c r="A705" s="1317"/>
      <c r="B705" s="1003">
        <v>4956</v>
      </c>
      <c r="C705" s="1003">
        <v>4956</v>
      </c>
      <c r="D705" s="999" t="s">
        <v>835</v>
      </c>
    </row>
    <row r="706" spans="1:4" s="996" customFormat="1" ht="11.25" customHeight="1" x14ac:dyDescent="0.2">
      <c r="A706" s="1317"/>
      <c r="B706" s="1003">
        <v>1052</v>
      </c>
      <c r="C706" s="1003">
        <v>1052</v>
      </c>
      <c r="D706" s="999" t="s">
        <v>836</v>
      </c>
    </row>
    <row r="707" spans="1:4" s="996" customFormat="1" ht="11.25" customHeight="1" x14ac:dyDescent="0.2">
      <c r="A707" s="1317"/>
      <c r="B707" s="1003">
        <v>350</v>
      </c>
      <c r="C707" s="1003">
        <v>150</v>
      </c>
      <c r="D707" s="999" t="s">
        <v>619</v>
      </c>
    </row>
    <row r="708" spans="1:4" s="996" customFormat="1" ht="21" x14ac:dyDescent="0.2">
      <c r="A708" s="1317"/>
      <c r="B708" s="1003">
        <v>9</v>
      </c>
      <c r="C708" s="1003">
        <v>9</v>
      </c>
      <c r="D708" s="999" t="s">
        <v>2939</v>
      </c>
    </row>
    <row r="709" spans="1:4" s="996" customFormat="1" ht="11.25" customHeight="1" x14ac:dyDescent="0.2">
      <c r="A709" s="1317"/>
      <c r="B709" s="1003">
        <v>157.25</v>
      </c>
      <c r="C709" s="1003">
        <v>157.25</v>
      </c>
      <c r="D709" s="999" t="s">
        <v>3337</v>
      </c>
    </row>
    <row r="710" spans="1:4" s="996" customFormat="1" ht="11.25" customHeight="1" x14ac:dyDescent="0.2">
      <c r="A710" s="1318"/>
      <c r="B710" s="1005">
        <v>64597.25</v>
      </c>
      <c r="C710" s="1005">
        <v>64397.245999999999</v>
      </c>
      <c r="D710" s="1001" t="s">
        <v>11</v>
      </c>
    </row>
    <row r="711" spans="1:4" s="996" customFormat="1" ht="11.25" customHeight="1" x14ac:dyDescent="0.2">
      <c r="A711" s="1317" t="s">
        <v>999</v>
      </c>
      <c r="B711" s="1003">
        <v>136.78</v>
      </c>
      <c r="C711" s="1003">
        <v>136.77500000000001</v>
      </c>
      <c r="D711" s="999" t="s">
        <v>4116</v>
      </c>
    </row>
    <row r="712" spans="1:4" s="996" customFormat="1" ht="11.25" customHeight="1" x14ac:dyDescent="0.2">
      <c r="A712" s="1317"/>
      <c r="B712" s="1003">
        <v>60</v>
      </c>
      <c r="C712" s="1003">
        <v>60</v>
      </c>
      <c r="D712" s="999" t="s">
        <v>4218</v>
      </c>
    </row>
    <row r="713" spans="1:4" s="996" customFormat="1" ht="11.25" customHeight="1" x14ac:dyDescent="0.2">
      <c r="A713" s="1317"/>
      <c r="B713" s="1003">
        <v>719.59</v>
      </c>
      <c r="C713" s="1003">
        <v>719.59</v>
      </c>
      <c r="D713" s="999" t="s">
        <v>3277</v>
      </c>
    </row>
    <row r="714" spans="1:4" s="996" customFormat="1" ht="11.25" customHeight="1" x14ac:dyDescent="0.2">
      <c r="A714" s="1317"/>
      <c r="B714" s="1003">
        <v>1655.2600000000002</v>
      </c>
      <c r="C714" s="1003">
        <v>1655.2559999999999</v>
      </c>
      <c r="D714" s="999" t="s">
        <v>4096</v>
      </c>
    </row>
    <row r="715" spans="1:4" s="996" customFormat="1" ht="11.25" customHeight="1" x14ac:dyDescent="0.2">
      <c r="A715" s="1317"/>
      <c r="B715" s="1003">
        <v>68.2</v>
      </c>
      <c r="C715" s="1003">
        <v>68.2</v>
      </c>
      <c r="D715" s="999" t="s">
        <v>4203</v>
      </c>
    </row>
    <row r="716" spans="1:4" s="996" customFormat="1" ht="11.25" customHeight="1" x14ac:dyDescent="0.2">
      <c r="A716" s="1317"/>
      <c r="B716" s="1003">
        <v>180</v>
      </c>
      <c r="C716" s="1003">
        <v>180</v>
      </c>
      <c r="D716" s="999" t="s">
        <v>841</v>
      </c>
    </row>
    <row r="717" spans="1:4" s="996" customFormat="1" ht="11.25" customHeight="1" x14ac:dyDescent="0.2">
      <c r="A717" s="1317"/>
      <c r="B717" s="1003">
        <v>27208.05</v>
      </c>
      <c r="C717" s="1003">
        <v>27208.044999999998</v>
      </c>
      <c r="D717" s="999" t="s">
        <v>691</v>
      </c>
    </row>
    <row r="718" spans="1:4" s="996" customFormat="1" ht="11.25" customHeight="1" x14ac:dyDescent="0.2">
      <c r="A718" s="1317"/>
      <c r="B718" s="1003">
        <v>2037</v>
      </c>
      <c r="C718" s="1003">
        <v>2037</v>
      </c>
      <c r="D718" s="999" t="s">
        <v>835</v>
      </c>
    </row>
    <row r="719" spans="1:4" s="996" customFormat="1" ht="11.25" customHeight="1" x14ac:dyDescent="0.2">
      <c r="A719" s="1317"/>
      <c r="B719" s="1003">
        <v>423</v>
      </c>
      <c r="C719" s="1003">
        <v>423</v>
      </c>
      <c r="D719" s="999" t="s">
        <v>836</v>
      </c>
    </row>
    <row r="720" spans="1:4" s="996" customFormat="1" ht="11.25" customHeight="1" x14ac:dyDescent="0.2">
      <c r="A720" s="1317"/>
      <c r="B720" s="1003">
        <v>32487.879999999997</v>
      </c>
      <c r="C720" s="1003">
        <v>32487.865999999998</v>
      </c>
      <c r="D720" s="999" t="s">
        <v>11</v>
      </c>
    </row>
    <row r="721" spans="1:4" s="996" customFormat="1" ht="11.25" customHeight="1" x14ac:dyDescent="0.2">
      <c r="A721" s="1316" t="s">
        <v>991</v>
      </c>
      <c r="B721" s="1002">
        <v>93.3</v>
      </c>
      <c r="C721" s="1002">
        <v>89.7</v>
      </c>
      <c r="D721" s="998" t="s">
        <v>4116</v>
      </c>
    </row>
    <row r="722" spans="1:4" s="996" customFormat="1" ht="11.25" customHeight="1" x14ac:dyDescent="0.2">
      <c r="A722" s="1317"/>
      <c r="B722" s="1003">
        <v>67</v>
      </c>
      <c r="C722" s="1003">
        <v>67</v>
      </c>
      <c r="D722" s="999" t="s">
        <v>4218</v>
      </c>
    </row>
    <row r="723" spans="1:4" s="996" customFormat="1" ht="11.25" customHeight="1" x14ac:dyDescent="0.2">
      <c r="A723" s="1317"/>
      <c r="B723" s="1003">
        <v>54</v>
      </c>
      <c r="C723" s="1003">
        <v>54</v>
      </c>
      <c r="D723" s="999" t="s">
        <v>841</v>
      </c>
    </row>
    <row r="724" spans="1:4" s="996" customFormat="1" ht="11.25" customHeight="1" x14ac:dyDescent="0.2">
      <c r="A724" s="1317"/>
      <c r="B724" s="1003">
        <v>31944.240000000002</v>
      </c>
      <c r="C724" s="1003">
        <v>31944.243000000002</v>
      </c>
      <c r="D724" s="999" t="s">
        <v>691</v>
      </c>
    </row>
    <row r="725" spans="1:4" s="996" customFormat="1" ht="11.25" customHeight="1" x14ac:dyDescent="0.2">
      <c r="A725" s="1317"/>
      <c r="B725" s="1003">
        <v>3378</v>
      </c>
      <c r="C725" s="1003">
        <v>3378</v>
      </c>
      <c r="D725" s="999" t="s">
        <v>835</v>
      </c>
    </row>
    <row r="726" spans="1:4" s="996" customFormat="1" ht="11.25" customHeight="1" x14ac:dyDescent="0.2">
      <c r="A726" s="1317"/>
      <c r="B726" s="1003">
        <v>372</v>
      </c>
      <c r="C726" s="1003">
        <v>372</v>
      </c>
      <c r="D726" s="999" t="s">
        <v>836</v>
      </c>
    </row>
    <row r="727" spans="1:4" s="996" customFormat="1" ht="11.25" customHeight="1" x14ac:dyDescent="0.2">
      <c r="A727" s="1318"/>
      <c r="B727" s="1005">
        <v>35908.540000000008</v>
      </c>
      <c r="C727" s="1005">
        <v>35904.943000000007</v>
      </c>
      <c r="D727" s="1001" t="s">
        <v>11</v>
      </c>
    </row>
    <row r="728" spans="1:4" s="996" customFormat="1" ht="11.25" customHeight="1" x14ac:dyDescent="0.2">
      <c r="A728" s="1317" t="s">
        <v>1032</v>
      </c>
      <c r="B728" s="1003">
        <v>97.75</v>
      </c>
      <c r="C728" s="1003">
        <v>97.75</v>
      </c>
      <c r="D728" s="999" t="s">
        <v>4116</v>
      </c>
    </row>
    <row r="729" spans="1:4" s="996" customFormat="1" ht="11.25" customHeight="1" x14ac:dyDescent="0.2">
      <c r="A729" s="1317"/>
      <c r="B729" s="1003">
        <v>454</v>
      </c>
      <c r="C729" s="1003">
        <v>454</v>
      </c>
      <c r="D729" s="999" t="s">
        <v>4218</v>
      </c>
    </row>
    <row r="730" spans="1:4" s="996" customFormat="1" ht="11.25" customHeight="1" x14ac:dyDescent="0.2">
      <c r="A730" s="1317"/>
      <c r="B730" s="1003">
        <v>40</v>
      </c>
      <c r="C730" s="1003">
        <v>40</v>
      </c>
      <c r="D730" s="999" t="s">
        <v>840</v>
      </c>
    </row>
    <row r="731" spans="1:4" s="996" customFormat="1" ht="11.25" customHeight="1" x14ac:dyDescent="0.2">
      <c r="A731" s="1317"/>
      <c r="B731" s="1003">
        <v>5.27</v>
      </c>
      <c r="C731" s="1003">
        <v>3.198</v>
      </c>
      <c r="D731" s="999" t="s">
        <v>689</v>
      </c>
    </row>
    <row r="732" spans="1:4" s="996" customFormat="1" ht="11.25" customHeight="1" x14ac:dyDescent="0.2">
      <c r="A732" s="1317"/>
      <c r="B732" s="1003">
        <v>36017.69</v>
      </c>
      <c r="C732" s="1003">
        <v>36017.686999999998</v>
      </c>
      <c r="D732" s="999" t="s">
        <v>691</v>
      </c>
    </row>
    <row r="733" spans="1:4" s="996" customFormat="1" ht="11.25" customHeight="1" x14ac:dyDescent="0.2">
      <c r="A733" s="1317"/>
      <c r="B733" s="1003">
        <v>2092</v>
      </c>
      <c r="C733" s="1003">
        <v>2092</v>
      </c>
      <c r="D733" s="999" t="s">
        <v>835</v>
      </c>
    </row>
    <row r="734" spans="1:4" s="996" customFormat="1" ht="11.25" customHeight="1" x14ac:dyDescent="0.2">
      <c r="A734" s="1317"/>
      <c r="B734" s="1003">
        <v>546</v>
      </c>
      <c r="C734" s="1003">
        <v>546</v>
      </c>
      <c r="D734" s="999" t="s">
        <v>836</v>
      </c>
    </row>
    <row r="735" spans="1:4" s="996" customFormat="1" ht="11.25" customHeight="1" x14ac:dyDescent="0.2">
      <c r="A735" s="1317"/>
      <c r="B735" s="1003">
        <v>39252.71</v>
      </c>
      <c r="C735" s="1003">
        <v>39250.635000000002</v>
      </c>
      <c r="D735" s="999" t="s">
        <v>11</v>
      </c>
    </row>
    <row r="736" spans="1:4" s="996" customFormat="1" ht="11.25" customHeight="1" x14ac:dyDescent="0.2">
      <c r="A736" s="1316" t="s">
        <v>1029</v>
      </c>
      <c r="B736" s="1002">
        <v>70</v>
      </c>
      <c r="C736" s="1002">
        <v>70</v>
      </c>
      <c r="D736" s="998" t="s">
        <v>3750</v>
      </c>
    </row>
    <row r="737" spans="1:4" s="996" customFormat="1" ht="11.25" customHeight="1" x14ac:dyDescent="0.2">
      <c r="A737" s="1317"/>
      <c r="B737" s="1003">
        <v>171.25</v>
      </c>
      <c r="C737" s="1003">
        <v>149.35</v>
      </c>
      <c r="D737" s="999" t="s">
        <v>4116</v>
      </c>
    </row>
    <row r="738" spans="1:4" s="996" customFormat="1" ht="11.25" customHeight="1" x14ac:dyDescent="0.2">
      <c r="A738" s="1317"/>
      <c r="B738" s="1003">
        <v>270</v>
      </c>
      <c r="C738" s="1003">
        <v>270</v>
      </c>
      <c r="D738" s="999" t="s">
        <v>4218</v>
      </c>
    </row>
    <row r="739" spans="1:4" s="996" customFormat="1" ht="11.25" customHeight="1" x14ac:dyDescent="0.2">
      <c r="A739" s="1317"/>
      <c r="B739" s="1003">
        <v>57.3</v>
      </c>
      <c r="C739" s="1003">
        <v>57.3</v>
      </c>
      <c r="D739" s="999" t="s">
        <v>4203</v>
      </c>
    </row>
    <row r="740" spans="1:4" s="996" customFormat="1" ht="11.25" customHeight="1" x14ac:dyDescent="0.2">
      <c r="A740" s="1317"/>
      <c r="B740" s="1003">
        <v>17.48</v>
      </c>
      <c r="C740" s="1003">
        <v>16.402000000000001</v>
      </c>
      <c r="D740" s="999" t="s">
        <v>689</v>
      </c>
    </row>
    <row r="741" spans="1:4" s="996" customFormat="1" ht="11.25" customHeight="1" x14ac:dyDescent="0.2">
      <c r="A741" s="1317"/>
      <c r="B741" s="1003">
        <v>27765.69</v>
      </c>
      <c r="C741" s="1003">
        <v>27765.685999999998</v>
      </c>
      <c r="D741" s="999" t="s">
        <v>691</v>
      </c>
    </row>
    <row r="742" spans="1:4" s="996" customFormat="1" ht="11.25" customHeight="1" x14ac:dyDescent="0.2">
      <c r="A742" s="1317"/>
      <c r="B742" s="1003">
        <v>1802</v>
      </c>
      <c r="C742" s="1003">
        <v>1802</v>
      </c>
      <c r="D742" s="999" t="s">
        <v>835</v>
      </c>
    </row>
    <row r="743" spans="1:4" s="996" customFormat="1" ht="11.25" customHeight="1" x14ac:dyDescent="0.2">
      <c r="A743" s="1317"/>
      <c r="B743" s="1003">
        <v>192</v>
      </c>
      <c r="C743" s="1003">
        <v>192</v>
      </c>
      <c r="D743" s="999" t="s">
        <v>836</v>
      </c>
    </row>
    <row r="744" spans="1:4" s="996" customFormat="1" ht="11.25" customHeight="1" x14ac:dyDescent="0.2">
      <c r="A744" s="1318"/>
      <c r="B744" s="1005">
        <v>30345.719999999998</v>
      </c>
      <c r="C744" s="1005">
        <v>30322.737999999998</v>
      </c>
      <c r="D744" s="1001" t="s">
        <v>11</v>
      </c>
    </row>
    <row r="745" spans="1:4" s="996" customFormat="1" ht="11.25" customHeight="1" x14ac:dyDescent="0.2">
      <c r="A745" s="1317" t="s">
        <v>1118</v>
      </c>
      <c r="B745" s="1003">
        <v>70</v>
      </c>
      <c r="C745" s="1003">
        <v>70</v>
      </c>
      <c r="D745" s="999" t="s">
        <v>3750</v>
      </c>
    </row>
    <row r="746" spans="1:4" s="996" customFormat="1" ht="11.25" customHeight="1" x14ac:dyDescent="0.2">
      <c r="A746" s="1317"/>
      <c r="B746" s="1003">
        <v>132.30000000000001</v>
      </c>
      <c r="C746" s="1003">
        <v>132.30000000000001</v>
      </c>
      <c r="D746" s="999" t="s">
        <v>3277</v>
      </c>
    </row>
    <row r="747" spans="1:4" s="996" customFormat="1" ht="11.25" customHeight="1" x14ac:dyDescent="0.2">
      <c r="A747" s="1317"/>
      <c r="B747" s="1003">
        <v>8297.02</v>
      </c>
      <c r="C747" s="1003">
        <v>8297.0169999999998</v>
      </c>
      <c r="D747" s="999" t="s">
        <v>691</v>
      </c>
    </row>
    <row r="748" spans="1:4" s="996" customFormat="1" ht="11.25" customHeight="1" x14ac:dyDescent="0.2">
      <c r="A748" s="1317"/>
      <c r="B748" s="1003">
        <v>812</v>
      </c>
      <c r="C748" s="1003">
        <v>812</v>
      </c>
      <c r="D748" s="999" t="s">
        <v>835</v>
      </c>
    </row>
    <row r="749" spans="1:4" s="996" customFormat="1" ht="11.25" customHeight="1" x14ac:dyDescent="0.2">
      <c r="A749" s="1317"/>
      <c r="B749" s="1003">
        <v>80</v>
      </c>
      <c r="C749" s="1003">
        <v>80</v>
      </c>
      <c r="D749" s="999" t="s">
        <v>836</v>
      </c>
    </row>
    <row r="750" spans="1:4" s="996" customFormat="1" ht="11.25" customHeight="1" x14ac:dyDescent="0.2">
      <c r="A750" s="1317"/>
      <c r="B750" s="1003">
        <v>9391.32</v>
      </c>
      <c r="C750" s="1003">
        <v>9391.3169999999991</v>
      </c>
      <c r="D750" s="999" t="s">
        <v>11</v>
      </c>
    </row>
    <row r="751" spans="1:4" s="996" customFormat="1" ht="11.25" customHeight="1" x14ac:dyDescent="0.2">
      <c r="A751" s="1316" t="s">
        <v>1117</v>
      </c>
      <c r="B751" s="1002">
        <v>120</v>
      </c>
      <c r="C751" s="1002">
        <v>109.864</v>
      </c>
      <c r="D751" s="998" t="s">
        <v>3750</v>
      </c>
    </row>
    <row r="752" spans="1:4" s="996" customFormat="1" ht="11.25" customHeight="1" x14ac:dyDescent="0.2">
      <c r="A752" s="1317"/>
      <c r="B752" s="1003">
        <v>312.18</v>
      </c>
      <c r="C752" s="1003">
        <v>312.18</v>
      </c>
      <c r="D752" s="999" t="s">
        <v>3277</v>
      </c>
    </row>
    <row r="753" spans="1:4" s="996" customFormat="1" ht="11.25" customHeight="1" x14ac:dyDescent="0.2">
      <c r="A753" s="1317"/>
      <c r="B753" s="1003">
        <v>8771.49</v>
      </c>
      <c r="C753" s="1003">
        <v>8771.49</v>
      </c>
      <c r="D753" s="999" t="s">
        <v>4096</v>
      </c>
    </row>
    <row r="754" spans="1:4" s="996" customFormat="1" ht="11.25" customHeight="1" x14ac:dyDescent="0.2">
      <c r="A754" s="1317"/>
      <c r="B754" s="1003">
        <v>822.99</v>
      </c>
      <c r="C754" s="1003">
        <v>822.98166000000003</v>
      </c>
      <c r="D754" s="999" t="s">
        <v>3342</v>
      </c>
    </row>
    <row r="755" spans="1:4" s="996" customFormat="1" ht="11.25" customHeight="1" x14ac:dyDescent="0.2">
      <c r="A755" s="1317"/>
      <c r="B755" s="1003">
        <v>16066.69</v>
      </c>
      <c r="C755" s="1003">
        <v>16066.692999999999</v>
      </c>
      <c r="D755" s="999" t="s">
        <v>691</v>
      </c>
    </row>
    <row r="756" spans="1:4" s="996" customFormat="1" ht="11.25" customHeight="1" x14ac:dyDescent="0.2">
      <c r="A756" s="1317"/>
      <c r="B756" s="1003">
        <v>1041</v>
      </c>
      <c r="C756" s="1003">
        <v>1041</v>
      </c>
      <c r="D756" s="999" t="s">
        <v>835</v>
      </c>
    </row>
    <row r="757" spans="1:4" s="996" customFormat="1" ht="11.25" customHeight="1" x14ac:dyDescent="0.2">
      <c r="A757" s="1317"/>
      <c r="B757" s="1003">
        <v>80</v>
      </c>
      <c r="C757" s="1003">
        <v>80</v>
      </c>
      <c r="D757" s="999" t="s">
        <v>836</v>
      </c>
    </row>
    <row r="758" spans="1:4" s="996" customFormat="1" ht="11.25" customHeight="1" x14ac:dyDescent="0.2">
      <c r="A758" s="1318"/>
      <c r="B758" s="1005">
        <v>27214.35</v>
      </c>
      <c r="C758" s="1005">
        <v>27204.20866</v>
      </c>
      <c r="D758" s="1001" t="s">
        <v>11</v>
      </c>
    </row>
    <row r="759" spans="1:4" s="996" customFormat="1" ht="11.25" customHeight="1" x14ac:dyDescent="0.2">
      <c r="A759" s="1316" t="s">
        <v>1112</v>
      </c>
      <c r="B759" s="1002">
        <v>240</v>
      </c>
      <c r="C759" s="1002">
        <v>240</v>
      </c>
      <c r="D759" s="998" t="s">
        <v>3750</v>
      </c>
    </row>
    <row r="760" spans="1:4" s="996" customFormat="1" ht="11.25" customHeight="1" x14ac:dyDescent="0.2">
      <c r="A760" s="1317"/>
      <c r="B760" s="1003">
        <v>449.75</v>
      </c>
      <c r="C760" s="1003">
        <v>436.74</v>
      </c>
      <c r="D760" s="999" t="s">
        <v>3277</v>
      </c>
    </row>
    <row r="761" spans="1:4" s="996" customFormat="1" ht="11.25" customHeight="1" x14ac:dyDescent="0.2">
      <c r="A761" s="1317"/>
      <c r="B761" s="1003">
        <v>8464.98</v>
      </c>
      <c r="C761" s="1003">
        <v>8464.9800000000014</v>
      </c>
      <c r="D761" s="999" t="s">
        <v>4096</v>
      </c>
    </row>
    <row r="762" spans="1:4" s="996" customFormat="1" ht="11.25" customHeight="1" x14ac:dyDescent="0.2">
      <c r="A762" s="1317"/>
      <c r="B762" s="1003">
        <v>17791.36</v>
      </c>
      <c r="C762" s="1003">
        <v>17791.362000000001</v>
      </c>
      <c r="D762" s="999" t="s">
        <v>691</v>
      </c>
    </row>
    <row r="763" spans="1:4" s="996" customFormat="1" ht="11.25" customHeight="1" x14ac:dyDescent="0.2">
      <c r="A763" s="1317"/>
      <c r="B763" s="1003">
        <v>1342</v>
      </c>
      <c r="C763" s="1003">
        <v>1342</v>
      </c>
      <c r="D763" s="999" t="s">
        <v>835</v>
      </c>
    </row>
    <row r="764" spans="1:4" s="996" customFormat="1" ht="11.25" customHeight="1" x14ac:dyDescent="0.2">
      <c r="A764" s="1317"/>
      <c r="B764" s="1003">
        <v>43</v>
      </c>
      <c r="C764" s="1003">
        <v>42.564999999999998</v>
      </c>
      <c r="D764" s="999" t="s">
        <v>836</v>
      </c>
    </row>
    <row r="765" spans="1:4" s="996" customFormat="1" ht="11.25" customHeight="1" x14ac:dyDescent="0.2">
      <c r="A765" s="1318"/>
      <c r="B765" s="1005">
        <v>28331.09</v>
      </c>
      <c r="C765" s="1005">
        <v>28317.647000000004</v>
      </c>
      <c r="D765" s="1001" t="s">
        <v>11</v>
      </c>
    </row>
    <row r="766" spans="1:4" s="996" customFormat="1" ht="11.25" customHeight="1" x14ac:dyDescent="0.2">
      <c r="A766" s="1316" t="s">
        <v>1113</v>
      </c>
      <c r="B766" s="1002">
        <v>240</v>
      </c>
      <c r="C766" s="1002">
        <v>236.42812000000001</v>
      </c>
      <c r="D766" s="998" t="s">
        <v>3750</v>
      </c>
    </row>
    <row r="767" spans="1:4" s="996" customFormat="1" ht="11.25" customHeight="1" x14ac:dyDescent="0.2">
      <c r="A767" s="1317"/>
      <c r="B767" s="1003">
        <v>205.64999999999998</v>
      </c>
      <c r="C767" s="1003">
        <v>199.15</v>
      </c>
      <c r="D767" s="999" t="s">
        <v>3277</v>
      </c>
    </row>
    <row r="768" spans="1:4" s="996" customFormat="1" ht="11.25" customHeight="1" x14ac:dyDescent="0.2">
      <c r="A768" s="1317"/>
      <c r="B768" s="1003">
        <v>13076.05</v>
      </c>
      <c r="C768" s="1003">
        <v>13076.052</v>
      </c>
      <c r="D768" s="999" t="s">
        <v>691</v>
      </c>
    </row>
    <row r="769" spans="1:4" s="996" customFormat="1" ht="11.25" customHeight="1" x14ac:dyDescent="0.2">
      <c r="A769" s="1317"/>
      <c r="B769" s="1003">
        <v>1036</v>
      </c>
      <c r="C769" s="1003">
        <v>1036</v>
      </c>
      <c r="D769" s="999" t="s">
        <v>835</v>
      </c>
    </row>
    <row r="770" spans="1:4" s="996" customFormat="1" ht="11.25" customHeight="1" x14ac:dyDescent="0.2">
      <c r="A770" s="1317"/>
      <c r="B770" s="1003">
        <v>72</v>
      </c>
      <c r="C770" s="1003">
        <v>72</v>
      </c>
      <c r="D770" s="999" t="s">
        <v>836</v>
      </c>
    </row>
    <row r="771" spans="1:4" s="996" customFormat="1" ht="11.25" customHeight="1" x14ac:dyDescent="0.2">
      <c r="A771" s="1318"/>
      <c r="B771" s="1005">
        <v>14629.699999999999</v>
      </c>
      <c r="C771" s="1005">
        <v>14619.63012</v>
      </c>
      <c r="D771" s="1001" t="s">
        <v>11</v>
      </c>
    </row>
    <row r="772" spans="1:4" s="996" customFormat="1" ht="11.25" customHeight="1" x14ac:dyDescent="0.2">
      <c r="A772" s="1317" t="s">
        <v>1116</v>
      </c>
      <c r="B772" s="1003">
        <v>160</v>
      </c>
      <c r="C772" s="1003">
        <v>160</v>
      </c>
      <c r="D772" s="999" t="s">
        <v>3750</v>
      </c>
    </row>
    <row r="773" spans="1:4" s="996" customFormat="1" ht="11.25" customHeight="1" x14ac:dyDescent="0.2">
      <c r="A773" s="1317"/>
      <c r="B773" s="1003">
        <v>146.76</v>
      </c>
      <c r="C773" s="1003">
        <v>146.76</v>
      </c>
      <c r="D773" s="999" t="s">
        <v>3277</v>
      </c>
    </row>
    <row r="774" spans="1:4" s="996" customFormat="1" ht="11.25" customHeight="1" x14ac:dyDescent="0.2">
      <c r="A774" s="1317"/>
      <c r="B774" s="1003">
        <v>10670.74</v>
      </c>
      <c r="C774" s="1003">
        <v>10670.73</v>
      </c>
      <c r="D774" s="999" t="s">
        <v>4096</v>
      </c>
    </row>
    <row r="775" spans="1:4" s="996" customFormat="1" ht="11.25" customHeight="1" x14ac:dyDescent="0.2">
      <c r="A775" s="1317"/>
      <c r="B775" s="1003">
        <v>15154.72</v>
      </c>
      <c r="C775" s="1003">
        <v>15154.723</v>
      </c>
      <c r="D775" s="999" t="s">
        <v>691</v>
      </c>
    </row>
    <row r="776" spans="1:4" s="996" customFormat="1" ht="11.25" customHeight="1" x14ac:dyDescent="0.2">
      <c r="A776" s="1317"/>
      <c r="B776" s="1003">
        <v>758</v>
      </c>
      <c r="C776" s="1003">
        <v>758</v>
      </c>
      <c r="D776" s="999" t="s">
        <v>835</v>
      </c>
    </row>
    <row r="777" spans="1:4" s="996" customFormat="1" ht="11.25" customHeight="1" x14ac:dyDescent="0.2">
      <c r="A777" s="1317"/>
      <c r="B777" s="1003">
        <v>52</v>
      </c>
      <c r="C777" s="1003">
        <v>52</v>
      </c>
      <c r="D777" s="999" t="s">
        <v>836</v>
      </c>
    </row>
    <row r="778" spans="1:4" s="996" customFormat="1" ht="11.25" customHeight="1" x14ac:dyDescent="0.2">
      <c r="A778" s="1317"/>
      <c r="B778" s="1003">
        <v>26942.22</v>
      </c>
      <c r="C778" s="1003">
        <v>26942.213</v>
      </c>
      <c r="D778" s="999" t="s">
        <v>11</v>
      </c>
    </row>
    <row r="779" spans="1:4" s="996" customFormat="1" ht="11.25" customHeight="1" x14ac:dyDescent="0.2">
      <c r="A779" s="1316" t="s">
        <v>1110</v>
      </c>
      <c r="B779" s="1002">
        <v>240</v>
      </c>
      <c r="C779" s="1002">
        <v>240</v>
      </c>
      <c r="D779" s="998" t="s">
        <v>3750</v>
      </c>
    </row>
    <row r="780" spans="1:4" s="996" customFormat="1" ht="11.25" customHeight="1" x14ac:dyDescent="0.2">
      <c r="A780" s="1317"/>
      <c r="B780" s="1003">
        <v>146.24</v>
      </c>
      <c r="C780" s="1003">
        <v>146.24</v>
      </c>
      <c r="D780" s="999" t="s">
        <v>3277</v>
      </c>
    </row>
    <row r="781" spans="1:4" s="996" customFormat="1" ht="11.25" customHeight="1" x14ac:dyDescent="0.2">
      <c r="A781" s="1317"/>
      <c r="B781" s="1003">
        <v>6403.05</v>
      </c>
      <c r="C781" s="1003">
        <v>6403.0499999999993</v>
      </c>
      <c r="D781" s="999" t="s">
        <v>4096</v>
      </c>
    </row>
    <row r="782" spans="1:4" s="996" customFormat="1" ht="11.25" customHeight="1" x14ac:dyDescent="0.2">
      <c r="A782" s="1317"/>
      <c r="B782" s="1003">
        <v>26018.71</v>
      </c>
      <c r="C782" s="1003">
        <v>26018.707999999999</v>
      </c>
      <c r="D782" s="999" t="s">
        <v>691</v>
      </c>
    </row>
    <row r="783" spans="1:4" s="996" customFormat="1" ht="11.25" customHeight="1" x14ac:dyDescent="0.2">
      <c r="A783" s="1317"/>
      <c r="B783" s="1003">
        <v>1224</v>
      </c>
      <c r="C783" s="1003">
        <v>1224</v>
      </c>
      <c r="D783" s="999" t="s">
        <v>835</v>
      </c>
    </row>
    <row r="784" spans="1:4" s="996" customFormat="1" ht="11.25" customHeight="1" x14ac:dyDescent="0.2">
      <c r="A784" s="1317"/>
      <c r="B784" s="1003">
        <v>60</v>
      </c>
      <c r="C784" s="1003">
        <v>60</v>
      </c>
      <c r="D784" s="999" t="s">
        <v>836</v>
      </c>
    </row>
    <row r="785" spans="1:4" s="996" customFormat="1" ht="11.25" customHeight="1" x14ac:dyDescent="0.2">
      <c r="A785" s="1318"/>
      <c r="B785" s="1005">
        <v>34092</v>
      </c>
      <c r="C785" s="1005">
        <v>34091.998</v>
      </c>
      <c r="D785" s="1001" t="s">
        <v>11</v>
      </c>
    </row>
    <row r="786" spans="1:4" s="996" customFormat="1" ht="11.25" customHeight="1" x14ac:dyDescent="0.2">
      <c r="A786" s="1317" t="s">
        <v>968</v>
      </c>
      <c r="B786" s="1003">
        <v>63.85</v>
      </c>
      <c r="C786" s="1003">
        <v>22.450000000000003</v>
      </c>
      <c r="D786" s="999" t="s">
        <v>4116</v>
      </c>
    </row>
    <row r="787" spans="1:4" s="996" customFormat="1" ht="11.25" customHeight="1" x14ac:dyDescent="0.2">
      <c r="A787" s="1317"/>
      <c r="B787" s="1003">
        <v>61</v>
      </c>
      <c r="C787" s="1003">
        <v>61</v>
      </c>
      <c r="D787" s="999" t="s">
        <v>4218</v>
      </c>
    </row>
    <row r="788" spans="1:4" s="996" customFormat="1" ht="11.25" customHeight="1" x14ac:dyDescent="0.2">
      <c r="A788" s="1317"/>
      <c r="B788" s="1003">
        <v>1731.11</v>
      </c>
      <c r="C788" s="1003">
        <v>1731.1090000000002</v>
      </c>
      <c r="D788" s="999" t="s">
        <v>4096</v>
      </c>
    </row>
    <row r="789" spans="1:4" s="996" customFormat="1" ht="11.25" customHeight="1" x14ac:dyDescent="0.2">
      <c r="A789" s="1317"/>
      <c r="B789" s="1003">
        <v>204.52</v>
      </c>
      <c r="C789" s="1003">
        <v>204.52</v>
      </c>
      <c r="D789" s="999" t="s">
        <v>841</v>
      </c>
    </row>
    <row r="790" spans="1:4" s="996" customFormat="1" ht="11.25" customHeight="1" x14ac:dyDescent="0.2">
      <c r="A790" s="1317"/>
      <c r="B790" s="1003">
        <v>212</v>
      </c>
      <c r="C790" s="1003">
        <v>53</v>
      </c>
      <c r="D790" s="999" t="s">
        <v>4223</v>
      </c>
    </row>
    <row r="791" spans="1:4" s="996" customFormat="1" ht="11.25" customHeight="1" x14ac:dyDescent="0.2">
      <c r="A791" s="1317"/>
      <c r="B791" s="1003">
        <v>30161.39</v>
      </c>
      <c r="C791" s="1003">
        <v>30161.392</v>
      </c>
      <c r="D791" s="999" t="s">
        <v>691</v>
      </c>
    </row>
    <row r="792" spans="1:4" s="996" customFormat="1" ht="11.25" customHeight="1" x14ac:dyDescent="0.2">
      <c r="A792" s="1317"/>
      <c r="B792" s="1003">
        <v>3265</v>
      </c>
      <c r="C792" s="1003">
        <v>3265</v>
      </c>
      <c r="D792" s="999" t="s">
        <v>835</v>
      </c>
    </row>
    <row r="793" spans="1:4" s="996" customFormat="1" ht="11.25" customHeight="1" x14ac:dyDescent="0.2">
      <c r="A793" s="1317"/>
      <c r="B793" s="1003">
        <v>867</v>
      </c>
      <c r="C793" s="1003">
        <v>867</v>
      </c>
      <c r="D793" s="999" t="s">
        <v>836</v>
      </c>
    </row>
    <row r="794" spans="1:4" s="996" customFormat="1" ht="11.25" customHeight="1" x14ac:dyDescent="0.2">
      <c r="A794" s="1317"/>
      <c r="B794" s="1003">
        <v>687.36</v>
      </c>
      <c r="C794" s="1003">
        <v>419.31903</v>
      </c>
      <c r="D794" s="999" t="s">
        <v>4236</v>
      </c>
    </row>
    <row r="795" spans="1:4" s="996" customFormat="1" ht="11.25" customHeight="1" x14ac:dyDescent="0.2">
      <c r="A795" s="1317"/>
      <c r="B795" s="1003">
        <v>41.14</v>
      </c>
      <c r="C795" s="1003">
        <v>41.14</v>
      </c>
      <c r="D795" s="999" t="s">
        <v>3343</v>
      </c>
    </row>
    <row r="796" spans="1:4" s="996" customFormat="1" ht="11.25" customHeight="1" x14ac:dyDescent="0.2">
      <c r="A796" s="1317"/>
      <c r="B796" s="1003">
        <v>6379.31</v>
      </c>
      <c r="C796" s="1003">
        <v>0</v>
      </c>
      <c r="D796" s="999" t="s">
        <v>3344</v>
      </c>
    </row>
    <row r="797" spans="1:4" s="996" customFormat="1" ht="11.25" customHeight="1" x14ac:dyDescent="0.2">
      <c r="A797" s="1317"/>
      <c r="B797" s="1003">
        <v>43673.68</v>
      </c>
      <c r="C797" s="1003">
        <v>36825.930030000003</v>
      </c>
      <c r="D797" s="999" t="s">
        <v>11</v>
      </c>
    </row>
    <row r="798" spans="1:4" s="996" customFormat="1" ht="11.25" customHeight="1" x14ac:dyDescent="0.2">
      <c r="A798" s="1316" t="s">
        <v>979</v>
      </c>
      <c r="B798" s="1002">
        <v>106.08</v>
      </c>
      <c r="C798" s="1002">
        <v>106.075</v>
      </c>
      <c r="D798" s="998" t="s">
        <v>4116</v>
      </c>
    </row>
    <row r="799" spans="1:4" s="996" customFormat="1" ht="11.25" customHeight="1" x14ac:dyDescent="0.2">
      <c r="A799" s="1317"/>
      <c r="B799" s="1003">
        <v>91</v>
      </c>
      <c r="C799" s="1003">
        <v>91</v>
      </c>
      <c r="D799" s="999" t="s">
        <v>4218</v>
      </c>
    </row>
    <row r="800" spans="1:4" s="996" customFormat="1" ht="11.25" customHeight="1" x14ac:dyDescent="0.2">
      <c r="A800" s="1317"/>
      <c r="B800" s="1003">
        <v>1847.24</v>
      </c>
      <c r="C800" s="1003">
        <v>1847.241</v>
      </c>
      <c r="D800" s="999" t="s">
        <v>4096</v>
      </c>
    </row>
    <row r="801" spans="1:4" s="996" customFormat="1" ht="11.25" customHeight="1" x14ac:dyDescent="0.2">
      <c r="A801" s="1317"/>
      <c r="B801" s="1003">
        <v>15</v>
      </c>
      <c r="C801" s="1003">
        <v>15</v>
      </c>
      <c r="D801" s="999" t="s">
        <v>841</v>
      </c>
    </row>
    <row r="802" spans="1:4" s="996" customFormat="1" ht="11.25" customHeight="1" x14ac:dyDescent="0.2">
      <c r="A802" s="1317"/>
      <c r="B802" s="1003">
        <v>18</v>
      </c>
      <c r="C802" s="1003">
        <v>18</v>
      </c>
      <c r="D802" s="999" t="s">
        <v>4223</v>
      </c>
    </row>
    <row r="803" spans="1:4" s="996" customFormat="1" ht="11.25" customHeight="1" x14ac:dyDescent="0.2">
      <c r="A803" s="1317"/>
      <c r="B803" s="1003">
        <v>29699.51</v>
      </c>
      <c r="C803" s="1003">
        <v>29699.512999999999</v>
      </c>
      <c r="D803" s="999" t="s">
        <v>691</v>
      </c>
    </row>
    <row r="804" spans="1:4" s="996" customFormat="1" ht="11.25" customHeight="1" x14ac:dyDescent="0.2">
      <c r="A804" s="1317"/>
      <c r="B804" s="1003">
        <v>3800</v>
      </c>
      <c r="C804" s="1003">
        <v>3800</v>
      </c>
      <c r="D804" s="999" t="s">
        <v>835</v>
      </c>
    </row>
    <row r="805" spans="1:4" s="996" customFormat="1" ht="11.25" customHeight="1" x14ac:dyDescent="0.2">
      <c r="A805" s="1317"/>
      <c r="B805" s="1003">
        <v>1242</v>
      </c>
      <c r="C805" s="1003">
        <v>1242</v>
      </c>
      <c r="D805" s="999" t="s">
        <v>836</v>
      </c>
    </row>
    <row r="806" spans="1:4" s="996" customFormat="1" ht="11.25" customHeight="1" x14ac:dyDescent="0.2">
      <c r="A806" s="1317"/>
      <c r="B806" s="1003">
        <v>2500</v>
      </c>
      <c r="C806" s="1003">
        <v>1536.7</v>
      </c>
      <c r="D806" s="999" t="s">
        <v>4237</v>
      </c>
    </row>
    <row r="807" spans="1:4" s="996" customFormat="1" ht="21" x14ac:dyDescent="0.2">
      <c r="A807" s="1317"/>
      <c r="B807" s="1003">
        <v>328</v>
      </c>
      <c r="C807" s="1003">
        <v>328</v>
      </c>
      <c r="D807" s="999" t="s">
        <v>2939</v>
      </c>
    </row>
    <row r="808" spans="1:4" s="996" customFormat="1" ht="11.25" customHeight="1" x14ac:dyDescent="0.2">
      <c r="A808" s="1317"/>
      <c r="B808" s="1003">
        <v>10</v>
      </c>
      <c r="C808" s="1003">
        <v>10</v>
      </c>
      <c r="D808" s="999" t="s">
        <v>842</v>
      </c>
    </row>
    <row r="809" spans="1:4" s="996" customFormat="1" ht="11.25" customHeight="1" x14ac:dyDescent="0.2">
      <c r="A809" s="1318"/>
      <c r="B809" s="1005">
        <v>39656.83</v>
      </c>
      <c r="C809" s="1005">
        <v>38693.528999999995</v>
      </c>
      <c r="D809" s="1001" t="s">
        <v>11</v>
      </c>
    </row>
    <row r="810" spans="1:4" s="996" customFormat="1" ht="11.25" customHeight="1" x14ac:dyDescent="0.2">
      <c r="A810" s="1317" t="s">
        <v>965</v>
      </c>
      <c r="B810" s="1003">
        <v>116</v>
      </c>
      <c r="C810" s="1003">
        <v>46</v>
      </c>
      <c r="D810" s="999" t="s">
        <v>3242</v>
      </c>
    </row>
    <row r="811" spans="1:4" s="996" customFormat="1" ht="11.25" customHeight="1" x14ac:dyDescent="0.2">
      <c r="A811" s="1317"/>
      <c r="B811" s="1003">
        <v>3</v>
      </c>
      <c r="C811" s="1003">
        <v>0</v>
      </c>
      <c r="D811" s="999" t="s">
        <v>4116</v>
      </c>
    </row>
    <row r="812" spans="1:4" s="996" customFormat="1" ht="11.25" customHeight="1" x14ac:dyDescent="0.2">
      <c r="A812" s="1317"/>
      <c r="B812" s="1003">
        <v>56</v>
      </c>
      <c r="C812" s="1003">
        <v>56</v>
      </c>
      <c r="D812" s="999" t="s">
        <v>4218</v>
      </c>
    </row>
    <row r="813" spans="1:4" s="996" customFormat="1" ht="11.25" customHeight="1" x14ac:dyDescent="0.2">
      <c r="A813" s="1317"/>
      <c r="B813" s="1003">
        <v>195</v>
      </c>
      <c r="C813" s="1003">
        <v>195</v>
      </c>
      <c r="D813" s="999" t="s">
        <v>3277</v>
      </c>
    </row>
    <row r="814" spans="1:4" s="996" customFormat="1" ht="11.25" customHeight="1" x14ac:dyDescent="0.2">
      <c r="A814" s="1317"/>
      <c r="B814" s="1003">
        <v>90</v>
      </c>
      <c r="C814" s="1003">
        <v>90</v>
      </c>
      <c r="D814" s="999" t="s">
        <v>841</v>
      </c>
    </row>
    <row r="815" spans="1:4" s="996" customFormat="1" ht="11.25" customHeight="1" x14ac:dyDescent="0.2">
      <c r="A815" s="1317"/>
      <c r="B815" s="1003">
        <v>67608.36</v>
      </c>
      <c r="C815" s="1003">
        <v>67608.357000000004</v>
      </c>
      <c r="D815" s="999" t="s">
        <v>691</v>
      </c>
    </row>
    <row r="816" spans="1:4" s="996" customFormat="1" ht="11.25" customHeight="1" x14ac:dyDescent="0.2">
      <c r="A816" s="1317"/>
      <c r="B816" s="1003">
        <v>3160.28</v>
      </c>
      <c r="C816" s="1003">
        <v>3160.2820000000002</v>
      </c>
      <c r="D816" s="999" t="s">
        <v>692</v>
      </c>
    </row>
    <row r="817" spans="1:4" s="996" customFormat="1" ht="11.25" customHeight="1" x14ac:dyDescent="0.2">
      <c r="A817" s="1317"/>
      <c r="B817" s="1003">
        <v>6206</v>
      </c>
      <c r="C817" s="1003">
        <v>6206</v>
      </c>
      <c r="D817" s="999" t="s">
        <v>835</v>
      </c>
    </row>
    <row r="818" spans="1:4" s="996" customFormat="1" ht="11.25" customHeight="1" x14ac:dyDescent="0.2">
      <c r="A818" s="1317"/>
      <c r="B818" s="1003">
        <v>1528</v>
      </c>
      <c r="C818" s="1003">
        <v>1528</v>
      </c>
      <c r="D818" s="999" t="s">
        <v>836</v>
      </c>
    </row>
    <row r="819" spans="1:4" s="996" customFormat="1" ht="11.25" customHeight="1" x14ac:dyDescent="0.2">
      <c r="A819" s="1317"/>
      <c r="B819" s="1003">
        <v>3063.97</v>
      </c>
      <c r="C819" s="1003">
        <v>0</v>
      </c>
      <c r="D819" s="999" t="s">
        <v>3345</v>
      </c>
    </row>
    <row r="820" spans="1:4" s="996" customFormat="1" ht="21" x14ac:dyDescent="0.2">
      <c r="A820" s="1317"/>
      <c r="B820" s="1003">
        <v>747</v>
      </c>
      <c r="C820" s="1003">
        <v>747</v>
      </c>
      <c r="D820" s="999" t="s">
        <v>2939</v>
      </c>
    </row>
    <row r="821" spans="1:4" s="996" customFormat="1" ht="11.25" customHeight="1" x14ac:dyDescent="0.2">
      <c r="A821" s="1317"/>
      <c r="B821" s="1003">
        <v>82773.61</v>
      </c>
      <c r="C821" s="1003">
        <v>79636.63900000001</v>
      </c>
      <c r="D821" s="999" t="s">
        <v>11</v>
      </c>
    </row>
    <row r="822" spans="1:4" s="996" customFormat="1" ht="11.25" customHeight="1" x14ac:dyDescent="0.2">
      <c r="A822" s="1316" t="s">
        <v>1038</v>
      </c>
      <c r="B822" s="1002">
        <v>19</v>
      </c>
      <c r="C822" s="1002">
        <v>19</v>
      </c>
      <c r="D822" s="998" t="s">
        <v>4224</v>
      </c>
    </row>
    <row r="823" spans="1:4" s="996" customFormat="1" ht="11.25" customHeight="1" x14ac:dyDescent="0.2">
      <c r="A823" s="1317"/>
      <c r="B823" s="1003">
        <v>139.75</v>
      </c>
      <c r="C823" s="1003">
        <v>111</v>
      </c>
      <c r="D823" s="999" t="s">
        <v>4116</v>
      </c>
    </row>
    <row r="824" spans="1:4" s="996" customFormat="1" ht="11.25" customHeight="1" x14ac:dyDescent="0.2">
      <c r="A824" s="1317"/>
      <c r="B824" s="1003">
        <v>234</v>
      </c>
      <c r="C824" s="1003">
        <v>234</v>
      </c>
      <c r="D824" s="999" t="s">
        <v>4218</v>
      </c>
    </row>
    <row r="825" spans="1:4" s="996" customFormat="1" ht="11.25" customHeight="1" x14ac:dyDescent="0.2">
      <c r="A825" s="1317"/>
      <c r="B825" s="1003">
        <v>6074.3</v>
      </c>
      <c r="C825" s="1003">
        <v>6074.2824299999993</v>
      </c>
      <c r="D825" s="999" t="s">
        <v>3245</v>
      </c>
    </row>
    <row r="826" spans="1:4" s="996" customFormat="1" ht="11.25" customHeight="1" x14ac:dyDescent="0.2">
      <c r="A826" s="1317"/>
      <c r="B826" s="1003">
        <v>296.8</v>
      </c>
      <c r="C826" s="1003">
        <v>296.8</v>
      </c>
      <c r="D826" s="999" t="s">
        <v>841</v>
      </c>
    </row>
    <row r="827" spans="1:4" s="996" customFormat="1" ht="11.25" customHeight="1" x14ac:dyDescent="0.2">
      <c r="A827" s="1317"/>
      <c r="B827" s="1003">
        <v>14.629999999999999</v>
      </c>
      <c r="C827" s="1003">
        <v>14.613379999999999</v>
      </c>
      <c r="D827" s="999" t="s">
        <v>3246</v>
      </c>
    </row>
    <row r="828" spans="1:4" s="996" customFormat="1" ht="11.25" customHeight="1" x14ac:dyDescent="0.2">
      <c r="A828" s="1317"/>
      <c r="B828" s="1003">
        <v>26401.699999999997</v>
      </c>
      <c r="C828" s="1003">
        <v>26401.688999999998</v>
      </c>
      <c r="D828" s="999" t="s">
        <v>691</v>
      </c>
    </row>
    <row r="829" spans="1:4" s="996" customFormat="1" ht="11.25" customHeight="1" x14ac:dyDescent="0.2">
      <c r="A829" s="1317"/>
      <c r="B829" s="1003">
        <v>3771</v>
      </c>
      <c r="C829" s="1003">
        <v>3771</v>
      </c>
      <c r="D829" s="999" t="s">
        <v>835</v>
      </c>
    </row>
    <row r="830" spans="1:4" s="996" customFormat="1" ht="11.25" customHeight="1" x14ac:dyDescent="0.2">
      <c r="A830" s="1317"/>
      <c r="B830" s="1003">
        <v>782</v>
      </c>
      <c r="C830" s="1003">
        <v>782</v>
      </c>
      <c r="D830" s="999" t="s">
        <v>836</v>
      </c>
    </row>
    <row r="831" spans="1:4" s="996" customFormat="1" ht="11.25" customHeight="1" x14ac:dyDescent="0.2">
      <c r="A831" s="1318"/>
      <c r="B831" s="1005">
        <v>37733.18</v>
      </c>
      <c r="C831" s="1005">
        <v>37704.384809999996</v>
      </c>
      <c r="D831" s="1001" t="s">
        <v>11</v>
      </c>
    </row>
    <row r="832" spans="1:4" s="996" customFormat="1" ht="11.25" customHeight="1" x14ac:dyDescent="0.2">
      <c r="A832" s="1317" t="s">
        <v>1010</v>
      </c>
      <c r="B832" s="1003">
        <v>718.6</v>
      </c>
      <c r="C832" s="1003">
        <v>0</v>
      </c>
      <c r="D832" s="999" t="s">
        <v>668</v>
      </c>
    </row>
    <row r="833" spans="1:4" s="996" customFormat="1" ht="11.25" customHeight="1" x14ac:dyDescent="0.2">
      <c r="A833" s="1317"/>
      <c r="B833" s="1003">
        <v>52.55</v>
      </c>
      <c r="C833" s="1003">
        <v>52.55</v>
      </c>
      <c r="D833" s="999" t="s">
        <v>4116</v>
      </c>
    </row>
    <row r="834" spans="1:4" s="996" customFormat="1" ht="11.25" customHeight="1" x14ac:dyDescent="0.2">
      <c r="A834" s="1317"/>
      <c r="B834" s="1003">
        <v>60</v>
      </c>
      <c r="C834" s="1003">
        <v>60</v>
      </c>
      <c r="D834" s="999" t="s">
        <v>4218</v>
      </c>
    </row>
    <row r="835" spans="1:4" s="996" customFormat="1" ht="11.25" customHeight="1" x14ac:dyDescent="0.2">
      <c r="A835" s="1317"/>
      <c r="B835" s="1003">
        <v>15</v>
      </c>
      <c r="C835" s="1003">
        <v>15</v>
      </c>
      <c r="D835" s="999" t="s">
        <v>841</v>
      </c>
    </row>
    <row r="836" spans="1:4" s="996" customFormat="1" ht="11.25" customHeight="1" x14ac:dyDescent="0.2">
      <c r="A836" s="1317"/>
      <c r="B836" s="1003">
        <v>36160.43</v>
      </c>
      <c r="C836" s="1003">
        <v>36160.432999999997</v>
      </c>
      <c r="D836" s="999" t="s">
        <v>691</v>
      </c>
    </row>
    <row r="837" spans="1:4" s="996" customFormat="1" ht="11.25" customHeight="1" x14ac:dyDescent="0.2">
      <c r="A837" s="1317"/>
      <c r="B837" s="1003">
        <v>2485</v>
      </c>
      <c r="C837" s="1003">
        <v>2485</v>
      </c>
      <c r="D837" s="999" t="s">
        <v>835</v>
      </c>
    </row>
    <row r="838" spans="1:4" s="996" customFormat="1" ht="11.25" customHeight="1" x14ac:dyDescent="0.2">
      <c r="A838" s="1317"/>
      <c r="B838" s="1003">
        <v>217</v>
      </c>
      <c r="C838" s="1003">
        <v>217</v>
      </c>
      <c r="D838" s="999" t="s">
        <v>836</v>
      </c>
    </row>
    <row r="839" spans="1:4" s="996" customFormat="1" ht="11.25" customHeight="1" x14ac:dyDescent="0.2">
      <c r="A839" s="1317"/>
      <c r="B839" s="1003">
        <v>39708.58</v>
      </c>
      <c r="C839" s="1003">
        <v>38989.983</v>
      </c>
      <c r="D839" s="999" t="s">
        <v>11</v>
      </c>
    </row>
    <row r="840" spans="1:4" s="996" customFormat="1" ht="11.25" customHeight="1" x14ac:dyDescent="0.2">
      <c r="A840" s="1316" t="s">
        <v>1037</v>
      </c>
      <c r="B840" s="1002">
        <v>98.5</v>
      </c>
      <c r="C840" s="1002">
        <v>37.299999999999997</v>
      </c>
      <c r="D840" s="998" t="s">
        <v>4116</v>
      </c>
    </row>
    <row r="841" spans="1:4" s="996" customFormat="1" ht="11.25" customHeight="1" x14ac:dyDescent="0.2">
      <c r="A841" s="1317"/>
      <c r="B841" s="1003">
        <v>116</v>
      </c>
      <c r="C841" s="1003">
        <v>116</v>
      </c>
      <c r="D841" s="999" t="s">
        <v>4218</v>
      </c>
    </row>
    <row r="842" spans="1:4" s="996" customFormat="1" ht="11.25" customHeight="1" x14ac:dyDescent="0.2">
      <c r="A842" s="1317"/>
      <c r="B842" s="1003">
        <v>1911.44</v>
      </c>
      <c r="C842" s="1003">
        <v>1911.43</v>
      </c>
      <c r="D842" s="999" t="s">
        <v>4096</v>
      </c>
    </row>
    <row r="843" spans="1:4" s="996" customFormat="1" ht="11.25" customHeight="1" x14ac:dyDescent="0.2">
      <c r="A843" s="1317"/>
      <c r="B843" s="1003">
        <v>301.5</v>
      </c>
      <c r="C843" s="1003">
        <v>301.5</v>
      </c>
      <c r="D843" s="999" t="s">
        <v>841</v>
      </c>
    </row>
    <row r="844" spans="1:4" s="996" customFormat="1" ht="11.25" customHeight="1" x14ac:dyDescent="0.2">
      <c r="A844" s="1317"/>
      <c r="B844" s="1003">
        <v>1461.61</v>
      </c>
      <c r="C844" s="1003">
        <v>1461.614</v>
      </c>
      <c r="D844" s="999" t="s">
        <v>4195</v>
      </c>
    </row>
    <row r="845" spans="1:4" s="996" customFormat="1" ht="11.25" customHeight="1" x14ac:dyDescent="0.2">
      <c r="A845" s="1317"/>
      <c r="B845" s="1003">
        <v>126.5</v>
      </c>
      <c r="C845" s="1003">
        <v>32.533000000000001</v>
      </c>
      <c r="D845" s="999" t="s">
        <v>689</v>
      </c>
    </row>
    <row r="846" spans="1:4" s="996" customFormat="1" ht="11.25" customHeight="1" x14ac:dyDescent="0.2">
      <c r="A846" s="1317"/>
      <c r="B846" s="1003">
        <v>48790.92</v>
      </c>
      <c r="C846" s="1003">
        <v>48790.921999999999</v>
      </c>
      <c r="D846" s="999" t="s">
        <v>691</v>
      </c>
    </row>
    <row r="847" spans="1:4" s="996" customFormat="1" ht="11.25" customHeight="1" x14ac:dyDescent="0.2">
      <c r="A847" s="1317"/>
      <c r="B847" s="1003">
        <v>10874</v>
      </c>
      <c r="C847" s="1003">
        <v>10874</v>
      </c>
      <c r="D847" s="999" t="s">
        <v>835</v>
      </c>
    </row>
    <row r="848" spans="1:4" s="996" customFormat="1" ht="11.25" customHeight="1" x14ac:dyDescent="0.2">
      <c r="A848" s="1317"/>
      <c r="B848" s="1003">
        <v>1838</v>
      </c>
      <c r="C848" s="1003">
        <v>1838</v>
      </c>
      <c r="D848" s="999" t="s">
        <v>836</v>
      </c>
    </row>
    <row r="849" spans="1:4" s="996" customFormat="1" ht="11.25" customHeight="1" x14ac:dyDescent="0.2">
      <c r="A849" s="1317"/>
      <c r="B849" s="1003">
        <v>397.8</v>
      </c>
      <c r="C849" s="1003">
        <v>397.8</v>
      </c>
      <c r="D849" s="999" t="s">
        <v>837</v>
      </c>
    </row>
    <row r="850" spans="1:4" s="996" customFormat="1" ht="11.25" customHeight="1" x14ac:dyDescent="0.2">
      <c r="A850" s="1318"/>
      <c r="B850" s="1005">
        <v>65916.27</v>
      </c>
      <c r="C850" s="1005">
        <v>65761.099000000002</v>
      </c>
      <c r="D850" s="1001" t="s">
        <v>11</v>
      </c>
    </row>
    <row r="851" spans="1:4" s="996" customFormat="1" ht="11.25" customHeight="1" x14ac:dyDescent="0.2">
      <c r="A851" s="1317" t="s">
        <v>1033</v>
      </c>
      <c r="B851" s="1003">
        <v>1666</v>
      </c>
      <c r="C851" s="1003">
        <v>1666</v>
      </c>
      <c r="D851" s="999" t="s">
        <v>4233</v>
      </c>
    </row>
    <row r="852" spans="1:4" s="996" customFormat="1" ht="11.25" customHeight="1" x14ac:dyDescent="0.2">
      <c r="A852" s="1317"/>
      <c r="B852" s="1003">
        <v>1.37</v>
      </c>
      <c r="C852" s="1003">
        <v>1.36408</v>
      </c>
      <c r="D852" s="999" t="s">
        <v>858</v>
      </c>
    </row>
    <row r="853" spans="1:4" s="996" customFormat="1" ht="11.25" customHeight="1" x14ac:dyDescent="0.2">
      <c r="A853" s="1317"/>
      <c r="B853" s="1003">
        <v>296.25</v>
      </c>
      <c r="C853" s="1003">
        <v>270.25</v>
      </c>
      <c r="D853" s="999" t="s">
        <v>4116</v>
      </c>
    </row>
    <row r="854" spans="1:4" s="996" customFormat="1" ht="11.25" customHeight="1" x14ac:dyDescent="0.2">
      <c r="A854" s="1317"/>
      <c r="B854" s="1003">
        <v>199</v>
      </c>
      <c r="C854" s="1003">
        <v>199</v>
      </c>
      <c r="D854" s="999" t="s">
        <v>4218</v>
      </c>
    </row>
    <row r="855" spans="1:4" s="996" customFormat="1" ht="11.25" customHeight="1" x14ac:dyDescent="0.2">
      <c r="A855" s="1317"/>
      <c r="B855" s="1003">
        <v>150</v>
      </c>
      <c r="C855" s="1003">
        <v>150</v>
      </c>
      <c r="D855" s="999" t="s">
        <v>3245</v>
      </c>
    </row>
    <row r="856" spans="1:4" s="996" customFormat="1" ht="11.25" customHeight="1" x14ac:dyDescent="0.2">
      <c r="A856" s="1317"/>
      <c r="B856" s="1003">
        <v>559</v>
      </c>
      <c r="C856" s="1003">
        <v>559</v>
      </c>
      <c r="D856" s="999" t="s">
        <v>841</v>
      </c>
    </row>
    <row r="857" spans="1:4" s="996" customFormat="1" ht="11.25" customHeight="1" x14ac:dyDescent="0.2">
      <c r="A857" s="1317"/>
      <c r="B857" s="1003">
        <v>50</v>
      </c>
      <c r="C857" s="1003">
        <v>50</v>
      </c>
      <c r="D857" s="999" t="s">
        <v>840</v>
      </c>
    </row>
    <row r="858" spans="1:4" s="996" customFormat="1" ht="11.25" customHeight="1" x14ac:dyDescent="0.2">
      <c r="A858" s="1317"/>
      <c r="B858" s="1003">
        <v>78648.409999999989</v>
      </c>
      <c r="C858" s="1003">
        <v>78648.410999999993</v>
      </c>
      <c r="D858" s="999" t="s">
        <v>691</v>
      </c>
    </row>
    <row r="859" spans="1:4" s="996" customFormat="1" ht="11.25" customHeight="1" x14ac:dyDescent="0.2">
      <c r="A859" s="1317"/>
      <c r="B859" s="1003">
        <v>14295</v>
      </c>
      <c r="C859" s="1003">
        <v>14295</v>
      </c>
      <c r="D859" s="999" t="s">
        <v>835</v>
      </c>
    </row>
    <row r="860" spans="1:4" s="996" customFormat="1" ht="11.25" customHeight="1" x14ac:dyDescent="0.2">
      <c r="A860" s="1317"/>
      <c r="B860" s="1003">
        <v>2422</v>
      </c>
      <c r="C860" s="1003">
        <v>2422</v>
      </c>
      <c r="D860" s="999" t="s">
        <v>836</v>
      </c>
    </row>
    <row r="861" spans="1:4" s="996" customFormat="1" ht="21" x14ac:dyDescent="0.2">
      <c r="A861" s="1317"/>
      <c r="B861" s="1003">
        <v>385</v>
      </c>
      <c r="C861" s="1003">
        <v>385</v>
      </c>
      <c r="D861" s="999" t="s">
        <v>2939</v>
      </c>
    </row>
    <row r="862" spans="1:4" s="996" customFormat="1" ht="11.25" customHeight="1" x14ac:dyDescent="0.2">
      <c r="A862" s="1317"/>
      <c r="B862" s="1003">
        <v>706.3</v>
      </c>
      <c r="C862" s="1003">
        <v>706.3</v>
      </c>
      <c r="D862" s="999" t="s">
        <v>837</v>
      </c>
    </row>
    <row r="863" spans="1:4" s="996" customFormat="1" ht="11.25" customHeight="1" x14ac:dyDescent="0.2">
      <c r="A863" s="1317"/>
      <c r="B863" s="1003">
        <v>85562.79</v>
      </c>
      <c r="C863" s="1003">
        <v>5064.8474900000001</v>
      </c>
      <c r="D863" s="999" t="s">
        <v>2998</v>
      </c>
    </row>
    <row r="864" spans="1:4" s="996" customFormat="1" ht="11.25" customHeight="1" x14ac:dyDescent="0.2">
      <c r="A864" s="1317"/>
      <c r="B864" s="1003">
        <v>184941.12</v>
      </c>
      <c r="C864" s="1003">
        <v>104417.17257</v>
      </c>
      <c r="D864" s="999" t="s">
        <v>11</v>
      </c>
    </row>
    <row r="865" spans="1:4" s="996" customFormat="1" ht="11.25" customHeight="1" x14ac:dyDescent="0.2">
      <c r="A865" s="1316" t="s">
        <v>1030</v>
      </c>
      <c r="B865" s="1002">
        <v>97.3</v>
      </c>
      <c r="C865" s="1002">
        <v>97.3</v>
      </c>
      <c r="D865" s="998" t="s">
        <v>4116</v>
      </c>
    </row>
    <row r="866" spans="1:4" s="996" customFormat="1" ht="11.25" customHeight="1" x14ac:dyDescent="0.2">
      <c r="A866" s="1317"/>
      <c r="B866" s="1003">
        <v>49</v>
      </c>
      <c r="C866" s="1003">
        <v>49</v>
      </c>
      <c r="D866" s="999" t="s">
        <v>4218</v>
      </c>
    </row>
    <row r="867" spans="1:4" s="996" customFormat="1" ht="11.25" customHeight="1" x14ac:dyDescent="0.2">
      <c r="A867" s="1317"/>
      <c r="B867" s="1003">
        <v>2000</v>
      </c>
      <c r="C867" s="1003">
        <v>1040.2390500000001</v>
      </c>
      <c r="D867" s="999" t="s">
        <v>4029</v>
      </c>
    </row>
    <row r="868" spans="1:4" s="996" customFormat="1" ht="11.25" customHeight="1" x14ac:dyDescent="0.2">
      <c r="A868" s="1317"/>
      <c r="B868" s="1003">
        <v>1000</v>
      </c>
      <c r="C868" s="1003">
        <v>1000</v>
      </c>
      <c r="D868" s="999" t="s">
        <v>3277</v>
      </c>
    </row>
    <row r="869" spans="1:4" s="996" customFormat="1" ht="11.25" customHeight="1" x14ac:dyDescent="0.2">
      <c r="A869" s="1317"/>
      <c r="B869" s="1003">
        <v>794.5</v>
      </c>
      <c r="C869" s="1003">
        <v>794.5</v>
      </c>
      <c r="D869" s="999" t="s">
        <v>841</v>
      </c>
    </row>
    <row r="870" spans="1:4" s="996" customFormat="1" ht="11.25" customHeight="1" x14ac:dyDescent="0.2">
      <c r="A870" s="1317"/>
      <c r="B870" s="1003">
        <v>46402.3</v>
      </c>
      <c r="C870" s="1003">
        <v>46402.298999999999</v>
      </c>
      <c r="D870" s="999" t="s">
        <v>691</v>
      </c>
    </row>
    <row r="871" spans="1:4" s="996" customFormat="1" ht="11.25" customHeight="1" x14ac:dyDescent="0.2">
      <c r="A871" s="1317"/>
      <c r="B871" s="1003">
        <v>6431</v>
      </c>
      <c r="C871" s="1003">
        <v>6431</v>
      </c>
      <c r="D871" s="999" t="s">
        <v>835</v>
      </c>
    </row>
    <row r="872" spans="1:4" s="996" customFormat="1" ht="11.25" customHeight="1" x14ac:dyDescent="0.2">
      <c r="A872" s="1317"/>
      <c r="B872" s="1003">
        <v>1294</v>
      </c>
      <c r="C872" s="1003">
        <v>1294</v>
      </c>
      <c r="D872" s="999" t="s">
        <v>836</v>
      </c>
    </row>
    <row r="873" spans="1:4" s="996" customFormat="1" ht="11.25" customHeight="1" x14ac:dyDescent="0.2">
      <c r="A873" s="1317"/>
      <c r="B873" s="1003">
        <v>270</v>
      </c>
      <c r="C873" s="1003">
        <v>170.26300000000001</v>
      </c>
      <c r="D873" s="999" t="s">
        <v>4238</v>
      </c>
    </row>
    <row r="874" spans="1:4" s="996" customFormat="1" ht="11.25" customHeight="1" x14ac:dyDescent="0.2">
      <c r="A874" s="1318"/>
      <c r="B874" s="1005">
        <v>58338.100000000006</v>
      </c>
      <c r="C874" s="1005">
        <v>57278.601050000005</v>
      </c>
      <c r="D874" s="1001" t="s">
        <v>11</v>
      </c>
    </row>
    <row r="875" spans="1:4" s="996" customFormat="1" ht="11.25" customHeight="1" x14ac:dyDescent="0.2">
      <c r="A875" s="1317" t="s">
        <v>1011</v>
      </c>
      <c r="B875" s="1003">
        <v>250</v>
      </c>
      <c r="C875" s="1003">
        <v>250</v>
      </c>
      <c r="D875" s="999" t="s">
        <v>3750</v>
      </c>
    </row>
    <row r="876" spans="1:4" s="996" customFormat="1" ht="11.25" customHeight="1" x14ac:dyDescent="0.2">
      <c r="A876" s="1317"/>
      <c r="B876" s="1003">
        <v>101.7</v>
      </c>
      <c r="C876" s="1003">
        <v>84.9</v>
      </c>
      <c r="D876" s="999" t="s">
        <v>4116</v>
      </c>
    </row>
    <row r="877" spans="1:4" s="996" customFormat="1" ht="11.25" customHeight="1" x14ac:dyDescent="0.2">
      <c r="A877" s="1317"/>
      <c r="B877" s="1003">
        <v>106</v>
      </c>
      <c r="C877" s="1003">
        <v>106</v>
      </c>
      <c r="D877" s="999" t="s">
        <v>4218</v>
      </c>
    </row>
    <row r="878" spans="1:4" s="996" customFormat="1" ht="11.25" customHeight="1" x14ac:dyDescent="0.2">
      <c r="A878" s="1317"/>
      <c r="B878" s="1003">
        <v>38.39</v>
      </c>
      <c r="C878" s="1003">
        <v>38.393000000000001</v>
      </c>
      <c r="D878" s="999" t="s">
        <v>843</v>
      </c>
    </row>
    <row r="879" spans="1:4" s="996" customFormat="1" ht="11.25" customHeight="1" x14ac:dyDescent="0.2">
      <c r="A879" s="1317"/>
      <c r="B879" s="1003">
        <v>193.4</v>
      </c>
      <c r="C879" s="1003">
        <v>193.4</v>
      </c>
      <c r="D879" s="999" t="s">
        <v>841</v>
      </c>
    </row>
    <row r="880" spans="1:4" s="996" customFormat="1" ht="11.25" customHeight="1" x14ac:dyDescent="0.2">
      <c r="A880" s="1317"/>
      <c r="B880" s="1003">
        <v>18</v>
      </c>
      <c r="C880" s="1003">
        <v>18</v>
      </c>
      <c r="D880" s="999" t="s">
        <v>4223</v>
      </c>
    </row>
    <row r="881" spans="1:4" s="996" customFormat="1" ht="11.25" customHeight="1" x14ac:dyDescent="0.2">
      <c r="A881" s="1317"/>
      <c r="B881" s="1003">
        <v>43230.05</v>
      </c>
      <c r="C881" s="1003">
        <v>43230.053</v>
      </c>
      <c r="D881" s="999" t="s">
        <v>691</v>
      </c>
    </row>
    <row r="882" spans="1:4" s="996" customFormat="1" ht="11.25" customHeight="1" x14ac:dyDescent="0.2">
      <c r="A882" s="1317"/>
      <c r="B882" s="1003">
        <v>4547</v>
      </c>
      <c r="C882" s="1003">
        <v>4547</v>
      </c>
      <c r="D882" s="999" t="s">
        <v>835</v>
      </c>
    </row>
    <row r="883" spans="1:4" s="996" customFormat="1" ht="11.25" customHeight="1" x14ac:dyDescent="0.2">
      <c r="A883" s="1317"/>
      <c r="B883" s="1003">
        <v>921</v>
      </c>
      <c r="C883" s="1003">
        <v>921</v>
      </c>
      <c r="D883" s="999" t="s">
        <v>836</v>
      </c>
    </row>
    <row r="884" spans="1:4" s="996" customFormat="1" ht="11.25" customHeight="1" x14ac:dyDescent="0.2">
      <c r="A884" s="1317"/>
      <c r="B884" s="1003">
        <v>49405.54</v>
      </c>
      <c r="C884" s="1003">
        <v>49388.745999999992</v>
      </c>
      <c r="D884" s="999" t="s">
        <v>11</v>
      </c>
    </row>
    <row r="885" spans="1:4" s="996" customFormat="1" ht="11.25" customHeight="1" x14ac:dyDescent="0.2">
      <c r="A885" s="1316" t="s">
        <v>1012</v>
      </c>
      <c r="B885" s="1002">
        <v>8429.99</v>
      </c>
      <c r="C885" s="1002">
        <v>8429.9744900000005</v>
      </c>
      <c r="D885" s="998" t="s">
        <v>1934</v>
      </c>
    </row>
    <row r="886" spans="1:4" s="996" customFormat="1" ht="11.25" customHeight="1" x14ac:dyDescent="0.2">
      <c r="A886" s="1317"/>
      <c r="B886" s="1003">
        <v>800</v>
      </c>
      <c r="C886" s="1003">
        <v>0</v>
      </c>
      <c r="D886" s="999" t="s">
        <v>4239</v>
      </c>
    </row>
    <row r="887" spans="1:4" s="996" customFormat="1" ht="11.25" customHeight="1" x14ac:dyDescent="0.2">
      <c r="A887" s="1317"/>
      <c r="B887" s="1003">
        <v>23590.73</v>
      </c>
      <c r="C887" s="1003">
        <v>23590.718259999998</v>
      </c>
      <c r="D887" s="999" t="s">
        <v>858</v>
      </c>
    </row>
    <row r="888" spans="1:4" s="996" customFormat="1" ht="11.25" customHeight="1" x14ac:dyDescent="0.2">
      <c r="A888" s="1317"/>
      <c r="B888" s="1003">
        <v>150</v>
      </c>
      <c r="C888" s="1003">
        <v>150</v>
      </c>
      <c r="D888" s="999" t="s">
        <v>3750</v>
      </c>
    </row>
    <row r="889" spans="1:4" s="996" customFormat="1" ht="11.25" customHeight="1" x14ac:dyDescent="0.2">
      <c r="A889" s="1317"/>
      <c r="B889" s="1003">
        <v>45.1</v>
      </c>
      <c r="C889" s="1003">
        <v>20.75</v>
      </c>
      <c r="D889" s="999" t="s">
        <v>4116</v>
      </c>
    </row>
    <row r="890" spans="1:4" s="996" customFormat="1" ht="11.25" customHeight="1" x14ac:dyDescent="0.2">
      <c r="A890" s="1317"/>
      <c r="B890" s="1003">
        <v>75</v>
      </c>
      <c r="C890" s="1003">
        <v>69.599199999999996</v>
      </c>
      <c r="D890" s="999" t="s">
        <v>4218</v>
      </c>
    </row>
    <row r="891" spans="1:4" s="996" customFormat="1" ht="11.25" customHeight="1" x14ac:dyDescent="0.2">
      <c r="A891" s="1317"/>
      <c r="B891" s="1003">
        <v>7184.85</v>
      </c>
      <c r="C891" s="1003">
        <v>7184.8320000000003</v>
      </c>
      <c r="D891" s="999" t="s">
        <v>3245</v>
      </c>
    </row>
    <row r="892" spans="1:4" s="996" customFormat="1" ht="11.25" customHeight="1" x14ac:dyDescent="0.2">
      <c r="A892" s="1317"/>
      <c r="B892" s="1003">
        <v>1898.1799999999998</v>
      </c>
      <c r="C892" s="1003">
        <v>1898.183</v>
      </c>
      <c r="D892" s="999" t="s">
        <v>4096</v>
      </c>
    </row>
    <row r="893" spans="1:4" s="996" customFormat="1" ht="11.25" customHeight="1" x14ac:dyDescent="0.2">
      <c r="A893" s="1317"/>
      <c r="B893" s="1003">
        <v>195</v>
      </c>
      <c r="C893" s="1003">
        <v>195</v>
      </c>
      <c r="D893" s="999" t="s">
        <v>841</v>
      </c>
    </row>
    <row r="894" spans="1:4" s="996" customFormat="1" ht="11.25" customHeight="1" x14ac:dyDescent="0.2">
      <c r="A894" s="1317"/>
      <c r="B894" s="1003">
        <v>2531.44</v>
      </c>
      <c r="C894" s="1003">
        <v>2531.444</v>
      </c>
      <c r="D894" s="999" t="s">
        <v>4195</v>
      </c>
    </row>
    <row r="895" spans="1:4" s="996" customFormat="1" ht="11.25" customHeight="1" x14ac:dyDescent="0.2">
      <c r="A895" s="1317"/>
      <c r="B895" s="1003">
        <v>40617.78</v>
      </c>
      <c r="C895" s="1003">
        <v>40617.777999999998</v>
      </c>
      <c r="D895" s="999" t="s">
        <v>691</v>
      </c>
    </row>
    <row r="896" spans="1:4" s="996" customFormat="1" ht="11.25" customHeight="1" x14ac:dyDescent="0.2">
      <c r="A896" s="1317"/>
      <c r="B896" s="1003">
        <v>8917</v>
      </c>
      <c r="C896" s="1003">
        <v>8917</v>
      </c>
      <c r="D896" s="999" t="s">
        <v>835</v>
      </c>
    </row>
    <row r="897" spans="1:4" s="996" customFormat="1" ht="11.25" customHeight="1" x14ac:dyDescent="0.2">
      <c r="A897" s="1317"/>
      <c r="B897" s="1003">
        <v>2212</v>
      </c>
      <c r="C897" s="1003">
        <v>2212</v>
      </c>
      <c r="D897" s="999" t="s">
        <v>836</v>
      </c>
    </row>
    <row r="898" spans="1:4" s="996" customFormat="1" ht="21" x14ac:dyDescent="0.2">
      <c r="A898" s="1317"/>
      <c r="B898" s="1003">
        <v>917</v>
      </c>
      <c r="C898" s="1003">
        <v>916.39862000000005</v>
      </c>
      <c r="D898" s="999" t="s">
        <v>2939</v>
      </c>
    </row>
    <row r="899" spans="1:4" s="996" customFormat="1" ht="11.25" customHeight="1" x14ac:dyDescent="0.2">
      <c r="A899" s="1317"/>
      <c r="B899" s="1003">
        <v>350</v>
      </c>
      <c r="C899" s="1003">
        <v>350</v>
      </c>
      <c r="D899" s="999" t="s">
        <v>3743</v>
      </c>
    </row>
    <row r="900" spans="1:4" s="996" customFormat="1" ht="11.25" customHeight="1" x14ac:dyDescent="0.2">
      <c r="A900" s="1318"/>
      <c r="B900" s="1005">
        <v>97914.07</v>
      </c>
      <c r="C900" s="1005">
        <v>97083.67757</v>
      </c>
      <c r="D900" s="1001" t="s">
        <v>11</v>
      </c>
    </row>
    <row r="901" spans="1:4" s="996" customFormat="1" ht="11.25" customHeight="1" x14ac:dyDescent="0.2">
      <c r="A901" s="1317" t="s">
        <v>996</v>
      </c>
      <c r="B901" s="1003">
        <v>68.25</v>
      </c>
      <c r="C901" s="1003">
        <v>12.75</v>
      </c>
      <c r="D901" s="999" t="s">
        <v>4116</v>
      </c>
    </row>
    <row r="902" spans="1:4" s="996" customFormat="1" ht="11.25" customHeight="1" x14ac:dyDescent="0.2">
      <c r="A902" s="1317"/>
      <c r="B902" s="1003">
        <v>100</v>
      </c>
      <c r="C902" s="1003">
        <v>93.664500000000004</v>
      </c>
      <c r="D902" s="999" t="s">
        <v>4218</v>
      </c>
    </row>
    <row r="903" spans="1:4" s="996" customFormat="1" ht="11.25" customHeight="1" x14ac:dyDescent="0.2">
      <c r="A903" s="1317"/>
      <c r="B903" s="1003">
        <v>4092.19</v>
      </c>
      <c r="C903" s="1003">
        <v>4092.1794</v>
      </c>
      <c r="D903" s="999" t="s">
        <v>3245</v>
      </c>
    </row>
    <row r="904" spans="1:4" s="996" customFormat="1" ht="11.25" customHeight="1" x14ac:dyDescent="0.2">
      <c r="A904" s="1317"/>
      <c r="B904" s="1003">
        <v>180</v>
      </c>
      <c r="C904" s="1003">
        <v>180</v>
      </c>
      <c r="D904" s="999" t="s">
        <v>841</v>
      </c>
    </row>
    <row r="905" spans="1:4" s="996" customFormat="1" ht="11.25" customHeight="1" x14ac:dyDescent="0.2">
      <c r="A905" s="1317"/>
      <c r="B905" s="1003">
        <v>31529.61</v>
      </c>
      <c r="C905" s="1003">
        <v>31529.607</v>
      </c>
      <c r="D905" s="999" t="s">
        <v>691</v>
      </c>
    </row>
    <row r="906" spans="1:4" s="996" customFormat="1" ht="11.25" customHeight="1" x14ac:dyDescent="0.2">
      <c r="A906" s="1317"/>
      <c r="B906" s="1003">
        <v>2231</v>
      </c>
      <c r="C906" s="1003">
        <v>2231</v>
      </c>
      <c r="D906" s="999" t="s">
        <v>835</v>
      </c>
    </row>
    <row r="907" spans="1:4" s="996" customFormat="1" ht="11.25" customHeight="1" x14ac:dyDescent="0.2">
      <c r="A907" s="1317"/>
      <c r="B907" s="1003">
        <v>630</v>
      </c>
      <c r="C907" s="1003">
        <v>630</v>
      </c>
      <c r="D907" s="999" t="s">
        <v>836</v>
      </c>
    </row>
    <row r="908" spans="1:4" s="996" customFormat="1" ht="11.25" customHeight="1" x14ac:dyDescent="0.2">
      <c r="A908" s="1317"/>
      <c r="B908" s="1003">
        <v>38831.050000000003</v>
      </c>
      <c r="C908" s="1003">
        <v>38769.200899999996</v>
      </c>
      <c r="D908" s="999" t="s">
        <v>11</v>
      </c>
    </row>
    <row r="909" spans="1:4" s="996" customFormat="1" ht="11.25" customHeight="1" x14ac:dyDescent="0.2">
      <c r="A909" s="1316" t="s">
        <v>986</v>
      </c>
      <c r="B909" s="1002">
        <v>2651.57</v>
      </c>
      <c r="C909" s="1002">
        <v>2651.5715000000005</v>
      </c>
      <c r="D909" s="998" t="s">
        <v>857</v>
      </c>
    </row>
    <row r="910" spans="1:4" s="996" customFormat="1" ht="11.25" customHeight="1" x14ac:dyDescent="0.2">
      <c r="A910" s="1317"/>
      <c r="B910" s="1003">
        <v>260</v>
      </c>
      <c r="C910" s="1003">
        <v>260</v>
      </c>
      <c r="D910" s="999" t="s">
        <v>3750</v>
      </c>
    </row>
    <row r="911" spans="1:4" s="996" customFormat="1" ht="11.25" customHeight="1" x14ac:dyDescent="0.2">
      <c r="A911" s="1317"/>
      <c r="B911" s="1003">
        <v>90.25</v>
      </c>
      <c r="C911" s="1003">
        <v>90.25</v>
      </c>
      <c r="D911" s="999" t="s">
        <v>4116</v>
      </c>
    </row>
    <row r="912" spans="1:4" s="996" customFormat="1" ht="11.25" customHeight="1" x14ac:dyDescent="0.2">
      <c r="A912" s="1317"/>
      <c r="B912" s="1003">
        <v>108</v>
      </c>
      <c r="C912" s="1003">
        <v>108</v>
      </c>
      <c r="D912" s="999" t="s">
        <v>4218</v>
      </c>
    </row>
    <row r="913" spans="1:4" s="996" customFormat="1" ht="11.25" customHeight="1" x14ac:dyDescent="0.2">
      <c r="A913" s="1317"/>
      <c r="B913" s="1003">
        <v>2108</v>
      </c>
      <c r="C913" s="1003">
        <v>2108</v>
      </c>
      <c r="D913" s="999" t="s">
        <v>3277</v>
      </c>
    </row>
    <row r="914" spans="1:4" s="996" customFormat="1" ht="11.25" customHeight="1" x14ac:dyDescent="0.2">
      <c r="A914" s="1317"/>
      <c r="B914" s="1003">
        <v>180</v>
      </c>
      <c r="C914" s="1003">
        <v>180</v>
      </c>
      <c r="D914" s="999" t="s">
        <v>841</v>
      </c>
    </row>
    <row r="915" spans="1:4" s="996" customFormat="1" ht="11.25" customHeight="1" x14ac:dyDescent="0.2">
      <c r="A915" s="1317"/>
      <c r="B915" s="1003">
        <v>53770</v>
      </c>
      <c r="C915" s="1003">
        <v>53769.999000000003</v>
      </c>
      <c r="D915" s="999" t="s">
        <v>691</v>
      </c>
    </row>
    <row r="916" spans="1:4" s="996" customFormat="1" ht="11.25" customHeight="1" x14ac:dyDescent="0.2">
      <c r="A916" s="1317"/>
      <c r="B916" s="1003">
        <v>5887</v>
      </c>
      <c r="C916" s="1003">
        <v>5887</v>
      </c>
      <c r="D916" s="999" t="s">
        <v>835</v>
      </c>
    </row>
    <row r="917" spans="1:4" s="996" customFormat="1" ht="11.25" customHeight="1" x14ac:dyDescent="0.2">
      <c r="A917" s="1317"/>
      <c r="B917" s="1003">
        <v>1301</v>
      </c>
      <c r="C917" s="1003">
        <v>1301</v>
      </c>
      <c r="D917" s="999" t="s">
        <v>836</v>
      </c>
    </row>
    <row r="918" spans="1:4" s="996" customFormat="1" ht="11.25" customHeight="1" x14ac:dyDescent="0.2">
      <c r="A918" s="1318"/>
      <c r="B918" s="1005">
        <v>66355.820000000007</v>
      </c>
      <c r="C918" s="1005">
        <v>66355.820500000002</v>
      </c>
      <c r="D918" s="1001" t="s">
        <v>11</v>
      </c>
    </row>
    <row r="919" spans="1:4" s="996" customFormat="1" ht="11.25" customHeight="1" x14ac:dyDescent="0.2">
      <c r="A919" s="1317" t="s">
        <v>997</v>
      </c>
      <c r="B919" s="1003">
        <v>300</v>
      </c>
      <c r="C919" s="1003">
        <v>300</v>
      </c>
      <c r="D919" s="999" t="s">
        <v>3750</v>
      </c>
    </row>
    <row r="920" spans="1:4" s="996" customFormat="1" ht="11.25" customHeight="1" x14ac:dyDescent="0.2">
      <c r="A920" s="1317"/>
      <c r="B920" s="1003">
        <v>135.93</v>
      </c>
      <c r="C920" s="1003">
        <v>135.92500000000001</v>
      </c>
      <c r="D920" s="999" t="s">
        <v>4116</v>
      </c>
    </row>
    <row r="921" spans="1:4" s="996" customFormat="1" ht="11.25" customHeight="1" x14ac:dyDescent="0.2">
      <c r="A921" s="1317"/>
      <c r="B921" s="1003">
        <v>72</v>
      </c>
      <c r="C921" s="1003">
        <v>72</v>
      </c>
      <c r="D921" s="999" t="s">
        <v>4218</v>
      </c>
    </row>
    <row r="922" spans="1:4" s="996" customFormat="1" ht="11.25" customHeight="1" x14ac:dyDescent="0.2">
      <c r="A922" s="1317"/>
      <c r="B922" s="1003">
        <v>180</v>
      </c>
      <c r="C922" s="1003">
        <v>180</v>
      </c>
      <c r="D922" s="999" t="s">
        <v>841</v>
      </c>
    </row>
    <row r="923" spans="1:4" s="996" customFormat="1" ht="11.25" customHeight="1" x14ac:dyDescent="0.2">
      <c r="A923" s="1317"/>
      <c r="B923" s="1003">
        <v>28471.670000000002</v>
      </c>
      <c r="C923" s="1003">
        <v>28471.669000000002</v>
      </c>
      <c r="D923" s="999" t="s">
        <v>691</v>
      </c>
    </row>
    <row r="924" spans="1:4" s="996" customFormat="1" ht="11.25" customHeight="1" x14ac:dyDescent="0.2">
      <c r="A924" s="1317"/>
      <c r="B924" s="1003">
        <v>4599</v>
      </c>
      <c r="C924" s="1003">
        <v>4599</v>
      </c>
      <c r="D924" s="999" t="s">
        <v>835</v>
      </c>
    </row>
    <row r="925" spans="1:4" s="996" customFormat="1" ht="11.25" customHeight="1" x14ac:dyDescent="0.2">
      <c r="A925" s="1317"/>
      <c r="B925" s="1003">
        <v>503</v>
      </c>
      <c r="C925" s="1003">
        <v>503</v>
      </c>
      <c r="D925" s="999" t="s">
        <v>836</v>
      </c>
    </row>
    <row r="926" spans="1:4" s="996" customFormat="1" ht="11.25" customHeight="1" x14ac:dyDescent="0.2">
      <c r="A926" s="1317"/>
      <c r="B926" s="1003">
        <v>34261.599999999999</v>
      </c>
      <c r="C926" s="1003">
        <v>34261.594000000005</v>
      </c>
      <c r="D926" s="999" t="s">
        <v>11</v>
      </c>
    </row>
    <row r="927" spans="1:4" s="996" customFormat="1" ht="11.25" customHeight="1" x14ac:dyDescent="0.2">
      <c r="A927" s="1316" t="s">
        <v>1005</v>
      </c>
      <c r="B927" s="1002">
        <v>66.900000000000006</v>
      </c>
      <c r="C927" s="1002">
        <v>66.900000000000006</v>
      </c>
      <c r="D927" s="998" t="s">
        <v>4116</v>
      </c>
    </row>
    <row r="928" spans="1:4" s="996" customFormat="1" ht="11.25" customHeight="1" x14ac:dyDescent="0.2">
      <c r="A928" s="1317"/>
      <c r="B928" s="1003">
        <v>53</v>
      </c>
      <c r="C928" s="1003">
        <v>53</v>
      </c>
      <c r="D928" s="999" t="s">
        <v>4218</v>
      </c>
    </row>
    <row r="929" spans="1:4" s="996" customFormat="1" ht="11.25" customHeight="1" x14ac:dyDescent="0.2">
      <c r="A929" s="1317"/>
      <c r="B929" s="1003">
        <v>3417.86</v>
      </c>
      <c r="C929" s="1003">
        <v>3417.8430000000003</v>
      </c>
      <c r="D929" s="999" t="s">
        <v>3245</v>
      </c>
    </row>
    <row r="930" spans="1:4" s="996" customFormat="1" ht="11.25" customHeight="1" x14ac:dyDescent="0.2">
      <c r="A930" s="1317"/>
      <c r="B930" s="1003">
        <v>180</v>
      </c>
      <c r="C930" s="1003">
        <v>180</v>
      </c>
      <c r="D930" s="999" t="s">
        <v>841</v>
      </c>
    </row>
    <row r="931" spans="1:4" s="996" customFormat="1" ht="11.25" customHeight="1" x14ac:dyDescent="0.2">
      <c r="A931" s="1317"/>
      <c r="B931" s="1003">
        <v>26842.959999999999</v>
      </c>
      <c r="C931" s="1003">
        <v>26842.964</v>
      </c>
      <c r="D931" s="999" t="s">
        <v>691</v>
      </c>
    </row>
    <row r="932" spans="1:4" s="996" customFormat="1" ht="11.25" customHeight="1" x14ac:dyDescent="0.2">
      <c r="A932" s="1317"/>
      <c r="B932" s="1003">
        <v>3343</v>
      </c>
      <c r="C932" s="1003">
        <v>3343</v>
      </c>
      <c r="D932" s="999" t="s">
        <v>835</v>
      </c>
    </row>
    <row r="933" spans="1:4" s="996" customFormat="1" ht="11.25" customHeight="1" x14ac:dyDescent="0.2">
      <c r="A933" s="1317"/>
      <c r="B933" s="1003">
        <v>372</v>
      </c>
      <c r="C933" s="1003">
        <v>372</v>
      </c>
      <c r="D933" s="999" t="s">
        <v>836</v>
      </c>
    </row>
    <row r="934" spans="1:4" s="996" customFormat="1" ht="11.25" customHeight="1" x14ac:dyDescent="0.2">
      <c r="A934" s="1318"/>
      <c r="B934" s="1005">
        <v>34275.72</v>
      </c>
      <c r="C934" s="1005">
        <v>34275.707000000002</v>
      </c>
      <c r="D934" s="1001" t="s">
        <v>11</v>
      </c>
    </row>
    <row r="935" spans="1:4" s="996" customFormat="1" ht="11.25" customHeight="1" x14ac:dyDescent="0.2">
      <c r="A935" s="1317" t="s">
        <v>988</v>
      </c>
      <c r="B935" s="1003">
        <v>257.7</v>
      </c>
      <c r="C935" s="1003">
        <v>257.7</v>
      </c>
      <c r="D935" s="999" t="s">
        <v>4116</v>
      </c>
    </row>
    <row r="936" spans="1:4" s="996" customFormat="1" ht="11.25" customHeight="1" x14ac:dyDescent="0.2">
      <c r="A936" s="1317"/>
      <c r="B936" s="1003">
        <v>109</v>
      </c>
      <c r="C936" s="1003">
        <v>109</v>
      </c>
      <c r="D936" s="999" t="s">
        <v>4218</v>
      </c>
    </row>
    <row r="937" spans="1:4" s="996" customFormat="1" ht="11.25" customHeight="1" x14ac:dyDescent="0.2">
      <c r="A937" s="1317"/>
      <c r="B937" s="1003">
        <v>195</v>
      </c>
      <c r="C937" s="1003">
        <v>195</v>
      </c>
      <c r="D937" s="999" t="s">
        <v>841</v>
      </c>
    </row>
    <row r="938" spans="1:4" s="996" customFormat="1" ht="11.25" customHeight="1" x14ac:dyDescent="0.2">
      <c r="A938" s="1317"/>
      <c r="B938" s="1003">
        <v>41046.5</v>
      </c>
      <c r="C938" s="1003">
        <v>41046.5</v>
      </c>
      <c r="D938" s="999" t="s">
        <v>691</v>
      </c>
    </row>
    <row r="939" spans="1:4" s="996" customFormat="1" ht="11.25" customHeight="1" x14ac:dyDescent="0.2">
      <c r="A939" s="1317"/>
      <c r="B939" s="1003">
        <v>3994</v>
      </c>
      <c r="C939" s="1003">
        <v>3994</v>
      </c>
      <c r="D939" s="999" t="s">
        <v>835</v>
      </c>
    </row>
    <row r="940" spans="1:4" s="996" customFormat="1" ht="11.25" customHeight="1" x14ac:dyDescent="0.2">
      <c r="A940" s="1317"/>
      <c r="B940" s="1003">
        <v>834</v>
      </c>
      <c r="C940" s="1003">
        <v>834</v>
      </c>
      <c r="D940" s="999" t="s">
        <v>836</v>
      </c>
    </row>
    <row r="941" spans="1:4" s="996" customFormat="1" ht="11.25" customHeight="1" x14ac:dyDescent="0.2">
      <c r="A941" s="1317"/>
      <c r="B941" s="1003">
        <v>46436.2</v>
      </c>
      <c r="C941" s="1003">
        <v>46436.2</v>
      </c>
      <c r="D941" s="999" t="s">
        <v>11</v>
      </c>
    </row>
    <row r="942" spans="1:4" s="996" customFormat="1" ht="11.25" customHeight="1" x14ac:dyDescent="0.2">
      <c r="A942" s="1316" t="s">
        <v>998</v>
      </c>
      <c r="B942" s="1002">
        <v>550</v>
      </c>
      <c r="C942" s="1002">
        <v>550</v>
      </c>
      <c r="D942" s="998" t="s">
        <v>3750</v>
      </c>
    </row>
    <row r="943" spans="1:4" s="996" customFormat="1" ht="11.25" customHeight="1" x14ac:dyDescent="0.2">
      <c r="A943" s="1317"/>
      <c r="B943" s="1003">
        <v>154.85</v>
      </c>
      <c r="C943" s="1003">
        <v>154.85</v>
      </c>
      <c r="D943" s="999" t="s">
        <v>4116</v>
      </c>
    </row>
    <row r="944" spans="1:4" s="996" customFormat="1" ht="11.25" customHeight="1" x14ac:dyDescent="0.2">
      <c r="A944" s="1317"/>
      <c r="B944" s="1003">
        <v>101</v>
      </c>
      <c r="C944" s="1003">
        <v>101</v>
      </c>
      <c r="D944" s="999" t="s">
        <v>4218</v>
      </c>
    </row>
    <row r="945" spans="1:4" s="996" customFormat="1" ht="11.25" customHeight="1" x14ac:dyDescent="0.2">
      <c r="A945" s="1317"/>
      <c r="B945" s="1003">
        <v>400</v>
      </c>
      <c r="C945" s="1003">
        <v>400</v>
      </c>
      <c r="D945" s="999" t="s">
        <v>3277</v>
      </c>
    </row>
    <row r="946" spans="1:4" s="996" customFormat="1" ht="11.25" customHeight="1" x14ac:dyDescent="0.2">
      <c r="A946" s="1317"/>
      <c r="B946" s="1003">
        <v>1789.8500000000001</v>
      </c>
      <c r="C946" s="1003">
        <v>1789.85</v>
      </c>
      <c r="D946" s="999" t="s">
        <v>4096</v>
      </c>
    </row>
    <row r="947" spans="1:4" s="996" customFormat="1" ht="11.25" customHeight="1" x14ac:dyDescent="0.2">
      <c r="A947" s="1317"/>
      <c r="B947" s="1003">
        <v>400</v>
      </c>
      <c r="C947" s="1003">
        <v>400</v>
      </c>
      <c r="D947" s="999" t="s">
        <v>625</v>
      </c>
    </row>
    <row r="948" spans="1:4" s="996" customFormat="1" ht="11.25" customHeight="1" x14ac:dyDescent="0.2">
      <c r="A948" s="1317"/>
      <c r="B948" s="1003">
        <v>180</v>
      </c>
      <c r="C948" s="1003">
        <v>180</v>
      </c>
      <c r="D948" s="999" t="s">
        <v>841</v>
      </c>
    </row>
    <row r="949" spans="1:4" s="996" customFormat="1" ht="11.25" customHeight="1" x14ac:dyDescent="0.2">
      <c r="A949" s="1317"/>
      <c r="B949" s="1003">
        <v>32341.3</v>
      </c>
      <c r="C949" s="1003">
        <v>32341.300999999999</v>
      </c>
      <c r="D949" s="999" t="s">
        <v>691</v>
      </c>
    </row>
    <row r="950" spans="1:4" s="996" customFormat="1" ht="11.25" customHeight="1" x14ac:dyDescent="0.2">
      <c r="A950" s="1317"/>
      <c r="B950" s="1003">
        <v>4298</v>
      </c>
      <c r="C950" s="1003">
        <v>4298</v>
      </c>
      <c r="D950" s="999" t="s">
        <v>835</v>
      </c>
    </row>
    <row r="951" spans="1:4" s="996" customFormat="1" ht="11.25" customHeight="1" x14ac:dyDescent="0.2">
      <c r="A951" s="1317"/>
      <c r="B951" s="1003">
        <v>1368</v>
      </c>
      <c r="C951" s="1003">
        <v>1368</v>
      </c>
      <c r="D951" s="999" t="s">
        <v>836</v>
      </c>
    </row>
    <row r="952" spans="1:4" s="996" customFormat="1" ht="11.25" customHeight="1" x14ac:dyDescent="0.2">
      <c r="A952" s="1318"/>
      <c r="B952" s="1005">
        <v>41583</v>
      </c>
      <c r="C952" s="1005">
        <v>41583.000999999997</v>
      </c>
      <c r="D952" s="1001" t="s">
        <v>11</v>
      </c>
    </row>
    <row r="953" spans="1:4" s="996" customFormat="1" ht="11.25" customHeight="1" x14ac:dyDescent="0.2">
      <c r="A953" s="1317" t="s">
        <v>1008</v>
      </c>
      <c r="B953" s="1003">
        <v>374.3</v>
      </c>
      <c r="C953" s="1003">
        <v>374.3</v>
      </c>
      <c r="D953" s="999" t="s">
        <v>4116</v>
      </c>
    </row>
    <row r="954" spans="1:4" s="996" customFormat="1" ht="11.25" customHeight="1" x14ac:dyDescent="0.2">
      <c r="A954" s="1317"/>
      <c r="B954" s="1003">
        <v>170</v>
      </c>
      <c r="C954" s="1003">
        <v>170</v>
      </c>
      <c r="D954" s="999" t="s">
        <v>4218</v>
      </c>
    </row>
    <row r="955" spans="1:4" s="996" customFormat="1" ht="11.25" customHeight="1" x14ac:dyDescent="0.2">
      <c r="A955" s="1317"/>
      <c r="B955" s="1003">
        <v>15</v>
      </c>
      <c r="C955" s="1003">
        <v>15</v>
      </c>
      <c r="D955" s="999" t="s">
        <v>841</v>
      </c>
    </row>
    <row r="956" spans="1:4" s="996" customFormat="1" ht="11.25" customHeight="1" x14ac:dyDescent="0.2">
      <c r="A956" s="1317"/>
      <c r="B956" s="1003">
        <v>380.57000000000005</v>
      </c>
      <c r="C956" s="1003">
        <v>380.56799999999998</v>
      </c>
      <c r="D956" s="999" t="s">
        <v>4195</v>
      </c>
    </row>
    <row r="957" spans="1:4" s="996" customFormat="1" ht="11.25" customHeight="1" x14ac:dyDescent="0.2">
      <c r="A957" s="1317"/>
      <c r="B957" s="1003">
        <v>73766.289999999994</v>
      </c>
      <c r="C957" s="1003">
        <v>73766.284</v>
      </c>
      <c r="D957" s="999" t="s">
        <v>691</v>
      </c>
    </row>
    <row r="958" spans="1:4" s="996" customFormat="1" ht="11.25" customHeight="1" x14ac:dyDescent="0.2">
      <c r="A958" s="1317"/>
      <c r="B958" s="1003">
        <v>8007</v>
      </c>
      <c r="C958" s="1003">
        <v>8007</v>
      </c>
      <c r="D958" s="999" t="s">
        <v>835</v>
      </c>
    </row>
    <row r="959" spans="1:4" s="996" customFormat="1" ht="11.25" customHeight="1" x14ac:dyDescent="0.2">
      <c r="A959" s="1317"/>
      <c r="B959" s="1003">
        <v>2500</v>
      </c>
      <c r="C959" s="1003">
        <v>2500</v>
      </c>
      <c r="D959" s="999" t="s">
        <v>836</v>
      </c>
    </row>
    <row r="960" spans="1:4" s="996" customFormat="1" ht="11.25" customHeight="1" x14ac:dyDescent="0.2">
      <c r="A960" s="1317"/>
      <c r="B960" s="1003">
        <v>400</v>
      </c>
      <c r="C960" s="1003">
        <v>338.8</v>
      </c>
      <c r="D960" s="999" t="s">
        <v>4240</v>
      </c>
    </row>
    <row r="961" spans="1:4" s="996" customFormat="1" ht="11.25" customHeight="1" x14ac:dyDescent="0.2">
      <c r="A961" s="1317"/>
      <c r="B961" s="1003">
        <v>323.7</v>
      </c>
      <c r="C961" s="1003">
        <v>323.7</v>
      </c>
      <c r="D961" s="999" t="s">
        <v>837</v>
      </c>
    </row>
    <row r="962" spans="1:4" s="996" customFormat="1" ht="11.25" customHeight="1" x14ac:dyDescent="0.2">
      <c r="A962" s="1317"/>
      <c r="B962" s="1003">
        <v>85936.86</v>
      </c>
      <c r="C962" s="1003">
        <v>85875.652000000002</v>
      </c>
      <c r="D962" s="999" t="s">
        <v>11</v>
      </c>
    </row>
    <row r="963" spans="1:4" s="996" customFormat="1" ht="11.25" customHeight="1" x14ac:dyDescent="0.2">
      <c r="A963" s="1316" t="s">
        <v>989</v>
      </c>
      <c r="B963" s="1002">
        <v>4300</v>
      </c>
      <c r="C963" s="1002">
        <v>0</v>
      </c>
      <c r="D963" s="998" t="s">
        <v>4241</v>
      </c>
    </row>
    <row r="964" spans="1:4" s="996" customFormat="1" ht="11.25" customHeight="1" x14ac:dyDescent="0.2">
      <c r="A964" s="1317"/>
      <c r="B964" s="1003">
        <v>265</v>
      </c>
      <c r="C964" s="1003">
        <v>265</v>
      </c>
      <c r="D964" s="999" t="s">
        <v>3750</v>
      </c>
    </row>
    <row r="965" spans="1:4" s="996" customFormat="1" ht="11.25" customHeight="1" x14ac:dyDescent="0.2">
      <c r="A965" s="1317"/>
      <c r="B965" s="1003">
        <v>14.65</v>
      </c>
      <c r="C965" s="1003">
        <v>14.5</v>
      </c>
      <c r="D965" s="999" t="s">
        <v>4116</v>
      </c>
    </row>
    <row r="966" spans="1:4" s="996" customFormat="1" ht="11.25" customHeight="1" x14ac:dyDescent="0.2">
      <c r="A966" s="1317"/>
      <c r="B966" s="1003">
        <v>52</v>
      </c>
      <c r="C966" s="1003">
        <v>52</v>
      </c>
      <c r="D966" s="999" t="s">
        <v>4218</v>
      </c>
    </row>
    <row r="967" spans="1:4" s="996" customFormat="1" ht="11.25" customHeight="1" x14ac:dyDescent="0.2">
      <c r="A967" s="1317"/>
      <c r="B967" s="1003">
        <v>7279.57</v>
      </c>
      <c r="C967" s="1003">
        <v>7279.552999999999</v>
      </c>
      <c r="D967" s="999" t="s">
        <v>3245</v>
      </c>
    </row>
    <row r="968" spans="1:4" s="996" customFormat="1" ht="11.25" customHeight="1" x14ac:dyDescent="0.2">
      <c r="A968" s="1317"/>
      <c r="B968" s="1003">
        <v>591</v>
      </c>
      <c r="C968" s="1003">
        <v>591</v>
      </c>
      <c r="D968" s="999" t="s">
        <v>841</v>
      </c>
    </row>
    <row r="969" spans="1:4" s="996" customFormat="1" ht="11.25" customHeight="1" x14ac:dyDescent="0.2">
      <c r="A969" s="1317"/>
      <c r="B969" s="1003">
        <v>38843.46</v>
      </c>
      <c r="C969" s="1003">
        <v>38843.455999999998</v>
      </c>
      <c r="D969" s="999" t="s">
        <v>691</v>
      </c>
    </row>
    <row r="970" spans="1:4" s="996" customFormat="1" ht="11.25" customHeight="1" x14ac:dyDescent="0.2">
      <c r="A970" s="1317"/>
      <c r="B970" s="1003">
        <v>5768</v>
      </c>
      <c r="C970" s="1003">
        <v>5768</v>
      </c>
      <c r="D970" s="999" t="s">
        <v>835</v>
      </c>
    </row>
    <row r="971" spans="1:4" s="996" customFormat="1" ht="11.25" customHeight="1" x14ac:dyDescent="0.2">
      <c r="A971" s="1317"/>
      <c r="B971" s="1003">
        <v>1832</v>
      </c>
      <c r="C971" s="1003">
        <v>1832</v>
      </c>
      <c r="D971" s="999" t="s">
        <v>836</v>
      </c>
    </row>
    <row r="972" spans="1:4" s="996" customFormat="1" ht="11.25" customHeight="1" x14ac:dyDescent="0.2">
      <c r="A972" s="1317"/>
      <c r="B972" s="1003">
        <v>8029.25</v>
      </c>
      <c r="C972" s="1003">
        <v>8029.2466399999994</v>
      </c>
      <c r="D972" s="999" t="s">
        <v>3346</v>
      </c>
    </row>
    <row r="973" spans="1:4" s="996" customFormat="1" ht="11.25" customHeight="1" x14ac:dyDescent="0.2">
      <c r="A973" s="1317"/>
      <c r="B973" s="1003">
        <v>9350</v>
      </c>
      <c r="C973" s="1003">
        <v>9081.3629999999994</v>
      </c>
      <c r="D973" s="999" t="s">
        <v>4242</v>
      </c>
    </row>
    <row r="974" spans="1:4" s="996" customFormat="1" ht="11.25" customHeight="1" x14ac:dyDescent="0.2">
      <c r="A974" s="1318"/>
      <c r="B974" s="1005">
        <v>76324.929999999993</v>
      </c>
      <c r="C974" s="1005">
        <v>71756.118640000001</v>
      </c>
      <c r="D974" s="1001" t="s">
        <v>11</v>
      </c>
    </row>
    <row r="975" spans="1:4" s="996" customFormat="1" ht="11.25" customHeight="1" x14ac:dyDescent="0.2">
      <c r="A975" s="1317" t="s">
        <v>1935</v>
      </c>
      <c r="B975" s="1003">
        <v>140</v>
      </c>
      <c r="C975" s="1003">
        <v>140</v>
      </c>
      <c r="D975" s="999" t="s">
        <v>3750</v>
      </c>
    </row>
    <row r="976" spans="1:4" s="996" customFormat="1" ht="11.25" customHeight="1" x14ac:dyDescent="0.2">
      <c r="A976" s="1317"/>
      <c r="B976" s="1003">
        <v>102.15</v>
      </c>
      <c r="C976" s="1003">
        <v>102.15</v>
      </c>
      <c r="D976" s="999" t="s">
        <v>4116</v>
      </c>
    </row>
    <row r="977" spans="1:4" s="996" customFormat="1" ht="11.25" customHeight="1" x14ac:dyDescent="0.2">
      <c r="A977" s="1317"/>
      <c r="B977" s="1003">
        <v>83</v>
      </c>
      <c r="C977" s="1003">
        <v>79.956800000000001</v>
      </c>
      <c r="D977" s="999" t="s">
        <v>4218</v>
      </c>
    </row>
    <row r="978" spans="1:4" s="996" customFormat="1" ht="11.25" customHeight="1" x14ac:dyDescent="0.2">
      <c r="A978" s="1317"/>
      <c r="B978" s="1003">
        <v>2170</v>
      </c>
      <c r="C978" s="1003">
        <v>2170</v>
      </c>
      <c r="D978" s="999" t="s">
        <v>3245</v>
      </c>
    </row>
    <row r="979" spans="1:4" s="996" customFormat="1" ht="11.25" customHeight="1" x14ac:dyDescent="0.2">
      <c r="A979" s="1317"/>
      <c r="B979" s="1003">
        <v>1989.58</v>
      </c>
      <c r="C979" s="1003">
        <v>1989.5759999999998</v>
      </c>
      <c r="D979" s="999" t="s">
        <v>4096</v>
      </c>
    </row>
    <row r="980" spans="1:4" s="996" customFormat="1" ht="11.25" customHeight="1" x14ac:dyDescent="0.2">
      <c r="A980" s="1317"/>
      <c r="B980" s="1003">
        <v>85</v>
      </c>
      <c r="C980" s="1003">
        <v>85</v>
      </c>
      <c r="D980" s="999" t="s">
        <v>843</v>
      </c>
    </row>
    <row r="981" spans="1:4" s="996" customFormat="1" ht="11.25" customHeight="1" x14ac:dyDescent="0.2">
      <c r="A981" s="1317"/>
      <c r="B981" s="1003">
        <v>35</v>
      </c>
      <c r="C981" s="1003">
        <v>35</v>
      </c>
      <c r="D981" s="999" t="s">
        <v>840</v>
      </c>
    </row>
    <row r="982" spans="1:4" s="996" customFormat="1" ht="11.25" customHeight="1" x14ac:dyDescent="0.2">
      <c r="A982" s="1317"/>
      <c r="B982" s="1003">
        <v>44610.33</v>
      </c>
      <c r="C982" s="1003">
        <v>44610.334000000003</v>
      </c>
      <c r="D982" s="999" t="s">
        <v>691</v>
      </c>
    </row>
    <row r="983" spans="1:4" s="996" customFormat="1" ht="11.25" customHeight="1" x14ac:dyDescent="0.2">
      <c r="A983" s="1317"/>
      <c r="B983" s="1003">
        <v>4523</v>
      </c>
      <c r="C983" s="1003">
        <v>4523</v>
      </c>
      <c r="D983" s="999" t="s">
        <v>835</v>
      </c>
    </row>
    <row r="984" spans="1:4" s="996" customFormat="1" ht="11.25" customHeight="1" x14ac:dyDescent="0.2">
      <c r="A984" s="1317"/>
      <c r="B984" s="1003">
        <v>1133</v>
      </c>
      <c r="C984" s="1003">
        <v>1133</v>
      </c>
      <c r="D984" s="999" t="s">
        <v>836</v>
      </c>
    </row>
    <row r="985" spans="1:4" s="996" customFormat="1" ht="11.25" customHeight="1" x14ac:dyDescent="0.2">
      <c r="A985" s="1317"/>
      <c r="B985" s="1003">
        <v>371.5</v>
      </c>
      <c r="C985" s="1003">
        <v>371.5</v>
      </c>
      <c r="D985" s="999" t="s">
        <v>837</v>
      </c>
    </row>
    <row r="986" spans="1:4" s="996" customFormat="1" ht="11.25" customHeight="1" x14ac:dyDescent="0.2">
      <c r="A986" s="1317"/>
      <c r="B986" s="1003">
        <v>55242.560000000005</v>
      </c>
      <c r="C986" s="1003">
        <v>55239.516800000005</v>
      </c>
      <c r="D986" s="999" t="s">
        <v>11</v>
      </c>
    </row>
    <row r="987" spans="1:4" s="996" customFormat="1" ht="11.25" customHeight="1" x14ac:dyDescent="0.2">
      <c r="A987" s="1316" t="s">
        <v>1025</v>
      </c>
      <c r="B987" s="1002">
        <v>129</v>
      </c>
      <c r="C987" s="1002">
        <v>129</v>
      </c>
      <c r="D987" s="998" t="s">
        <v>4224</v>
      </c>
    </row>
    <row r="988" spans="1:4" s="996" customFormat="1" ht="11.25" customHeight="1" x14ac:dyDescent="0.2">
      <c r="A988" s="1317"/>
      <c r="B988" s="1003">
        <v>242.7</v>
      </c>
      <c r="C988" s="1003">
        <v>242.7</v>
      </c>
      <c r="D988" s="999" t="s">
        <v>4116</v>
      </c>
    </row>
    <row r="989" spans="1:4" s="996" customFormat="1" ht="11.25" customHeight="1" x14ac:dyDescent="0.2">
      <c r="A989" s="1317"/>
      <c r="B989" s="1003">
        <v>393.29</v>
      </c>
      <c r="C989" s="1003">
        <v>393.28699999999998</v>
      </c>
      <c r="D989" s="999" t="s">
        <v>4243</v>
      </c>
    </row>
    <row r="990" spans="1:4" s="996" customFormat="1" ht="11.25" customHeight="1" x14ac:dyDescent="0.2">
      <c r="A990" s="1317"/>
      <c r="B990" s="1003">
        <v>831</v>
      </c>
      <c r="C990" s="1003">
        <v>831</v>
      </c>
      <c r="D990" s="999" t="s">
        <v>4218</v>
      </c>
    </row>
    <row r="991" spans="1:4" s="996" customFormat="1" ht="11.25" customHeight="1" x14ac:dyDescent="0.2">
      <c r="A991" s="1317"/>
      <c r="B991" s="1003">
        <v>1548.8</v>
      </c>
      <c r="C991" s="1003">
        <v>1548.8</v>
      </c>
      <c r="D991" s="999" t="s">
        <v>4244</v>
      </c>
    </row>
    <row r="992" spans="1:4" s="996" customFormat="1" ht="11.25" customHeight="1" x14ac:dyDescent="0.2">
      <c r="A992" s="1317"/>
      <c r="B992" s="1003">
        <v>991.25</v>
      </c>
      <c r="C992" s="1003">
        <v>991.24599999999998</v>
      </c>
      <c r="D992" s="999" t="s">
        <v>4096</v>
      </c>
    </row>
    <row r="993" spans="1:4" s="996" customFormat="1" ht="21" x14ac:dyDescent="0.2">
      <c r="A993" s="1317"/>
      <c r="B993" s="1003">
        <v>59.99</v>
      </c>
      <c r="C993" s="1003">
        <v>59.99</v>
      </c>
      <c r="D993" s="999" t="s">
        <v>4245</v>
      </c>
    </row>
    <row r="994" spans="1:4" s="996" customFormat="1" ht="11.25" customHeight="1" x14ac:dyDescent="0.2">
      <c r="A994" s="1317"/>
      <c r="B994" s="1003">
        <v>4132.6099999999997</v>
      </c>
      <c r="C994" s="1003">
        <v>4132.6099999999997</v>
      </c>
      <c r="D994" s="999" t="s">
        <v>4195</v>
      </c>
    </row>
    <row r="995" spans="1:4" s="996" customFormat="1" ht="11.25" customHeight="1" x14ac:dyDescent="0.2">
      <c r="A995" s="1317"/>
      <c r="B995" s="1003">
        <v>27</v>
      </c>
      <c r="C995" s="1003">
        <v>27</v>
      </c>
      <c r="D995" s="999" t="s">
        <v>4223</v>
      </c>
    </row>
    <row r="996" spans="1:4" s="996" customFormat="1" ht="11.25" customHeight="1" x14ac:dyDescent="0.2">
      <c r="A996" s="1317"/>
      <c r="B996" s="1003">
        <v>84747.03</v>
      </c>
      <c r="C996" s="1003">
        <v>84747.032999999996</v>
      </c>
      <c r="D996" s="999" t="s">
        <v>691</v>
      </c>
    </row>
    <row r="997" spans="1:4" s="996" customFormat="1" ht="11.25" customHeight="1" x14ac:dyDescent="0.2">
      <c r="A997" s="1317"/>
      <c r="B997" s="1003">
        <v>10966</v>
      </c>
      <c r="C997" s="1003">
        <v>10966</v>
      </c>
      <c r="D997" s="999" t="s">
        <v>835</v>
      </c>
    </row>
    <row r="998" spans="1:4" s="996" customFormat="1" ht="11.25" customHeight="1" x14ac:dyDescent="0.2">
      <c r="A998" s="1317"/>
      <c r="B998" s="1003">
        <v>983</v>
      </c>
      <c r="C998" s="1003">
        <v>983</v>
      </c>
      <c r="D998" s="999" t="s">
        <v>836</v>
      </c>
    </row>
    <row r="999" spans="1:4" s="996" customFormat="1" ht="11.25" customHeight="1" x14ac:dyDescent="0.2">
      <c r="A999" s="1317"/>
      <c r="B999" s="1003">
        <v>500</v>
      </c>
      <c r="C999" s="1003">
        <v>500</v>
      </c>
      <c r="D999" s="999" t="s">
        <v>619</v>
      </c>
    </row>
    <row r="1000" spans="1:4" s="996" customFormat="1" ht="11.25" customHeight="1" x14ac:dyDescent="0.2">
      <c r="A1000" s="1318"/>
      <c r="B1000" s="1005">
        <v>105551.67</v>
      </c>
      <c r="C1000" s="1005">
        <v>105551.66599999998</v>
      </c>
      <c r="D1000" s="1001" t="s">
        <v>11</v>
      </c>
    </row>
    <row r="1001" spans="1:4" s="996" customFormat="1" ht="11.25" customHeight="1" x14ac:dyDescent="0.2">
      <c r="A1001" s="1317" t="s">
        <v>1018</v>
      </c>
      <c r="B1001" s="1003">
        <v>150</v>
      </c>
      <c r="C1001" s="1003">
        <v>150</v>
      </c>
      <c r="D1001" s="999" t="s">
        <v>3750</v>
      </c>
    </row>
    <row r="1002" spans="1:4" s="996" customFormat="1" ht="11.25" customHeight="1" x14ac:dyDescent="0.2">
      <c r="A1002" s="1317"/>
      <c r="B1002" s="1003">
        <v>80.7</v>
      </c>
      <c r="C1002" s="1003">
        <v>0</v>
      </c>
      <c r="D1002" s="999" t="s">
        <v>4116</v>
      </c>
    </row>
    <row r="1003" spans="1:4" s="996" customFormat="1" ht="11.25" customHeight="1" x14ac:dyDescent="0.2">
      <c r="A1003" s="1317"/>
      <c r="B1003" s="1003">
        <v>115</v>
      </c>
      <c r="C1003" s="1003">
        <v>115</v>
      </c>
      <c r="D1003" s="999" t="s">
        <v>4218</v>
      </c>
    </row>
    <row r="1004" spans="1:4" s="996" customFormat="1" ht="11.25" customHeight="1" x14ac:dyDescent="0.2">
      <c r="A1004" s="1317"/>
      <c r="B1004" s="1003">
        <v>5754.2899999999991</v>
      </c>
      <c r="C1004" s="1003">
        <v>5754.2759999999998</v>
      </c>
      <c r="D1004" s="999" t="s">
        <v>3245</v>
      </c>
    </row>
    <row r="1005" spans="1:4" s="996" customFormat="1" ht="11.25" customHeight="1" x14ac:dyDescent="0.2">
      <c r="A1005" s="1317"/>
      <c r="B1005" s="1003">
        <v>2600</v>
      </c>
      <c r="C1005" s="1003">
        <v>2600</v>
      </c>
      <c r="D1005" s="999" t="s">
        <v>625</v>
      </c>
    </row>
    <row r="1006" spans="1:4" s="996" customFormat="1" ht="11.25" customHeight="1" x14ac:dyDescent="0.2">
      <c r="A1006" s="1317"/>
      <c r="B1006" s="1003">
        <v>815</v>
      </c>
      <c r="C1006" s="1003">
        <v>815</v>
      </c>
      <c r="D1006" s="999" t="s">
        <v>841</v>
      </c>
    </row>
    <row r="1007" spans="1:4" s="996" customFormat="1" ht="11.25" customHeight="1" x14ac:dyDescent="0.2">
      <c r="A1007" s="1317"/>
      <c r="B1007" s="1003">
        <v>52265.65</v>
      </c>
      <c r="C1007" s="1003">
        <v>52265.65</v>
      </c>
      <c r="D1007" s="999" t="s">
        <v>691</v>
      </c>
    </row>
    <row r="1008" spans="1:4" s="996" customFormat="1" ht="11.25" customHeight="1" x14ac:dyDescent="0.2">
      <c r="A1008" s="1317"/>
      <c r="B1008" s="1003">
        <v>7330</v>
      </c>
      <c r="C1008" s="1003">
        <v>7330</v>
      </c>
      <c r="D1008" s="999" t="s">
        <v>835</v>
      </c>
    </row>
    <row r="1009" spans="1:4" s="996" customFormat="1" ht="11.25" customHeight="1" x14ac:dyDescent="0.2">
      <c r="A1009" s="1317"/>
      <c r="B1009" s="1003">
        <v>369</v>
      </c>
      <c r="C1009" s="1003">
        <v>369</v>
      </c>
      <c r="D1009" s="999" t="s">
        <v>836</v>
      </c>
    </row>
    <row r="1010" spans="1:4" s="996" customFormat="1" ht="11.25" customHeight="1" x14ac:dyDescent="0.2">
      <c r="A1010" s="1317"/>
      <c r="B1010" s="1003">
        <v>69479.64</v>
      </c>
      <c r="C1010" s="1003">
        <v>69398.926000000007</v>
      </c>
      <c r="D1010" s="999" t="s">
        <v>11</v>
      </c>
    </row>
    <row r="1011" spans="1:4" s="996" customFormat="1" ht="11.25" customHeight="1" x14ac:dyDescent="0.2">
      <c r="A1011" s="1316" t="s">
        <v>1035</v>
      </c>
      <c r="B1011" s="1002">
        <v>228.45</v>
      </c>
      <c r="C1011" s="1002">
        <v>228.45</v>
      </c>
      <c r="D1011" s="998" t="s">
        <v>4116</v>
      </c>
    </row>
    <row r="1012" spans="1:4" s="996" customFormat="1" ht="11.25" customHeight="1" x14ac:dyDescent="0.2">
      <c r="A1012" s="1317"/>
      <c r="B1012" s="1003">
        <v>172</v>
      </c>
      <c r="C1012" s="1003">
        <v>172</v>
      </c>
      <c r="D1012" s="999" t="s">
        <v>4218</v>
      </c>
    </row>
    <row r="1013" spans="1:4" s="996" customFormat="1" ht="11.25" customHeight="1" x14ac:dyDescent="0.2">
      <c r="A1013" s="1317"/>
      <c r="B1013" s="1003">
        <v>6.4</v>
      </c>
      <c r="C1013" s="1003">
        <v>6.4</v>
      </c>
      <c r="D1013" s="999" t="s">
        <v>4203</v>
      </c>
    </row>
    <row r="1014" spans="1:4" s="996" customFormat="1" ht="11.25" customHeight="1" x14ac:dyDescent="0.2">
      <c r="A1014" s="1317"/>
      <c r="B1014" s="1003">
        <v>524.4</v>
      </c>
      <c r="C1014" s="1003">
        <v>524.4</v>
      </c>
      <c r="D1014" s="999" t="s">
        <v>841</v>
      </c>
    </row>
    <row r="1015" spans="1:4" s="996" customFormat="1" ht="11.25" customHeight="1" x14ac:dyDescent="0.2">
      <c r="A1015" s="1317"/>
      <c r="B1015" s="1003">
        <v>55658.039999999994</v>
      </c>
      <c r="C1015" s="1003">
        <v>55658.035999999993</v>
      </c>
      <c r="D1015" s="999" t="s">
        <v>691</v>
      </c>
    </row>
    <row r="1016" spans="1:4" s="996" customFormat="1" ht="11.25" customHeight="1" x14ac:dyDescent="0.2">
      <c r="A1016" s="1317"/>
      <c r="B1016" s="1003">
        <v>8436</v>
      </c>
      <c r="C1016" s="1003">
        <v>8436</v>
      </c>
      <c r="D1016" s="999" t="s">
        <v>835</v>
      </c>
    </row>
    <row r="1017" spans="1:4" s="996" customFormat="1" ht="11.25" customHeight="1" x14ac:dyDescent="0.2">
      <c r="A1017" s="1317"/>
      <c r="B1017" s="1003">
        <v>2093</v>
      </c>
      <c r="C1017" s="1003">
        <v>2093</v>
      </c>
      <c r="D1017" s="999" t="s">
        <v>836</v>
      </c>
    </row>
    <row r="1018" spans="1:4" s="996" customFormat="1" ht="11.25" customHeight="1" x14ac:dyDescent="0.2">
      <c r="A1018" s="1318"/>
      <c r="B1018" s="1005">
        <v>67118.289999999994</v>
      </c>
      <c r="C1018" s="1005">
        <v>67118.285999999993</v>
      </c>
      <c r="D1018" s="1001" t="s">
        <v>11</v>
      </c>
    </row>
    <row r="1019" spans="1:4" s="996" customFormat="1" ht="11.25" customHeight="1" x14ac:dyDescent="0.2">
      <c r="A1019" s="1317" t="s">
        <v>1013</v>
      </c>
      <c r="B1019" s="1003">
        <v>226.3</v>
      </c>
      <c r="C1019" s="1003">
        <v>114.10000000000001</v>
      </c>
      <c r="D1019" s="999" t="s">
        <v>4116</v>
      </c>
    </row>
    <row r="1020" spans="1:4" s="996" customFormat="1" ht="11.25" customHeight="1" x14ac:dyDescent="0.2">
      <c r="A1020" s="1317"/>
      <c r="B1020" s="1003">
        <v>153</v>
      </c>
      <c r="C1020" s="1003">
        <v>153</v>
      </c>
      <c r="D1020" s="999" t="s">
        <v>4218</v>
      </c>
    </row>
    <row r="1021" spans="1:4" s="996" customFormat="1" ht="11.25" customHeight="1" x14ac:dyDescent="0.2">
      <c r="A1021" s="1317"/>
      <c r="B1021" s="1003">
        <v>550</v>
      </c>
      <c r="C1021" s="1003">
        <v>550</v>
      </c>
      <c r="D1021" s="999" t="s">
        <v>620</v>
      </c>
    </row>
    <row r="1022" spans="1:4" s="996" customFormat="1" ht="11.25" customHeight="1" x14ac:dyDescent="0.2">
      <c r="A1022" s="1317"/>
      <c r="B1022" s="1003">
        <v>100</v>
      </c>
      <c r="C1022" s="1003">
        <v>100</v>
      </c>
      <c r="D1022" s="999" t="s">
        <v>3245</v>
      </c>
    </row>
    <row r="1023" spans="1:4" s="996" customFormat="1" ht="11.25" customHeight="1" x14ac:dyDescent="0.2">
      <c r="A1023" s="1317"/>
      <c r="B1023" s="1003">
        <v>4235.33</v>
      </c>
      <c r="C1023" s="1003">
        <v>4235.3320000000003</v>
      </c>
      <c r="D1023" s="999" t="s">
        <v>4096</v>
      </c>
    </row>
    <row r="1024" spans="1:4" s="996" customFormat="1" ht="11.25" customHeight="1" x14ac:dyDescent="0.2">
      <c r="A1024" s="1317"/>
      <c r="B1024" s="1003">
        <v>5100</v>
      </c>
      <c r="C1024" s="1003">
        <v>5100</v>
      </c>
      <c r="D1024" s="999" t="s">
        <v>4246</v>
      </c>
    </row>
    <row r="1025" spans="1:4" s="996" customFormat="1" ht="11.25" customHeight="1" x14ac:dyDescent="0.2">
      <c r="A1025" s="1317"/>
      <c r="B1025" s="1003">
        <v>197.03</v>
      </c>
      <c r="C1025" s="1003">
        <v>197.02600000000001</v>
      </c>
      <c r="D1025" s="999" t="s">
        <v>843</v>
      </c>
    </row>
    <row r="1026" spans="1:4" s="996" customFormat="1" ht="11.25" customHeight="1" x14ac:dyDescent="0.2">
      <c r="A1026" s="1317"/>
      <c r="B1026" s="1003">
        <v>566.6</v>
      </c>
      <c r="C1026" s="1003">
        <v>566.6</v>
      </c>
      <c r="D1026" s="999" t="s">
        <v>841</v>
      </c>
    </row>
    <row r="1027" spans="1:4" s="996" customFormat="1" ht="11.25" customHeight="1" x14ac:dyDescent="0.2">
      <c r="A1027" s="1317"/>
      <c r="B1027" s="1003">
        <v>229.88</v>
      </c>
      <c r="C1027" s="1003">
        <v>229.881</v>
      </c>
      <c r="D1027" s="999" t="s">
        <v>4195</v>
      </c>
    </row>
    <row r="1028" spans="1:4" s="996" customFormat="1" ht="11.25" customHeight="1" x14ac:dyDescent="0.2">
      <c r="A1028" s="1317"/>
      <c r="B1028" s="1003">
        <v>82896.160000000003</v>
      </c>
      <c r="C1028" s="1003">
        <v>82896.157999999996</v>
      </c>
      <c r="D1028" s="999" t="s">
        <v>691</v>
      </c>
    </row>
    <row r="1029" spans="1:4" s="996" customFormat="1" ht="11.25" customHeight="1" x14ac:dyDescent="0.2">
      <c r="A1029" s="1317"/>
      <c r="B1029" s="1003">
        <v>12016</v>
      </c>
      <c r="C1029" s="1003">
        <v>12016</v>
      </c>
      <c r="D1029" s="999" t="s">
        <v>835</v>
      </c>
    </row>
    <row r="1030" spans="1:4" s="996" customFormat="1" ht="11.25" customHeight="1" x14ac:dyDescent="0.2">
      <c r="A1030" s="1317"/>
      <c r="B1030" s="1003">
        <v>1722</v>
      </c>
      <c r="C1030" s="1003">
        <v>1722</v>
      </c>
      <c r="D1030" s="999" t="s">
        <v>836</v>
      </c>
    </row>
    <row r="1031" spans="1:4" s="996" customFormat="1" ht="11.25" customHeight="1" x14ac:dyDescent="0.2">
      <c r="A1031" s="1317"/>
      <c r="B1031" s="1003">
        <v>92.4</v>
      </c>
      <c r="C1031" s="1003">
        <v>92.117000000000004</v>
      </c>
      <c r="D1031" s="999" t="s">
        <v>837</v>
      </c>
    </row>
    <row r="1032" spans="1:4" s="996" customFormat="1" ht="11.25" customHeight="1" x14ac:dyDescent="0.2">
      <c r="A1032" s="1317"/>
      <c r="B1032" s="1003">
        <v>108084.7</v>
      </c>
      <c r="C1032" s="1003">
        <v>107972.21400000001</v>
      </c>
      <c r="D1032" s="999" t="s">
        <v>11</v>
      </c>
    </row>
    <row r="1033" spans="1:4" s="996" customFormat="1" ht="11.25" customHeight="1" x14ac:dyDescent="0.2">
      <c r="A1033" s="1316" t="s">
        <v>3302</v>
      </c>
      <c r="B1033" s="1002">
        <v>77.569999999999993</v>
      </c>
      <c r="C1033" s="1002">
        <v>77.57041000000001</v>
      </c>
      <c r="D1033" s="998" t="s">
        <v>858</v>
      </c>
    </row>
    <row r="1034" spans="1:4" s="996" customFormat="1" ht="11.25" customHeight="1" x14ac:dyDescent="0.2">
      <c r="A1034" s="1317"/>
      <c r="B1034" s="1003">
        <v>100</v>
      </c>
      <c r="C1034" s="1003">
        <v>100</v>
      </c>
      <c r="D1034" s="999" t="s">
        <v>3750</v>
      </c>
    </row>
    <row r="1035" spans="1:4" s="996" customFormat="1" ht="11.25" customHeight="1" x14ac:dyDescent="0.2">
      <c r="A1035" s="1317"/>
      <c r="B1035" s="1003">
        <v>990</v>
      </c>
      <c r="C1035" s="1003">
        <v>0</v>
      </c>
      <c r="D1035" s="999" t="s">
        <v>4247</v>
      </c>
    </row>
    <row r="1036" spans="1:4" s="996" customFormat="1" ht="11.25" customHeight="1" x14ac:dyDescent="0.2">
      <c r="A1036" s="1317"/>
      <c r="B1036" s="1003">
        <v>216.85</v>
      </c>
      <c r="C1036" s="1003">
        <v>140.25</v>
      </c>
      <c r="D1036" s="999" t="s">
        <v>4116</v>
      </c>
    </row>
    <row r="1037" spans="1:4" s="996" customFormat="1" ht="11.25" customHeight="1" x14ac:dyDescent="0.2">
      <c r="A1037" s="1317"/>
      <c r="B1037" s="1003">
        <v>98</v>
      </c>
      <c r="C1037" s="1003">
        <v>98</v>
      </c>
      <c r="D1037" s="999" t="s">
        <v>4218</v>
      </c>
    </row>
    <row r="1038" spans="1:4" s="996" customFormat="1" ht="11.25" customHeight="1" x14ac:dyDescent="0.2">
      <c r="A1038" s="1317"/>
      <c r="B1038" s="1003">
        <v>5163.1000000000004</v>
      </c>
      <c r="C1038" s="1003">
        <v>5163.0502399999996</v>
      </c>
      <c r="D1038" s="999" t="s">
        <v>3245</v>
      </c>
    </row>
    <row r="1039" spans="1:4" s="996" customFormat="1" ht="11.25" customHeight="1" x14ac:dyDescent="0.2">
      <c r="A1039" s="1317"/>
      <c r="B1039" s="1003">
        <v>400</v>
      </c>
      <c r="C1039" s="1003">
        <v>400</v>
      </c>
      <c r="D1039" s="999" t="s">
        <v>625</v>
      </c>
    </row>
    <row r="1040" spans="1:4" s="996" customFormat="1" ht="11.25" customHeight="1" x14ac:dyDescent="0.2">
      <c r="A1040" s="1317"/>
      <c r="B1040" s="1003">
        <v>122</v>
      </c>
      <c r="C1040" s="1003">
        <v>122</v>
      </c>
      <c r="D1040" s="999" t="s">
        <v>841</v>
      </c>
    </row>
    <row r="1041" spans="1:4" s="996" customFormat="1" ht="11.25" customHeight="1" x14ac:dyDescent="0.2">
      <c r="A1041" s="1317"/>
      <c r="B1041" s="1003">
        <v>44320.68</v>
      </c>
      <c r="C1041" s="1003">
        <v>44320.68</v>
      </c>
      <c r="D1041" s="999" t="s">
        <v>691</v>
      </c>
    </row>
    <row r="1042" spans="1:4" s="996" customFormat="1" ht="11.25" customHeight="1" x14ac:dyDescent="0.2">
      <c r="A1042" s="1317"/>
      <c r="B1042" s="1003">
        <v>6724</v>
      </c>
      <c r="C1042" s="1003">
        <v>6724</v>
      </c>
      <c r="D1042" s="999" t="s">
        <v>835</v>
      </c>
    </row>
    <row r="1043" spans="1:4" s="996" customFormat="1" ht="11.25" customHeight="1" x14ac:dyDescent="0.2">
      <c r="A1043" s="1317"/>
      <c r="B1043" s="1003">
        <v>774</v>
      </c>
      <c r="C1043" s="1003">
        <v>774</v>
      </c>
      <c r="D1043" s="999" t="s">
        <v>836</v>
      </c>
    </row>
    <row r="1044" spans="1:4" s="996" customFormat="1" ht="11.25" customHeight="1" x14ac:dyDescent="0.2">
      <c r="A1044" s="1318"/>
      <c r="B1044" s="1005">
        <v>58986.2</v>
      </c>
      <c r="C1044" s="1005">
        <v>57919.550649999997</v>
      </c>
      <c r="D1044" s="1001" t="s">
        <v>11</v>
      </c>
    </row>
    <row r="1045" spans="1:4" s="996" customFormat="1" ht="11.25" customHeight="1" x14ac:dyDescent="0.2">
      <c r="A1045" s="1317" t="s">
        <v>1043</v>
      </c>
      <c r="B1045" s="1003">
        <v>300</v>
      </c>
      <c r="C1045" s="1003">
        <v>300</v>
      </c>
      <c r="D1045" s="999" t="s">
        <v>3750</v>
      </c>
    </row>
    <row r="1046" spans="1:4" s="996" customFormat="1" ht="11.25" customHeight="1" x14ac:dyDescent="0.2">
      <c r="A1046" s="1317"/>
      <c r="B1046" s="1003">
        <v>637.75</v>
      </c>
      <c r="C1046" s="1003">
        <v>511.15</v>
      </c>
      <c r="D1046" s="999" t="s">
        <v>4116</v>
      </c>
    </row>
    <row r="1047" spans="1:4" s="996" customFormat="1" ht="11.25" customHeight="1" x14ac:dyDescent="0.2">
      <c r="A1047" s="1317"/>
      <c r="B1047" s="1003">
        <v>663</v>
      </c>
      <c r="C1047" s="1003">
        <v>663</v>
      </c>
      <c r="D1047" s="999" t="s">
        <v>4218</v>
      </c>
    </row>
    <row r="1048" spans="1:4" s="996" customFormat="1" ht="11.25" customHeight="1" x14ac:dyDescent="0.2">
      <c r="A1048" s="1317"/>
      <c r="B1048" s="1003">
        <v>17550.37</v>
      </c>
      <c r="C1048" s="1003">
        <v>17550.354799999997</v>
      </c>
      <c r="D1048" s="999" t="s">
        <v>1936</v>
      </c>
    </row>
    <row r="1049" spans="1:4" s="996" customFormat="1" ht="11.25" customHeight="1" x14ac:dyDescent="0.2">
      <c r="A1049" s="1317"/>
      <c r="B1049" s="1003">
        <v>1332.1</v>
      </c>
      <c r="C1049" s="1003">
        <v>1332.0921000000001</v>
      </c>
      <c r="D1049" s="999" t="s">
        <v>4248</v>
      </c>
    </row>
    <row r="1050" spans="1:4" s="996" customFormat="1" ht="11.25" customHeight="1" x14ac:dyDescent="0.2">
      <c r="A1050" s="1317"/>
      <c r="B1050" s="1003">
        <v>5000</v>
      </c>
      <c r="C1050" s="1003">
        <v>204.68711999999999</v>
      </c>
      <c r="D1050" s="999" t="s">
        <v>4249</v>
      </c>
    </row>
    <row r="1051" spans="1:4" s="996" customFormat="1" ht="11.25" customHeight="1" x14ac:dyDescent="0.2">
      <c r="A1051" s="1317"/>
      <c r="B1051" s="1003">
        <v>326.10000000000002</v>
      </c>
      <c r="C1051" s="1003">
        <v>326.10000000000002</v>
      </c>
      <c r="D1051" s="999" t="s">
        <v>841</v>
      </c>
    </row>
    <row r="1052" spans="1:4" s="996" customFormat="1" ht="11.25" customHeight="1" x14ac:dyDescent="0.2">
      <c r="A1052" s="1317"/>
      <c r="B1052" s="1003">
        <v>1706.88</v>
      </c>
      <c r="C1052" s="1003">
        <v>1706.88</v>
      </c>
      <c r="D1052" s="999" t="s">
        <v>4195</v>
      </c>
    </row>
    <row r="1053" spans="1:4" s="996" customFormat="1" ht="11.25" customHeight="1" x14ac:dyDescent="0.2">
      <c r="A1053" s="1317"/>
      <c r="B1053" s="1003">
        <v>118601.72</v>
      </c>
      <c r="C1053" s="1003">
        <v>118601.71699999999</v>
      </c>
      <c r="D1053" s="999" t="s">
        <v>691</v>
      </c>
    </row>
    <row r="1054" spans="1:4" s="996" customFormat="1" ht="11.25" customHeight="1" x14ac:dyDescent="0.2">
      <c r="A1054" s="1317"/>
      <c r="B1054" s="1003">
        <v>11231</v>
      </c>
      <c r="C1054" s="1003">
        <v>11231</v>
      </c>
      <c r="D1054" s="999" t="s">
        <v>835</v>
      </c>
    </row>
    <row r="1055" spans="1:4" s="996" customFormat="1" ht="11.25" customHeight="1" x14ac:dyDescent="0.2">
      <c r="A1055" s="1317"/>
      <c r="B1055" s="1003">
        <v>2545</v>
      </c>
      <c r="C1055" s="1003">
        <v>2545</v>
      </c>
      <c r="D1055" s="999" t="s">
        <v>836</v>
      </c>
    </row>
    <row r="1056" spans="1:4" s="996" customFormat="1" ht="21" x14ac:dyDescent="0.2">
      <c r="A1056" s="1317"/>
      <c r="B1056" s="1003">
        <v>375</v>
      </c>
      <c r="C1056" s="1003">
        <v>375</v>
      </c>
      <c r="D1056" s="999" t="s">
        <v>2939</v>
      </c>
    </row>
    <row r="1057" spans="1:4" s="996" customFormat="1" ht="11.25" customHeight="1" x14ac:dyDescent="0.2">
      <c r="A1057" s="1317"/>
      <c r="B1057" s="1003">
        <v>103.37</v>
      </c>
      <c r="C1057" s="1003">
        <v>103.36788</v>
      </c>
      <c r="D1057" s="999" t="s">
        <v>2948</v>
      </c>
    </row>
    <row r="1058" spans="1:4" s="996" customFormat="1" ht="11.25" customHeight="1" x14ac:dyDescent="0.2">
      <c r="A1058" s="1317"/>
      <c r="B1058" s="1003">
        <v>1496.7</v>
      </c>
      <c r="C1058" s="1003">
        <v>1496.7</v>
      </c>
      <c r="D1058" s="999" t="s">
        <v>837</v>
      </c>
    </row>
    <row r="1059" spans="1:4" s="996" customFormat="1" ht="11.25" customHeight="1" x14ac:dyDescent="0.2">
      <c r="A1059" s="1317"/>
      <c r="B1059" s="1003">
        <v>500</v>
      </c>
      <c r="C1059" s="1003">
        <v>0</v>
      </c>
      <c r="D1059" s="999" t="s">
        <v>4250</v>
      </c>
    </row>
    <row r="1060" spans="1:4" s="996" customFormat="1" ht="11.25" customHeight="1" x14ac:dyDescent="0.2">
      <c r="A1060" s="1317"/>
      <c r="B1060" s="1003">
        <v>2600</v>
      </c>
      <c r="C1060" s="1003">
        <v>328.38799999999998</v>
      </c>
      <c r="D1060" s="999" t="s">
        <v>4251</v>
      </c>
    </row>
    <row r="1061" spans="1:4" s="996" customFormat="1" ht="11.25" customHeight="1" x14ac:dyDescent="0.2">
      <c r="A1061" s="1317"/>
      <c r="B1061" s="1003">
        <v>164968.99</v>
      </c>
      <c r="C1061" s="1003">
        <v>157275.4369</v>
      </c>
      <c r="D1061" s="999" t="s">
        <v>11</v>
      </c>
    </row>
    <row r="1062" spans="1:4" s="996" customFormat="1" ht="11.25" customHeight="1" x14ac:dyDescent="0.2">
      <c r="A1062" s="1316" t="s">
        <v>1006</v>
      </c>
      <c r="B1062" s="1002">
        <v>31.4</v>
      </c>
      <c r="C1062" s="1002">
        <v>31.4</v>
      </c>
      <c r="D1062" s="998" t="s">
        <v>4116</v>
      </c>
    </row>
    <row r="1063" spans="1:4" s="996" customFormat="1" ht="11.25" customHeight="1" x14ac:dyDescent="0.2">
      <c r="A1063" s="1317"/>
      <c r="B1063" s="1003">
        <v>51</v>
      </c>
      <c r="C1063" s="1003">
        <v>51</v>
      </c>
      <c r="D1063" s="999" t="s">
        <v>4218</v>
      </c>
    </row>
    <row r="1064" spans="1:4" s="996" customFormat="1" ht="11.25" customHeight="1" x14ac:dyDescent="0.2">
      <c r="A1064" s="1317"/>
      <c r="B1064" s="1003">
        <v>1909.86</v>
      </c>
      <c r="C1064" s="1003">
        <v>1909.8630000000001</v>
      </c>
      <c r="D1064" s="999" t="s">
        <v>4096</v>
      </c>
    </row>
    <row r="1065" spans="1:4" s="996" customFormat="1" ht="11.25" customHeight="1" x14ac:dyDescent="0.2">
      <c r="A1065" s="1317"/>
      <c r="B1065" s="1003">
        <v>180</v>
      </c>
      <c r="C1065" s="1003">
        <v>180</v>
      </c>
      <c r="D1065" s="999" t="s">
        <v>841</v>
      </c>
    </row>
    <row r="1066" spans="1:4" s="996" customFormat="1" ht="11.25" customHeight="1" x14ac:dyDescent="0.2">
      <c r="A1066" s="1317"/>
      <c r="B1066" s="1003">
        <v>25</v>
      </c>
      <c r="C1066" s="1003">
        <v>25</v>
      </c>
      <c r="D1066" s="999" t="s">
        <v>840</v>
      </c>
    </row>
    <row r="1067" spans="1:4" s="996" customFormat="1" ht="11.25" customHeight="1" x14ac:dyDescent="0.2">
      <c r="A1067" s="1317"/>
      <c r="B1067" s="1003">
        <v>41678.36</v>
      </c>
      <c r="C1067" s="1003">
        <v>41678.360999999997</v>
      </c>
      <c r="D1067" s="999" t="s">
        <v>691</v>
      </c>
    </row>
    <row r="1068" spans="1:4" s="996" customFormat="1" ht="11.25" customHeight="1" x14ac:dyDescent="0.2">
      <c r="A1068" s="1317"/>
      <c r="B1068" s="1003">
        <v>2685</v>
      </c>
      <c r="C1068" s="1003">
        <v>2685</v>
      </c>
      <c r="D1068" s="999" t="s">
        <v>835</v>
      </c>
    </row>
    <row r="1069" spans="1:4" s="996" customFormat="1" ht="11.25" customHeight="1" x14ac:dyDescent="0.2">
      <c r="A1069" s="1317"/>
      <c r="B1069" s="1003">
        <v>1203</v>
      </c>
      <c r="C1069" s="1003">
        <v>1203</v>
      </c>
      <c r="D1069" s="999" t="s">
        <v>836</v>
      </c>
    </row>
    <row r="1070" spans="1:4" s="996" customFormat="1" ht="11.25" customHeight="1" x14ac:dyDescent="0.2">
      <c r="A1070" s="1318"/>
      <c r="B1070" s="1005">
        <v>47763.62</v>
      </c>
      <c r="C1070" s="1005">
        <v>47763.623999999996</v>
      </c>
      <c r="D1070" s="1001" t="s">
        <v>11</v>
      </c>
    </row>
    <row r="1071" spans="1:4" s="996" customFormat="1" ht="11.25" customHeight="1" x14ac:dyDescent="0.2">
      <c r="A1071" s="1316" t="s">
        <v>1937</v>
      </c>
      <c r="B1071" s="1002">
        <v>105.95</v>
      </c>
      <c r="C1071" s="1002">
        <v>59.25</v>
      </c>
      <c r="D1071" s="998" t="s">
        <v>4116</v>
      </c>
    </row>
    <row r="1072" spans="1:4" s="996" customFormat="1" ht="11.25" customHeight="1" x14ac:dyDescent="0.2">
      <c r="A1072" s="1317"/>
      <c r="B1072" s="1003">
        <v>101</v>
      </c>
      <c r="C1072" s="1003">
        <v>101</v>
      </c>
      <c r="D1072" s="999" t="s">
        <v>4218</v>
      </c>
    </row>
    <row r="1073" spans="1:4" s="996" customFormat="1" ht="11.25" customHeight="1" x14ac:dyDescent="0.2">
      <c r="A1073" s="1317"/>
      <c r="B1073" s="1003">
        <v>300</v>
      </c>
      <c r="C1073" s="1003">
        <v>300</v>
      </c>
      <c r="D1073" s="999" t="s">
        <v>620</v>
      </c>
    </row>
    <row r="1074" spans="1:4" s="996" customFormat="1" ht="11.25" customHeight="1" x14ac:dyDescent="0.2">
      <c r="A1074" s="1317"/>
      <c r="B1074" s="1003">
        <v>700</v>
      </c>
      <c r="C1074" s="1003">
        <v>700</v>
      </c>
      <c r="D1074" s="999" t="s">
        <v>3277</v>
      </c>
    </row>
    <row r="1075" spans="1:4" s="996" customFormat="1" ht="11.25" customHeight="1" x14ac:dyDescent="0.2">
      <c r="A1075" s="1317"/>
      <c r="B1075" s="1003">
        <v>3409.67</v>
      </c>
      <c r="C1075" s="1003">
        <v>3409.65</v>
      </c>
      <c r="D1075" s="999" t="s">
        <v>3245</v>
      </c>
    </row>
    <row r="1076" spans="1:4" s="996" customFormat="1" ht="11.25" customHeight="1" x14ac:dyDescent="0.2">
      <c r="A1076" s="1317"/>
      <c r="B1076" s="1003">
        <v>357</v>
      </c>
      <c r="C1076" s="1003">
        <v>357</v>
      </c>
      <c r="D1076" s="999" t="s">
        <v>841</v>
      </c>
    </row>
    <row r="1077" spans="1:4" s="996" customFormat="1" ht="11.25" customHeight="1" x14ac:dyDescent="0.2">
      <c r="A1077" s="1317"/>
      <c r="B1077" s="1003">
        <v>9.6999999999999993</v>
      </c>
      <c r="C1077" s="1003">
        <v>9.6999999999999993</v>
      </c>
      <c r="D1077" s="999" t="s">
        <v>840</v>
      </c>
    </row>
    <row r="1078" spans="1:4" s="996" customFormat="1" ht="11.25" customHeight="1" x14ac:dyDescent="0.2">
      <c r="A1078" s="1317"/>
      <c r="B1078" s="1003">
        <v>59236.229999999996</v>
      </c>
      <c r="C1078" s="1003">
        <v>59236.232000000004</v>
      </c>
      <c r="D1078" s="999" t="s">
        <v>691</v>
      </c>
    </row>
    <row r="1079" spans="1:4" s="996" customFormat="1" ht="11.25" customHeight="1" x14ac:dyDescent="0.2">
      <c r="A1079" s="1317"/>
      <c r="B1079" s="1003">
        <v>8495</v>
      </c>
      <c r="C1079" s="1003">
        <v>8495</v>
      </c>
      <c r="D1079" s="999" t="s">
        <v>835</v>
      </c>
    </row>
    <row r="1080" spans="1:4" s="996" customFormat="1" ht="11.25" customHeight="1" x14ac:dyDescent="0.2">
      <c r="A1080" s="1317"/>
      <c r="B1080" s="1003">
        <v>1045</v>
      </c>
      <c r="C1080" s="1003">
        <v>1045</v>
      </c>
      <c r="D1080" s="999" t="s">
        <v>836</v>
      </c>
    </row>
    <row r="1081" spans="1:4" s="996" customFormat="1" ht="11.25" customHeight="1" x14ac:dyDescent="0.2">
      <c r="A1081" s="1317"/>
      <c r="B1081" s="1003">
        <v>10094.950000000001</v>
      </c>
      <c r="C1081" s="1003">
        <v>10094.94795</v>
      </c>
      <c r="D1081" s="999" t="s">
        <v>3347</v>
      </c>
    </row>
    <row r="1082" spans="1:4" s="996" customFormat="1" ht="11.25" customHeight="1" x14ac:dyDescent="0.2">
      <c r="A1082" s="1318"/>
      <c r="B1082" s="1005">
        <v>83854.5</v>
      </c>
      <c r="C1082" s="1005">
        <v>83807.779949999996</v>
      </c>
      <c r="D1082" s="1001" t="s">
        <v>11</v>
      </c>
    </row>
    <row r="1083" spans="1:4" s="996" customFormat="1" ht="11.25" customHeight="1" x14ac:dyDescent="0.2">
      <c r="A1083" s="1316" t="s">
        <v>1034</v>
      </c>
      <c r="B1083" s="1002">
        <v>800</v>
      </c>
      <c r="C1083" s="1002">
        <v>32.67</v>
      </c>
      <c r="D1083" s="998" t="s">
        <v>3744</v>
      </c>
    </row>
    <row r="1084" spans="1:4" s="996" customFormat="1" ht="11.25" customHeight="1" x14ac:dyDescent="0.2">
      <c r="A1084" s="1317"/>
      <c r="B1084" s="1003">
        <v>138.9</v>
      </c>
      <c r="C1084" s="1003">
        <v>0</v>
      </c>
      <c r="D1084" s="999" t="s">
        <v>4116</v>
      </c>
    </row>
    <row r="1085" spans="1:4" s="996" customFormat="1" ht="11.25" customHeight="1" x14ac:dyDescent="0.2">
      <c r="A1085" s="1317"/>
      <c r="B1085" s="1003">
        <v>130</v>
      </c>
      <c r="C1085" s="1003">
        <v>130</v>
      </c>
      <c r="D1085" s="999" t="s">
        <v>4218</v>
      </c>
    </row>
    <row r="1086" spans="1:4" s="996" customFormat="1" ht="11.25" customHeight="1" x14ac:dyDescent="0.2">
      <c r="A1086" s="1317"/>
      <c r="B1086" s="1003">
        <v>2800</v>
      </c>
      <c r="C1086" s="1003">
        <v>2800</v>
      </c>
      <c r="D1086" s="999" t="s">
        <v>3277</v>
      </c>
    </row>
    <row r="1087" spans="1:4" s="996" customFormat="1" ht="11.25" customHeight="1" x14ac:dyDescent="0.2">
      <c r="A1087" s="1317"/>
      <c r="B1087" s="1003">
        <v>5097.0600000000004</v>
      </c>
      <c r="C1087" s="1003">
        <v>5097.0600000000004</v>
      </c>
      <c r="D1087" s="999" t="s">
        <v>3245</v>
      </c>
    </row>
    <row r="1088" spans="1:4" s="996" customFormat="1" ht="11.25" customHeight="1" x14ac:dyDescent="0.2">
      <c r="A1088" s="1317"/>
      <c r="B1088" s="1003">
        <v>862.5</v>
      </c>
      <c r="C1088" s="1003">
        <v>862.5</v>
      </c>
      <c r="D1088" s="999" t="s">
        <v>841</v>
      </c>
    </row>
    <row r="1089" spans="1:4" s="996" customFormat="1" ht="11.25" customHeight="1" x14ac:dyDescent="0.2">
      <c r="A1089" s="1317"/>
      <c r="B1089" s="1003">
        <v>48</v>
      </c>
      <c r="C1089" s="1003">
        <v>48</v>
      </c>
      <c r="D1089" s="999" t="s">
        <v>840</v>
      </c>
    </row>
    <row r="1090" spans="1:4" s="996" customFormat="1" ht="11.25" customHeight="1" x14ac:dyDescent="0.2">
      <c r="A1090" s="1317"/>
      <c r="B1090" s="1003">
        <v>36</v>
      </c>
      <c r="C1090" s="1003">
        <v>36</v>
      </c>
      <c r="D1090" s="999" t="s">
        <v>4223</v>
      </c>
    </row>
    <row r="1091" spans="1:4" s="996" customFormat="1" ht="11.25" customHeight="1" x14ac:dyDescent="0.2">
      <c r="A1091" s="1317"/>
      <c r="B1091" s="1003">
        <v>76382.34</v>
      </c>
      <c r="C1091" s="1003">
        <v>76382.341</v>
      </c>
      <c r="D1091" s="999" t="s">
        <v>691</v>
      </c>
    </row>
    <row r="1092" spans="1:4" s="996" customFormat="1" ht="11.25" customHeight="1" x14ac:dyDescent="0.2">
      <c r="A1092" s="1317"/>
      <c r="B1092" s="1003">
        <v>9989</v>
      </c>
      <c r="C1092" s="1003">
        <v>9989</v>
      </c>
      <c r="D1092" s="999" t="s">
        <v>835</v>
      </c>
    </row>
    <row r="1093" spans="1:4" s="996" customFormat="1" ht="11.25" customHeight="1" x14ac:dyDescent="0.2">
      <c r="A1093" s="1317"/>
      <c r="B1093" s="1003">
        <v>2545</v>
      </c>
      <c r="C1093" s="1003">
        <v>2545</v>
      </c>
      <c r="D1093" s="999" t="s">
        <v>836</v>
      </c>
    </row>
    <row r="1094" spans="1:4" s="996" customFormat="1" ht="11.25" customHeight="1" x14ac:dyDescent="0.2">
      <c r="A1094" s="1317"/>
      <c r="B1094" s="1003">
        <v>4000</v>
      </c>
      <c r="C1094" s="1003">
        <v>4000</v>
      </c>
      <c r="D1094" s="999" t="s">
        <v>4252</v>
      </c>
    </row>
    <row r="1095" spans="1:4" s="996" customFormat="1" ht="21" x14ac:dyDescent="0.2">
      <c r="A1095" s="1317"/>
      <c r="B1095" s="1003">
        <v>600</v>
      </c>
      <c r="C1095" s="1003">
        <v>600</v>
      </c>
      <c r="D1095" s="999" t="s">
        <v>2939</v>
      </c>
    </row>
    <row r="1096" spans="1:4" s="996" customFormat="1" ht="11.25" customHeight="1" x14ac:dyDescent="0.2">
      <c r="A1096" s="1318"/>
      <c r="B1096" s="1005">
        <v>103428.79999999999</v>
      </c>
      <c r="C1096" s="1005">
        <v>102522.571</v>
      </c>
      <c r="D1096" s="1001" t="s">
        <v>11</v>
      </c>
    </row>
    <row r="1097" spans="1:4" s="996" customFormat="1" ht="11.25" customHeight="1" x14ac:dyDescent="0.2">
      <c r="A1097" s="1317" t="s">
        <v>1019</v>
      </c>
      <c r="B1097" s="1003">
        <v>139.55000000000001</v>
      </c>
      <c r="C1097" s="1003">
        <v>0</v>
      </c>
      <c r="D1097" s="999" t="s">
        <v>666</v>
      </c>
    </row>
    <row r="1098" spans="1:4" s="996" customFormat="1" ht="11.25" customHeight="1" x14ac:dyDescent="0.2">
      <c r="A1098" s="1317"/>
      <c r="B1098" s="1003">
        <v>145.9</v>
      </c>
      <c r="C1098" s="1003">
        <v>135.70000000000002</v>
      </c>
      <c r="D1098" s="999" t="s">
        <v>4116</v>
      </c>
    </row>
    <row r="1099" spans="1:4" s="996" customFormat="1" ht="11.25" customHeight="1" x14ac:dyDescent="0.2">
      <c r="A1099" s="1317"/>
      <c r="B1099" s="1003">
        <v>186</v>
      </c>
      <c r="C1099" s="1003">
        <v>186</v>
      </c>
      <c r="D1099" s="999" t="s">
        <v>4218</v>
      </c>
    </row>
    <row r="1100" spans="1:4" s="996" customFormat="1" ht="11.25" customHeight="1" x14ac:dyDescent="0.2">
      <c r="A1100" s="1317"/>
      <c r="B1100" s="1003">
        <v>100</v>
      </c>
      <c r="C1100" s="1003">
        <v>100</v>
      </c>
      <c r="D1100" s="999" t="s">
        <v>3245</v>
      </c>
    </row>
    <row r="1101" spans="1:4" s="996" customFormat="1" ht="11.25" customHeight="1" x14ac:dyDescent="0.2">
      <c r="A1101" s="1317"/>
      <c r="B1101" s="1003">
        <v>36</v>
      </c>
      <c r="C1101" s="1003">
        <v>36</v>
      </c>
      <c r="D1101" s="999" t="s">
        <v>841</v>
      </c>
    </row>
    <row r="1102" spans="1:4" s="996" customFormat="1" ht="11.25" customHeight="1" x14ac:dyDescent="0.2">
      <c r="A1102" s="1317"/>
      <c r="B1102" s="1003">
        <v>74120.070000000007</v>
      </c>
      <c r="C1102" s="1003">
        <v>74120.065000000002</v>
      </c>
      <c r="D1102" s="999" t="s">
        <v>691</v>
      </c>
    </row>
    <row r="1103" spans="1:4" s="996" customFormat="1" ht="11.25" customHeight="1" x14ac:dyDescent="0.2">
      <c r="A1103" s="1317"/>
      <c r="B1103" s="1003">
        <v>7125</v>
      </c>
      <c r="C1103" s="1003">
        <v>7125</v>
      </c>
      <c r="D1103" s="999" t="s">
        <v>835</v>
      </c>
    </row>
    <row r="1104" spans="1:4" s="996" customFormat="1" ht="11.25" customHeight="1" x14ac:dyDescent="0.2">
      <c r="A1104" s="1317"/>
      <c r="B1104" s="1003">
        <v>851</v>
      </c>
      <c r="C1104" s="1003">
        <v>851</v>
      </c>
      <c r="D1104" s="999" t="s">
        <v>836</v>
      </c>
    </row>
    <row r="1105" spans="1:4" s="996" customFormat="1" ht="11.25" customHeight="1" x14ac:dyDescent="0.2">
      <c r="A1105" s="1317"/>
      <c r="B1105" s="1003">
        <v>2232.86</v>
      </c>
      <c r="C1105" s="1003">
        <v>2232.8580000000002</v>
      </c>
      <c r="D1105" s="999" t="s">
        <v>3348</v>
      </c>
    </row>
    <row r="1106" spans="1:4" s="996" customFormat="1" ht="11.25" customHeight="1" x14ac:dyDescent="0.2">
      <c r="A1106" s="1317"/>
      <c r="B1106" s="1003">
        <v>682.6</v>
      </c>
      <c r="C1106" s="1003">
        <v>682.6</v>
      </c>
      <c r="D1106" s="999" t="s">
        <v>837</v>
      </c>
    </row>
    <row r="1107" spans="1:4" s="996" customFormat="1" ht="11.25" customHeight="1" x14ac:dyDescent="0.2">
      <c r="A1107" s="1317"/>
      <c r="B1107" s="1003">
        <v>41.1</v>
      </c>
      <c r="C1107" s="1003">
        <v>0</v>
      </c>
      <c r="D1107" s="999" t="s">
        <v>3349</v>
      </c>
    </row>
    <row r="1108" spans="1:4" s="996" customFormat="1" ht="11.25" customHeight="1" x14ac:dyDescent="0.2">
      <c r="A1108" s="1317"/>
      <c r="B1108" s="1003">
        <v>85660.080000000016</v>
      </c>
      <c r="C1108" s="1003">
        <v>85469.223000000013</v>
      </c>
      <c r="D1108" s="999" t="s">
        <v>11</v>
      </c>
    </row>
    <row r="1109" spans="1:4" s="996" customFormat="1" ht="21" x14ac:dyDescent="0.2">
      <c r="A1109" s="1316" t="s">
        <v>1016</v>
      </c>
      <c r="B1109" s="1002">
        <v>61.5</v>
      </c>
      <c r="C1109" s="1002">
        <v>61.5</v>
      </c>
      <c r="D1109" s="998" t="s">
        <v>3558</v>
      </c>
    </row>
    <row r="1110" spans="1:4" s="996" customFormat="1" ht="11.25" customHeight="1" x14ac:dyDescent="0.2">
      <c r="A1110" s="1317"/>
      <c r="B1110" s="1003">
        <v>166.7</v>
      </c>
      <c r="C1110" s="1003">
        <v>116.6</v>
      </c>
      <c r="D1110" s="999" t="s">
        <v>4116</v>
      </c>
    </row>
    <row r="1111" spans="1:4" s="996" customFormat="1" ht="11.25" customHeight="1" x14ac:dyDescent="0.2">
      <c r="A1111" s="1317"/>
      <c r="B1111" s="1003">
        <v>447</v>
      </c>
      <c r="C1111" s="1003">
        <v>447</v>
      </c>
      <c r="D1111" s="999" t="s">
        <v>4218</v>
      </c>
    </row>
    <row r="1112" spans="1:4" s="996" customFormat="1" ht="11.25" customHeight="1" x14ac:dyDescent="0.2">
      <c r="A1112" s="1317"/>
      <c r="B1112" s="1003">
        <v>50</v>
      </c>
      <c r="C1112" s="1003">
        <v>50</v>
      </c>
      <c r="D1112" s="999" t="s">
        <v>3245</v>
      </c>
    </row>
    <row r="1113" spans="1:4" s="996" customFormat="1" ht="11.25" customHeight="1" x14ac:dyDescent="0.2">
      <c r="A1113" s="1317"/>
      <c r="B1113" s="1003">
        <v>2989.01</v>
      </c>
      <c r="C1113" s="1003">
        <v>2989.0059999999999</v>
      </c>
      <c r="D1113" s="999" t="s">
        <v>4096</v>
      </c>
    </row>
    <row r="1114" spans="1:4" s="996" customFormat="1" ht="11.25" customHeight="1" x14ac:dyDescent="0.2">
      <c r="A1114" s="1317"/>
      <c r="B1114" s="1003">
        <v>6025</v>
      </c>
      <c r="C1114" s="1003">
        <v>5988.66</v>
      </c>
      <c r="D1114" s="999" t="s">
        <v>843</v>
      </c>
    </row>
    <row r="1115" spans="1:4" s="996" customFormat="1" ht="11.25" customHeight="1" x14ac:dyDescent="0.2">
      <c r="A1115" s="1317"/>
      <c r="B1115" s="1003">
        <v>195</v>
      </c>
      <c r="C1115" s="1003">
        <v>195</v>
      </c>
      <c r="D1115" s="999" t="s">
        <v>841</v>
      </c>
    </row>
    <row r="1116" spans="1:4" s="996" customFormat="1" ht="11.25" customHeight="1" x14ac:dyDescent="0.2">
      <c r="A1116" s="1317"/>
      <c r="B1116" s="1003">
        <v>999.1</v>
      </c>
      <c r="C1116" s="1003">
        <v>999.09799999999996</v>
      </c>
      <c r="D1116" s="999" t="s">
        <v>4195</v>
      </c>
    </row>
    <row r="1117" spans="1:4" s="996" customFormat="1" ht="11.25" customHeight="1" x14ac:dyDescent="0.2">
      <c r="A1117" s="1317"/>
      <c r="B1117" s="1003">
        <v>62139.429999999993</v>
      </c>
      <c r="C1117" s="1003">
        <v>62139.428</v>
      </c>
      <c r="D1117" s="999" t="s">
        <v>691</v>
      </c>
    </row>
    <row r="1118" spans="1:4" s="996" customFormat="1" ht="11.25" customHeight="1" x14ac:dyDescent="0.2">
      <c r="A1118" s="1317"/>
      <c r="B1118" s="1003">
        <v>7709</v>
      </c>
      <c r="C1118" s="1003">
        <v>7709</v>
      </c>
      <c r="D1118" s="999" t="s">
        <v>835</v>
      </c>
    </row>
    <row r="1119" spans="1:4" s="996" customFormat="1" ht="11.25" customHeight="1" x14ac:dyDescent="0.2">
      <c r="A1119" s="1317"/>
      <c r="B1119" s="1003">
        <v>1318</v>
      </c>
      <c r="C1119" s="1003">
        <v>1318</v>
      </c>
      <c r="D1119" s="999" t="s">
        <v>836</v>
      </c>
    </row>
    <row r="1120" spans="1:4" s="996" customFormat="1" ht="11.25" customHeight="1" x14ac:dyDescent="0.2">
      <c r="A1120" s="1317"/>
      <c r="B1120" s="1003">
        <v>183.5</v>
      </c>
      <c r="C1120" s="1003">
        <v>183.5</v>
      </c>
      <c r="D1120" s="999" t="s">
        <v>837</v>
      </c>
    </row>
    <row r="1121" spans="1:4" s="996" customFormat="1" ht="11.25" customHeight="1" x14ac:dyDescent="0.2">
      <c r="A1121" s="1318"/>
      <c r="B1121" s="1005">
        <v>82283.240000000005</v>
      </c>
      <c r="C1121" s="1005">
        <v>82196.792000000001</v>
      </c>
      <c r="D1121" s="1001" t="s">
        <v>11</v>
      </c>
    </row>
    <row r="1122" spans="1:4" s="996" customFormat="1" ht="11.25" customHeight="1" x14ac:dyDescent="0.2">
      <c r="A1122" s="1317" t="s">
        <v>1015</v>
      </c>
      <c r="B1122" s="1003">
        <v>164.35</v>
      </c>
      <c r="C1122" s="1003">
        <v>51.25</v>
      </c>
      <c r="D1122" s="999" t="s">
        <v>4116</v>
      </c>
    </row>
    <row r="1123" spans="1:4" s="996" customFormat="1" ht="11.25" customHeight="1" x14ac:dyDescent="0.2">
      <c r="A1123" s="1317"/>
      <c r="B1123" s="1003">
        <v>351</v>
      </c>
      <c r="C1123" s="1003">
        <v>351</v>
      </c>
      <c r="D1123" s="999" t="s">
        <v>4218</v>
      </c>
    </row>
    <row r="1124" spans="1:4" s="996" customFormat="1" ht="11.25" customHeight="1" x14ac:dyDescent="0.2">
      <c r="A1124" s="1317"/>
      <c r="B1124" s="1003">
        <v>450</v>
      </c>
      <c r="C1124" s="1003">
        <v>450</v>
      </c>
      <c r="D1124" s="999" t="s">
        <v>620</v>
      </c>
    </row>
    <row r="1125" spans="1:4" s="996" customFormat="1" ht="11.25" customHeight="1" x14ac:dyDescent="0.2">
      <c r="A1125" s="1317"/>
      <c r="B1125" s="1003">
        <v>1249</v>
      </c>
      <c r="C1125" s="1003">
        <v>1249</v>
      </c>
      <c r="D1125" s="999" t="s">
        <v>841</v>
      </c>
    </row>
    <row r="1126" spans="1:4" s="996" customFormat="1" ht="11.25" customHeight="1" x14ac:dyDescent="0.2">
      <c r="A1126" s="1317"/>
      <c r="B1126" s="1003">
        <v>56018.06</v>
      </c>
      <c r="C1126" s="1003">
        <v>56018.063000000002</v>
      </c>
      <c r="D1126" s="999" t="s">
        <v>691</v>
      </c>
    </row>
    <row r="1127" spans="1:4" s="996" customFormat="1" ht="11.25" customHeight="1" x14ac:dyDescent="0.2">
      <c r="A1127" s="1317"/>
      <c r="B1127" s="1003">
        <v>13224</v>
      </c>
      <c r="C1127" s="1003">
        <v>13224</v>
      </c>
      <c r="D1127" s="999" t="s">
        <v>835</v>
      </c>
    </row>
    <row r="1128" spans="1:4" s="996" customFormat="1" ht="11.25" customHeight="1" x14ac:dyDescent="0.2">
      <c r="A1128" s="1317"/>
      <c r="B1128" s="1003">
        <v>1025</v>
      </c>
      <c r="C1128" s="1003">
        <v>1025</v>
      </c>
      <c r="D1128" s="999" t="s">
        <v>836</v>
      </c>
    </row>
    <row r="1129" spans="1:4" s="996" customFormat="1" ht="11.25" customHeight="1" x14ac:dyDescent="0.2">
      <c r="A1129" s="1317"/>
      <c r="B1129" s="1003">
        <v>1316.26</v>
      </c>
      <c r="C1129" s="1003">
        <v>1316.2547500000001</v>
      </c>
      <c r="D1129" s="999" t="s">
        <v>1938</v>
      </c>
    </row>
    <row r="1130" spans="1:4" s="996" customFormat="1" ht="21" x14ac:dyDescent="0.2">
      <c r="A1130" s="1317"/>
      <c r="B1130" s="1003">
        <v>5386.0599999999995</v>
      </c>
      <c r="C1130" s="1003">
        <v>360.94299999999998</v>
      </c>
      <c r="D1130" s="999" t="s">
        <v>2999</v>
      </c>
    </row>
    <row r="1131" spans="1:4" s="996" customFormat="1" ht="11.25" customHeight="1" x14ac:dyDescent="0.2">
      <c r="A1131" s="1317"/>
      <c r="B1131" s="1003">
        <v>743.1</v>
      </c>
      <c r="C1131" s="1003">
        <v>743.1</v>
      </c>
      <c r="D1131" s="999" t="s">
        <v>837</v>
      </c>
    </row>
    <row r="1132" spans="1:4" s="996" customFormat="1" ht="11.25" customHeight="1" x14ac:dyDescent="0.2">
      <c r="A1132" s="1317"/>
      <c r="B1132" s="1003">
        <v>79926.83</v>
      </c>
      <c r="C1132" s="1003">
        <v>74788.610749999993</v>
      </c>
      <c r="D1132" s="999" t="s">
        <v>11</v>
      </c>
    </row>
    <row r="1133" spans="1:4" s="996" customFormat="1" ht="11.25" customHeight="1" x14ac:dyDescent="0.2">
      <c r="A1133" s="1316" t="s">
        <v>1017</v>
      </c>
      <c r="B1133" s="1002">
        <v>282.60000000000002</v>
      </c>
      <c r="C1133" s="1002">
        <v>282.60000000000002</v>
      </c>
      <c r="D1133" s="998" t="s">
        <v>4116</v>
      </c>
    </row>
    <row r="1134" spans="1:4" s="996" customFormat="1" ht="11.25" customHeight="1" x14ac:dyDescent="0.2">
      <c r="A1134" s="1317"/>
      <c r="B1134" s="1003">
        <v>176</v>
      </c>
      <c r="C1134" s="1003">
        <v>176</v>
      </c>
      <c r="D1134" s="999" t="s">
        <v>4218</v>
      </c>
    </row>
    <row r="1135" spans="1:4" s="996" customFormat="1" ht="11.25" customHeight="1" x14ac:dyDescent="0.2">
      <c r="A1135" s="1317"/>
      <c r="B1135" s="1003">
        <v>470</v>
      </c>
      <c r="C1135" s="1003">
        <v>470</v>
      </c>
      <c r="D1135" s="999" t="s">
        <v>841</v>
      </c>
    </row>
    <row r="1136" spans="1:4" s="996" customFormat="1" ht="11.25" customHeight="1" x14ac:dyDescent="0.2">
      <c r="A1136" s="1317"/>
      <c r="B1136" s="1003">
        <v>40</v>
      </c>
      <c r="C1136" s="1003">
        <v>40</v>
      </c>
      <c r="D1136" s="999" t="s">
        <v>840</v>
      </c>
    </row>
    <row r="1137" spans="1:4" s="996" customFormat="1" ht="11.25" customHeight="1" x14ac:dyDescent="0.2">
      <c r="A1137" s="1317"/>
      <c r="B1137" s="1003">
        <v>9505.7000000000007</v>
      </c>
      <c r="C1137" s="1003">
        <v>9505.7000000000007</v>
      </c>
      <c r="D1137" s="999" t="s">
        <v>4195</v>
      </c>
    </row>
    <row r="1138" spans="1:4" s="996" customFormat="1" ht="11.25" customHeight="1" x14ac:dyDescent="0.2">
      <c r="A1138" s="1317"/>
      <c r="B1138" s="1003">
        <v>76810.25</v>
      </c>
      <c r="C1138" s="1003">
        <v>76810.241999999998</v>
      </c>
      <c r="D1138" s="999" t="s">
        <v>691</v>
      </c>
    </row>
    <row r="1139" spans="1:4" s="996" customFormat="1" ht="11.25" customHeight="1" x14ac:dyDescent="0.2">
      <c r="A1139" s="1317"/>
      <c r="B1139" s="1003">
        <v>7473</v>
      </c>
      <c r="C1139" s="1003">
        <v>7473</v>
      </c>
      <c r="D1139" s="999" t="s">
        <v>835</v>
      </c>
    </row>
    <row r="1140" spans="1:4" s="996" customFormat="1" ht="11.25" customHeight="1" x14ac:dyDescent="0.2">
      <c r="A1140" s="1317"/>
      <c r="B1140" s="1003">
        <v>3774</v>
      </c>
      <c r="C1140" s="1003">
        <v>3774</v>
      </c>
      <c r="D1140" s="999" t="s">
        <v>836</v>
      </c>
    </row>
    <row r="1141" spans="1:4" s="996" customFormat="1" ht="11.25" customHeight="1" x14ac:dyDescent="0.2">
      <c r="A1141" s="1317"/>
      <c r="B1141" s="1003">
        <v>1300</v>
      </c>
      <c r="C1141" s="1003">
        <v>1300</v>
      </c>
      <c r="D1141" s="999" t="s">
        <v>619</v>
      </c>
    </row>
    <row r="1142" spans="1:4" s="996" customFormat="1" ht="11.25" customHeight="1" x14ac:dyDescent="0.2">
      <c r="A1142" s="1317"/>
      <c r="B1142" s="1003">
        <v>591.20000000000005</v>
      </c>
      <c r="C1142" s="1003">
        <v>590.95742000000007</v>
      </c>
      <c r="D1142" s="999" t="s">
        <v>837</v>
      </c>
    </row>
    <row r="1143" spans="1:4" s="996" customFormat="1" ht="11.25" customHeight="1" x14ac:dyDescent="0.2">
      <c r="A1143" s="1317"/>
      <c r="B1143" s="1003">
        <v>2097.0700000000002</v>
      </c>
      <c r="C1143" s="1003">
        <v>679.66700000000003</v>
      </c>
      <c r="D1143" s="999" t="s">
        <v>3350</v>
      </c>
    </row>
    <row r="1144" spans="1:4" s="996" customFormat="1" ht="11.25" customHeight="1" x14ac:dyDescent="0.2">
      <c r="A1144" s="1318"/>
      <c r="B1144" s="1005">
        <v>102519.82</v>
      </c>
      <c r="C1144" s="1005">
        <v>101102.16641999999</v>
      </c>
      <c r="D1144" s="1001" t="s">
        <v>11</v>
      </c>
    </row>
    <row r="1145" spans="1:4" s="996" customFormat="1" ht="11.25" customHeight="1" x14ac:dyDescent="0.2">
      <c r="A1145" s="1317" t="s">
        <v>1027</v>
      </c>
      <c r="B1145" s="1003">
        <v>112.55</v>
      </c>
      <c r="C1145" s="1003">
        <v>24.049999999999997</v>
      </c>
      <c r="D1145" s="999" t="s">
        <v>4116</v>
      </c>
    </row>
    <row r="1146" spans="1:4" s="996" customFormat="1" ht="11.25" customHeight="1" x14ac:dyDescent="0.2">
      <c r="A1146" s="1317"/>
      <c r="B1146" s="1003">
        <v>96</v>
      </c>
      <c r="C1146" s="1003">
        <v>96</v>
      </c>
      <c r="D1146" s="999" t="s">
        <v>4218</v>
      </c>
    </row>
    <row r="1147" spans="1:4" s="996" customFormat="1" ht="11.25" customHeight="1" x14ac:dyDescent="0.2">
      <c r="A1147" s="1317"/>
      <c r="B1147" s="1003">
        <v>372.5</v>
      </c>
      <c r="C1147" s="1003">
        <v>372.5</v>
      </c>
      <c r="D1147" s="999" t="s">
        <v>841</v>
      </c>
    </row>
    <row r="1148" spans="1:4" s="996" customFormat="1" ht="11.25" customHeight="1" x14ac:dyDescent="0.2">
      <c r="A1148" s="1317"/>
      <c r="B1148" s="1003">
        <v>52917.1</v>
      </c>
      <c r="C1148" s="1003">
        <v>52917.102999999996</v>
      </c>
      <c r="D1148" s="999" t="s">
        <v>691</v>
      </c>
    </row>
    <row r="1149" spans="1:4" s="996" customFormat="1" ht="11.25" customHeight="1" x14ac:dyDescent="0.2">
      <c r="A1149" s="1317"/>
      <c r="B1149" s="1003">
        <v>9739</v>
      </c>
      <c r="C1149" s="1003">
        <v>9739</v>
      </c>
      <c r="D1149" s="999" t="s">
        <v>835</v>
      </c>
    </row>
    <row r="1150" spans="1:4" s="996" customFormat="1" ht="11.25" customHeight="1" x14ac:dyDescent="0.2">
      <c r="A1150" s="1317"/>
      <c r="B1150" s="1003">
        <v>1867</v>
      </c>
      <c r="C1150" s="1003">
        <v>1867</v>
      </c>
      <c r="D1150" s="999" t="s">
        <v>836</v>
      </c>
    </row>
    <row r="1151" spans="1:4" s="996" customFormat="1" ht="11.25" customHeight="1" x14ac:dyDescent="0.2">
      <c r="A1151" s="1317"/>
      <c r="B1151" s="1003">
        <v>5099.57</v>
      </c>
      <c r="C1151" s="1003">
        <v>5099.57</v>
      </c>
      <c r="D1151" s="999" t="s">
        <v>4253</v>
      </c>
    </row>
    <row r="1152" spans="1:4" s="996" customFormat="1" ht="11.25" customHeight="1" x14ac:dyDescent="0.2">
      <c r="A1152" s="1317"/>
      <c r="B1152" s="1003">
        <v>70203.72</v>
      </c>
      <c r="C1152" s="1003">
        <v>70115.222999999998</v>
      </c>
      <c r="D1152" s="999" t="s">
        <v>11</v>
      </c>
    </row>
    <row r="1153" spans="1:4" s="996" customFormat="1" ht="11.25" customHeight="1" x14ac:dyDescent="0.2">
      <c r="A1153" s="1316" t="s">
        <v>1031</v>
      </c>
      <c r="B1153" s="1002">
        <v>310</v>
      </c>
      <c r="C1153" s="1002">
        <v>310</v>
      </c>
      <c r="D1153" s="998" t="s">
        <v>3750</v>
      </c>
    </row>
    <row r="1154" spans="1:4" s="996" customFormat="1" ht="11.25" customHeight="1" x14ac:dyDescent="0.2">
      <c r="A1154" s="1317"/>
      <c r="B1154" s="1003">
        <v>129.80000000000001</v>
      </c>
      <c r="C1154" s="1003">
        <v>102.80000000000001</v>
      </c>
      <c r="D1154" s="999" t="s">
        <v>4116</v>
      </c>
    </row>
    <row r="1155" spans="1:4" s="996" customFormat="1" ht="11.25" customHeight="1" x14ac:dyDescent="0.2">
      <c r="A1155" s="1317"/>
      <c r="B1155" s="1003">
        <v>119</v>
      </c>
      <c r="C1155" s="1003">
        <v>119</v>
      </c>
      <c r="D1155" s="999" t="s">
        <v>4218</v>
      </c>
    </row>
    <row r="1156" spans="1:4" s="996" customFormat="1" ht="11.25" customHeight="1" x14ac:dyDescent="0.2">
      <c r="A1156" s="1317"/>
      <c r="B1156" s="1003">
        <v>3500</v>
      </c>
      <c r="C1156" s="1003">
        <v>268.983</v>
      </c>
      <c r="D1156" s="999" t="s">
        <v>4030</v>
      </c>
    </row>
    <row r="1157" spans="1:4" s="996" customFormat="1" ht="11.25" customHeight="1" x14ac:dyDescent="0.2">
      <c r="A1157" s="1317"/>
      <c r="B1157" s="1003">
        <v>500</v>
      </c>
      <c r="C1157" s="1003">
        <v>500</v>
      </c>
      <c r="D1157" s="999" t="s">
        <v>620</v>
      </c>
    </row>
    <row r="1158" spans="1:4" s="996" customFormat="1" ht="11.25" customHeight="1" x14ac:dyDescent="0.2">
      <c r="A1158" s="1317"/>
      <c r="B1158" s="1003">
        <v>4812.7800000000007</v>
      </c>
      <c r="C1158" s="1003">
        <v>4812.7664299999997</v>
      </c>
      <c r="D1158" s="999" t="s">
        <v>3245</v>
      </c>
    </row>
    <row r="1159" spans="1:4" s="996" customFormat="1" ht="11.25" customHeight="1" x14ac:dyDescent="0.2">
      <c r="A1159" s="1317"/>
      <c r="B1159" s="1003">
        <v>1056.2</v>
      </c>
      <c r="C1159" s="1003">
        <v>1056.2</v>
      </c>
      <c r="D1159" s="999" t="s">
        <v>841</v>
      </c>
    </row>
    <row r="1160" spans="1:4" s="996" customFormat="1" ht="11.25" customHeight="1" x14ac:dyDescent="0.2">
      <c r="A1160" s="1317"/>
      <c r="B1160" s="1003">
        <v>54946.369999999995</v>
      </c>
      <c r="C1160" s="1003">
        <v>54946.362999999998</v>
      </c>
      <c r="D1160" s="999" t="s">
        <v>691</v>
      </c>
    </row>
    <row r="1161" spans="1:4" s="996" customFormat="1" ht="11.25" customHeight="1" x14ac:dyDescent="0.2">
      <c r="A1161" s="1317"/>
      <c r="B1161" s="1003">
        <v>5325</v>
      </c>
      <c r="C1161" s="1003">
        <v>5325</v>
      </c>
      <c r="D1161" s="999" t="s">
        <v>835</v>
      </c>
    </row>
    <row r="1162" spans="1:4" s="996" customFormat="1" ht="11.25" customHeight="1" x14ac:dyDescent="0.2">
      <c r="A1162" s="1317"/>
      <c r="B1162" s="1003">
        <v>1317</v>
      </c>
      <c r="C1162" s="1003">
        <v>1317</v>
      </c>
      <c r="D1162" s="999" t="s">
        <v>836</v>
      </c>
    </row>
    <row r="1163" spans="1:4" s="996" customFormat="1" ht="11.25" customHeight="1" x14ac:dyDescent="0.2">
      <c r="A1163" s="1318"/>
      <c r="B1163" s="1005">
        <v>72016.150000000009</v>
      </c>
      <c r="C1163" s="1005">
        <v>68758.112429999994</v>
      </c>
      <c r="D1163" s="1001" t="s">
        <v>11</v>
      </c>
    </row>
    <row r="1164" spans="1:4" s="996" customFormat="1" ht="11.25" customHeight="1" x14ac:dyDescent="0.2">
      <c r="A1164" s="1317" t="s">
        <v>1021</v>
      </c>
      <c r="B1164" s="1003">
        <v>306.8</v>
      </c>
      <c r="C1164" s="1003">
        <v>285.2</v>
      </c>
      <c r="D1164" s="999" t="s">
        <v>4116</v>
      </c>
    </row>
    <row r="1165" spans="1:4" s="996" customFormat="1" ht="11.25" customHeight="1" x14ac:dyDescent="0.2">
      <c r="A1165" s="1317"/>
      <c r="B1165" s="1003">
        <v>172</v>
      </c>
      <c r="C1165" s="1003">
        <v>169.06100000000001</v>
      </c>
      <c r="D1165" s="999" t="s">
        <v>4218</v>
      </c>
    </row>
    <row r="1166" spans="1:4" s="996" customFormat="1" ht="11.25" customHeight="1" x14ac:dyDescent="0.2">
      <c r="A1166" s="1317"/>
      <c r="B1166" s="1003">
        <v>6900.619999999999</v>
      </c>
      <c r="C1166" s="1003">
        <v>6900.6099000000004</v>
      </c>
      <c r="D1166" s="999" t="s">
        <v>3245</v>
      </c>
    </row>
    <row r="1167" spans="1:4" s="996" customFormat="1" ht="11.25" customHeight="1" x14ac:dyDescent="0.2">
      <c r="A1167" s="1317"/>
      <c r="B1167" s="1003">
        <v>60</v>
      </c>
      <c r="C1167" s="1003">
        <v>60</v>
      </c>
      <c r="D1167" s="999" t="s">
        <v>843</v>
      </c>
    </row>
    <row r="1168" spans="1:4" s="996" customFormat="1" ht="11.25" customHeight="1" x14ac:dyDescent="0.2">
      <c r="A1168" s="1317"/>
      <c r="B1168" s="1003">
        <v>1064.5999999999999</v>
      </c>
      <c r="C1168" s="1003">
        <v>1064.5999999999999</v>
      </c>
      <c r="D1168" s="999" t="s">
        <v>841</v>
      </c>
    </row>
    <row r="1169" spans="1:4" s="996" customFormat="1" ht="11.25" customHeight="1" x14ac:dyDescent="0.2">
      <c r="A1169" s="1317"/>
      <c r="B1169" s="1003">
        <v>35</v>
      </c>
      <c r="C1169" s="1003">
        <v>35</v>
      </c>
      <c r="D1169" s="999" t="s">
        <v>840</v>
      </c>
    </row>
    <row r="1170" spans="1:4" s="996" customFormat="1" ht="11.25" customHeight="1" x14ac:dyDescent="0.2">
      <c r="A1170" s="1317"/>
      <c r="B1170" s="1003">
        <v>3423.58</v>
      </c>
      <c r="C1170" s="1003">
        <v>3423.58</v>
      </c>
      <c r="D1170" s="999" t="s">
        <v>4195</v>
      </c>
    </row>
    <row r="1171" spans="1:4" s="996" customFormat="1" ht="11.25" customHeight="1" x14ac:dyDescent="0.2">
      <c r="A1171" s="1317"/>
      <c r="B1171" s="1003">
        <v>9</v>
      </c>
      <c r="C1171" s="1003">
        <v>9</v>
      </c>
      <c r="D1171" s="999" t="s">
        <v>4223</v>
      </c>
    </row>
    <row r="1172" spans="1:4" s="996" customFormat="1" ht="11.25" customHeight="1" x14ac:dyDescent="0.2">
      <c r="A1172" s="1317"/>
      <c r="B1172" s="1003">
        <v>69677.509999999995</v>
      </c>
      <c r="C1172" s="1003">
        <v>69677.505000000005</v>
      </c>
      <c r="D1172" s="999" t="s">
        <v>691</v>
      </c>
    </row>
    <row r="1173" spans="1:4" s="996" customFormat="1" ht="11.25" customHeight="1" x14ac:dyDescent="0.2">
      <c r="A1173" s="1317"/>
      <c r="B1173" s="1003">
        <v>10104</v>
      </c>
      <c r="C1173" s="1003">
        <v>10104</v>
      </c>
      <c r="D1173" s="999" t="s">
        <v>835</v>
      </c>
    </row>
    <row r="1174" spans="1:4" s="996" customFormat="1" ht="11.25" customHeight="1" x14ac:dyDescent="0.2">
      <c r="A1174" s="1317"/>
      <c r="B1174" s="1003">
        <v>1206</v>
      </c>
      <c r="C1174" s="1003">
        <v>1206</v>
      </c>
      <c r="D1174" s="999" t="s">
        <v>836</v>
      </c>
    </row>
    <row r="1175" spans="1:4" s="996" customFormat="1" ht="11.25" customHeight="1" x14ac:dyDescent="0.2">
      <c r="A1175" s="1317"/>
      <c r="B1175" s="1003">
        <v>1000</v>
      </c>
      <c r="C1175" s="1003">
        <v>0</v>
      </c>
      <c r="D1175" s="999" t="s">
        <v>4254</v>
      </c>
    </row>
    <row r="1176" spans="1:4" s="996" customFormat="1" ht="11.25" customHeight="1" x14ac:dyDescent="0.2">
      <c r="A1176" s="1317"/>
      <c r="B1176" s="1003">
        <v>93959.11</v>
      </c>
      <c r="C1176" s="1003">
        <v>92934.555900000007</v>
      </c>
      <c r="D1176" s="999" t="s">
        <v>11</v>
      </c>
    </row>
    <row r="1177" spans="1:4" s="996" customFormat="1" ht="11.25" customHeight="1" x14ac:dyDescent="0.2">
      <c r="A1177" s="1316" t="s">
        <v>1024</v>
      </c>
      <c r="B1177" s="1002">
        <v>390.7</v>
      </c>
      <c r="C1177" s="1002">
        <v>390.7</v>
      </c>
      <c r="D1177" s="998" t="s">
        <v>4116</v>
      </c>
    </row>
    <row r="1178" spans="1:4" s="996" customFormat="1" ht="11.25" customHeight="1" x14ac:dyDescent="0.2">
      <c r="A1178" s="1317"/>
      <c r="B1178" s="1003">
        <v>207</v>
      </c>
      <c r="C1178" s="1003">
        <v>207</v>
      </c>
      <c r="D1178" s="999" t="s">
        <v>4218</v>
      </c>
    </row>
    <row r="1179" spans="1:4" s="996" customFormat="1" ht="11.25" customHeight="1" x14ac:dyDescent="0.2">
      <c r="A1179" s="1317"/>
      <c r="B1179" s="1003">
        <v>700</v>
      </c>
      <c r="C1179" s="1003">
        <v>700</v>
      </c>
      <c r="D1179" s="999" t="s">
        <v>3277</v>
      </c>
    </row>
    <row r="1180" spans="1:4" s="996" customFormat="1" ht="11.25" customHeight="1" x14ac:dyDescent="0.2">
      <c r="A1180" s="1317"/>
      <c r="B1180" s="1003">
        <v>5586.4</v>
      </c>
      <c r="C1180" s="1003">
        <v>5586.3960000000006</v>
      </c>
      <c r="D1180" s="999" t="s">
        <v>3245</v>
      </c>
    </row>
    <row r="1181" spans="1:4" s="996" customFormat="1" ht="11.25" customHeight="1" x14ac:dyDescent="0.2">
      <c r="A1181" s="1317"/>
      <c r="B1181" s="1003">
        <v>3183.56</v>
      </c>
      <c r="C1181" s="1003">
        <v>3183.5560000000005</v>
      </c>
      <c r="D1181" s="999" t="s">
        <v>4096</v>
      </c>
    </row>
    <row r="1182" spans="1:4" s="996" customFormat="1" ht="11.25" customHeight="1" x14ac:dyDescent="0.2">
      <c r="A1182" s="1317"/>
      <c r="B1182" s="1003">
        <v>486</v>
      </c>
      <c r="C1182" s="1003">
        <v>486</v>
      </c>
      <c r="D1182" s="999" t="s">
        <v>841</v>
      </c>
    </row>
    <row r="1183" spans="1:4" s="996" customFormat="1" ht="11.25" customHeight="1" x14ac:dyDescent="0.2">
      <c r="A1183" s="1317"/>
      <c r="B1183" s="1003">
        <v>50</v>
      </c>
      <c r="C1183" s="1003">
        <v>50</v>
      </c>
      <c r="D1183" s="999" t="s">
        <v>840</v>
      </c>
    </row>
    <row r="1184" spans="1:4" s="996" customFormat="1" ht="11.25" customHeight="1" x14ac:dyDescent="0.2">
      <c r="A1184" s="1317"/>
      <c r="B1184" s="1003">
        <v>18</v>
      </c>
      <c r="C1184" s="1003">
        <v>18</v>
      </c>
      <c r="D1184" s="999" t="s">
        <v>4223</v>
      </c>
    </row>
    <row r="1185" spans="1:4" s="996" customFormat="1" ht="11.25" customHeight="1" x14ac:dyDescent="0.2">
      <c r="A1185" s="1317"/>
      <c r="B1185" s="1003">
        <v>74581.239999999991</v>
      </c>
      <c r="C1185" s="1003">
        <v>74581.236999999994</v>
      </c>
      <c r="D1185" s="999" t="s">
        <v>691</v>
      </c>
    </row>
    <row r="1186" spans="1:4" s="996" customFormat="1" ht="11.25" customHeight="1" x14ac:dyDescent="0.2">
      <c r="A1186" s="1317"/>
      <c r="B1186" s="1003">
        <v>11288</v>
      </c>
      <c r="C1186" s="1003">
        <v>11288</v>
      </c>
      <c r="D1186" s="999" t="s">
        <v>835</v>
      </c>
    </row>
    <row r="1187" spans="1:4" s="996" customFormat="1" ht="11.25" customHeight="1" x14ac:dyDescent="0.2">
      <c r="A1187" s="1317"/>
      <c r="B1187" s="1003">
        <v>1160</v>
      </c>
      <c r="C1187" s="1003">
        <v>1160</v>
      </c>
      <c r="D1187" s="999" t="s">
        <v>836</v>
      </c>
    </row>
    <row r="1188" spans="1:4" s="996" customFormat="1" ht="11.25" customHeight="1" x14ac:dyDescent="0.2">
      <c r="A1188" s="1317"/>
      <c r="B1188" s="1003">
        <v>400</v>
      </c>
      <c r="C1188" s="1003">
        <v>48.884</v>
      </c>
      <c r="D1188" s="999" t="s">
        <v>3002</v>
      </c>
    </row>
    <row r="1189" spans="1:4" s="996" customFormat="1" ht="11.25" customHeight="1" x14ac:dyDescent="0.2">
      <c r="A1189" s="1317"/>
      <c r="B1189" s="1003">
        <v>743.1</v>
      </c>
      <c r="C1189" s="1003">
        <v>743.1</v>
      </c>
      <c r="D1189" s="999" t="s">
        <v>837</v>
      </c>
    </row>
    <row r="1190" spans="1:4" s="996" customFormat="1" ht="11.25" customHeight="1" x14ac:dyDescent="0.2">
      <c r="A1190" s="1317"/>
      <c r="B1190" s="1003">
        <v>3600</v>
      </c>
      <c r="C1190" s="1003">
        <v>2897.491</v>
      </c>
      <c r="D1190" s="999" t="s">
        <v>4255</v>
      </c>
    </row>
    <row r="1191" spans="1:4" s="996" customFormat="1" ht="11.25" customHeight="1" x14ac:dyDescent="0.2">
      <c r="A1191" s="1318"/>
      <c r="B1191" s="1005">
        <v>102393.99999999999</v>
      </c>
      <c r="C1191" s="1005">
        <v>101340.364</v>
      </c>
      <c r="D1191" s="1001" t="s">
        <v>11</v>
      </c>
    </row>
    <row r="1192" spans="1:4" s="996" customFormat="1" ht="11.25" customHeight="1" x14ac:dyDescent="0.2">
      <c r="A1192" s="1317" t="s">
        <v>1014</v>
      </c>
      <c r="B1192" s="1003">
        <v>0.59</v>
      </c>
      <c r="C1192" s="1003">
        <v>0.58892999999999995</v>
      </c>
      <c r="D1192" s="999" t="s">
        <v>858</v>
      </c>
    </row>
    <row r="1193" spans="1:4" s="996" customFormat="1" ht="11.25" customHeight="1" x14ac:dyDescent="0.2">
      <c r="A1193" s="1317"/>
      <c r="B1193" s="1003">
        <v>120</v>
      </c>
      <c r="C1193" s="1003">
        <v>120</v>
      </c>
      <c r="D1193" s="999" t="s">
        <v>3750</v>
      </c>
    </row>
    <row r="1194" spans="1:4" s="996" customFormat="1" ht="11.25" customHeight="1" x14ac:dyDescent="0.2">
      <c r="A1194" s="1317"/>
      <c r="B1194" s="1003">
        <v>69.25</v>
      </c>
      <c r="C1194" s="1003">
        <v>65.650000000000006</v>
      </c>
      <c r="D1194" s="999" t="s">
        <v>4116</v>
      </c>
    </row>
    <row r="1195" spans="1:4" s="996" customFormat="1" ht="11.25" customHeight="1" x14ac:dyDescent="0.2">
      <c r="A1195" s="1317"/>
      <c r="B1195" s="1003">
        <v>53</v>
      </c>
      <c r="C1195" s="1003">
        <v>53</v>
      </c>
      <c r="D1195" s="999" t="s">
        <v>4218</v>
      </c>
    </row>
    <row r="1196" spans="1:4" s="996" customFormat="1" ht="11.25" customHeight="1" x14ac:dyDescent="0.2">
      <c r="A1196" s="1317"/>
      <c r="B1196" s="1003">
        <v>8648.34</v>
      </c>
      <c r="C1196" s="1003">
        <v>8648.3292000000001</v>
      </c>
      <c r="D1196" s="999" t="s">
        <v>3245</v>
      </c>
    </row>
    <row r="1197" spans="1:4" s="996" customFormat="1" ht="11.25" customHeight="1" x14ac:dyDescent="0.2">
      <c r="A1197" s="1317"/>
      <c r="B1197" s="1003">
        <v>200</v>
      </c>
      <c r="C1197" s="1003">
        <v>193.6</v>
      </c>
      <c r="D1197" s="999" t="s">
        <v>843</v>
      </c>
    </row>
    <row r="1198" spans="1:4" s="996" customFormat="1" ht="11.25" customHeight="1" x14ac:dyDescent="0.2">
      <c r="A1198" s="1317"/>
      <c r="B1198" s="1003">
        <v>40</v>
      </c>
      <c r="C1198" s="1003">
        <v>40</v>
      </c>
      <c r="D1198" s="999" t="s">
        <v>4203</v>
      </c>
    </row>
    <row r="1199" spans="1:4" s="996" customFormat="1" ht="11.25" customHeight="1" x14ac:dyDescent="0.2">
      <c r="A1199" s="1317"/>
      <c r="B1199" s="1003">
        <v>15</v>
      </c>
      <c r="C1199" s="1003">
        <v>15</v>
      </c>
      <c r="D1199" s="999" t="s">
        <v>841</v>
      </c>
    </row>
    <row r="1200" spans="1:4" s="996" customFormat="1" ht="11.25" customHeight="1" x14ac:dyDescent="0.2">
      <c r="A1200" s="1317"/>
      <c r="B1200" s="1003">
        <v>44692.85</v>
      </c>
      <c r="C1200" s="1003">
        <v>44692.837</v>
      </c>
      <c r="D1200" s="999" t="s">
        <v>691</v>
      </c>
    </row>
    <row r="1201" spans="1:4" s="996" customFormat="1" ht="11.25" customHeight="1" x14ac:dyDescent="0.2">
      <c r="A1201" s="1317"/>
      <c r="B1201" s="1003">
        <v>6020</v>
      </c>
      <c r="C1201" s="1003">
        <v>6020</v>
      </c>
      <c r="D1201" s="999" t="s">
        <v>835</v>
      </c>
    </row>
    <row r="1202" spans="1:4" s="996" customFormat="1" ht="11.25" customHeight="1" x14ac:dyDescent="0.2">
      <c r="A1202" s="1317"/>
      <c r="B1202" s="1003">
        <v>1311</v>
      </c>
      <c r="C1202" s="1003">
        <v>1311</v>
      </c>
      <c r="D1202" s="999" t="s">
        <v>836</v>
      </c>
    </row>
    <row r="1203" spans="1:4" s="996" customFormat="1" ht="11.25" customHeight="1" x14ac:dyDescent="0.2">
      <c r="A1203" s="1317"/>
      <c r="B1203" s="1003">
        <v>61170.03</v>
      </c>
      <c r="C1203" s="1003">
        <v>61160.005129999998</v>
      </c>
      <c r="D1203" s="999" t="s">
        <v>11</v>
      </c>
    </row>
    <row r="1204" spans="1:4" s="996" customFormat="1" ht="11.25" customHeight="1" x14ac:dyDescent="0.2">
      <c r="A1204" s="1316" t="s">
        <v>1020</v>
      </c>
      <c r="B1204" s="1002">
        <v>88.5</v>
      </c>
      <c r="C1204" s="1002">
        <v>55.8</v>
      </c>
      <c r="D1204" s="998" t="s">
        <v>4116</v>
      </c>
    </row>
    <row r="1205" spans="1:4" s="996" customFormat="1" ht="11.25" customHeight="1" x14ac:dyDescent="0.2">
      <c r="A1205" s="1317"/>
      <c r="B1205" s="1003">
        <v>167</v>
      </c>
      <c r="C1205" s="1003">
        <v>0</v>
      </c>
      <c r="D1205" s="999" t="s">
        <v>4218</v>
      </c>
    </row>
    <row r="1206" spans="1:4" s="996" customFormat="1" ht="11.25" customHeight="1" x14ac:dyDescent="0.2">
      <c r="A1206" s="1317"/>
      <c r="B1206" s="1003">
        <v>200</v>
      </c>
      <c r="C1206" s="1003">
        <v>0</v>
      </c>
      <c r="D1206" s="999" t="s">
        <v>4256</v>
      </c>
    </row>
    <row r="1207" spans="1:4" s="996" customFormat="1" ht="11.25" customHeight="1" x14ac:dyDescent="0.2">
      <c r="A1207" s="1317"/>
      <c r="B1207" s="1003">
        <v>40</v>
      </c>
      <c r="C1207" s="1003">
        <v>40</v>
      </c>
      <c r="D1207" s="999" t="s">
        <v>3245</v>
      </c>
    </row>
    <row r="1208" spans="1:4" s="996" customFormat="1" ht="11.25" customHeight="1" x14ac:dyDescent="0.2">
      <c r="A1208" s="1317"/>
      <c r="B1208" s="1003">
        <v>344</v>
      </c>
      <c r="C1208" s="1003">
        <v>344</v>
      </c>
      <c r="D1208" s="999" t="s">
        <v>841</v>
      </c>
    </row>
    <row r="1209" spans="1:4" s="996" customFormat="1" ht="11.25" customHeight="1" x14ac:dyDescent="0.2">
      <c r="A1209" s="1317"/>
      <c r="B1209" s="1003">
        <v>44320.310000000005</v>
      </c>
      <c r="C1209" s="1003">
        <v>44320.31</v>
      </c>
      <c r="D1209" s="999" t="s">
        <v>691</v>
      </c>
    </row>
    <row r="1210" spans="1:4" s="996" customFormat="1" ht="11.25" customHeight="1" x14ac:dyDescent="0.2">
      <c r="A1210" s="1317"/>
      <c r="B1210" s="1003">
        <v>8963</v>
      </c>
      <c r="C1210" s="1003">
        <v>8963</v>
      </c>
      <c r="D1210" s="999" t="s">
        <v>835</v>
      </c>
    </row>
    <row r="1211" spans="1:4" s="996" customFormat="1" ht="11.25" customHeight="1" x14ac:dyDescent="0.2">
      <c r="A1211" s="1317"/>
      <c r="B1211" s="1003">
        <v>1375</v>
      </c>
      <c r="C1211" s="1003">
        <v>1375</v>
      </c>
      <c r="D1211" s="999" t="s">
        <v>836</v>
      </c>
    </row>
    <row r="1212" spans="1:4" s="996" customFormat="1" ht="21" x14ac:dyDescent="0.2">
      <c r="A1212" s="1317"/>
      <c r="B1212" s="1003">
        <v>495</v>
      </c>
      <c r="C1212" s="1003">
        <v>495</v>
      </c>
      <c r="D1212" s="999" t="s">
        <v>2939</v>
      </c>
    </row>
    <row r="1213" spans="1:4" s="996" customFormat="1" ht="11.25" customHeight="1" x14ac:dyDescent="0.2">
      <c r="A1213" s="1317"/>
      <c r="B1213" s="1003">
        <v>578.6</v>
      </c>
      <c r="C1213" s="1003">
        <v>463.66600000000005</v>
      </c>
      <c r="D1213" s="999" t="s">
        <v>837</v>
      </c>
    </row>
    <row r="1214" spans="1:4" s="996" customFormat="1" ht="11.25" customHeight="1" x14ac:dyDescent="0.2">
      <c r="A1214" s="1318"/>
      <c r="B1214" s="1005">
        <v>56571.41</v>
      </c>
      <c r="C1214" s="1005">
        <v>56056.775999999998</v>
      </c>
      <c r="D1214" s="1001" t="s">
        <v>11</v>
      </c>
    </row>
    <row r="1215" spans="1:4" s="996" customFormat="1" ht="11.25" customHeight="1" x14ac:dyDescent="0.2">
      <c r="A1215" s="1317" t="s">
        <v>1065</v>
      </c>
      <c r="B1215" s="1003">
        <v>8.1</v>
      </c>
      <c r="C1215" s="1003">
        <v>8.1</v>
      </c>
      <c r="D1215" s="999" t="s">
        <v>4116</v>
      </c>
    </row>
    <row r="1216" spans="1:4" s="996" customFormat="1" ht="11.25" customHeight="1" x14ac:dyDescent="0.2">
      <c r="A1216" s="1317"/>
      <c r="B1216" s="1003">
        <v>240</v>
      </c>
      <c r="C1216" s="1003">
        <v>240</v>
      </c>
      <c r="D1216" s="999" t="s">
        <v>4218</v>
      </c>
    </row>
    <row r="1217" spans="1:4" s="996" customFormat="1" ht="11.25" customHeight="1" x14ac:dyDescent="0.2">
      <c r="A1217" s="1317"/>
      <c r="B1217" s="1003">
        <v>39197.550000000003</v>
      </c>
      <c r="C1217" s="1003">
        <v>39197.534</v>
      </c>
      <c r="D1217" s="999" t="s">
        <v>691</v>
      </c>
    </row>
    <row r="1218" spans="1:4" s="996" customFormat="1" ht="11.25" customHeight="1" x14ac:dyDescent="0.2">
      <c r="A1218" s="1317"/>
      <c r="B1218" s="1003">
        <v>6814</v>
      </c>
      <c r="C1218" s="1003">
        <v>6814</v>
      </c>
      <c r="D1218" s="999" t="s">
        <v>835</v>
      </c>
    </row>
    <row r="1219" spans="1:4" s="996" customFormat="1" ht="11.25" customHeight="1" x14ac:dyDescent="0.2">
      <c r="A1219" s="1317"/>
      <c r="B1219" s="1003">
        <v>365</v>
      </c>
      <c r="C1219" s="1003">
        <v>365</v>
      </c>
      <c r="D1219" s="999" t="s">
        <v>836</v>
      </c>
    </row>
    <row r="1220" spans="1:4" s="996" customFormat="1" ht="11.25" customHeight="1" x14ac:dyDescent="0.2">
      <c r="A1220" s="1317"/>
      <c r="B1220" s="1003">
        <v>5643.07</v>
      </c>
      <c r="C1220" s="1003">
        <v>5643.0609800000002</v>
      </c>
      <c r="D1220" s="999" t="s">
        <v>4257</v>
      </c>
    </row>
    <row r="1221" spans="1:4" s="996" customFormat="1" ht="11.25" customHeight="1" x14ac:dyDescent="0.2">
      <c r="A1221" s="1317"/>
      <c r="B1221" s="1003">
        <v>52267.72</v>
      </c>
      <c r="C1221" s="1003">
        <v>52267.69498</v>
      </c>
      <c r="D1221" s="999" t="s">
        <v>11</v>
      </c>
    </row>
    <row r="1222" spans="1:4" s="996" customFormat="1" ht="21" x14ac:dyDescent="0.2">
      <c r="A1222" s="1316" t="s">
        <v>1022</v>
      </c>
      <c r="B1222" s="1002">
        <v>70</v>
      </c>
      <c r="C1222" s="1002">
        <v>70</v>
      </c>
      <c r="D1222" s="998" t="s">
        <v>3558</v>
      </c>
    </row>
    <row r="1223" spans="1:4" s="996" customFormat="1" ht="11.25" customHeight="1" x14ac:dyDescent="0.2">
      <c r="A1223" s="1317"/>
      <c r="B1223" s="1003">
        <v>173.75</v>
      </c>
      <c r="C1223" s="1003">
        <v>173.75</v>
      </c>
      <c r="D1223" s="999" t="s">
        <v>4116</v>
      </c>
    </row>
    <row r="1224" spans="1:4" s="996" customFormat="1" ht="11.25" customHeight="1" x14ac:dyDescent="0.2">
      <c r="A1224" s="1317"/>
      <c r="B1224" s="1003">
        <v>124</v>
      </c>
      <c r="C1224" s="1003">
        <v>124</v>
      </c>
      <c r="D1224" s="999" t="s">
        <v>4218</v>
      </c>
    </row>
    <row r="1225" spans="1:4" s="996" customFormat="1" ht="11.25" customHeight="1" x14ac:dyDescent="0.2">
      <c r="A1225" s="1317"/>
      <c r="B1225" s="1003">
        <v>500</v>
      </c>
      <c r="C1225" s="1003">
        <v>500</v>
      </c>
      <c r="D1225" s="999" t="s">
        <v>620</v>
      </c>
    </row>
    <row r="1226" spans="1:4" s="996" customFormat="1" ht="11.25" customHeight="1" x14ac:dyDescent="0.2">
      <c r="A1226" s="1317"/>
      <c r="B1226" s="1003">
        <v>50</v>
      </c>
      <c r="C1226" s="1003">
        <v>50</v>
      </c>
      <c r="D1226" s="999" t="s">
        <v>3245</v>
      </c>
    </row>
    <row r="1227" spans="1:4" s="996" customFormat="1" ht="11.25" customHeight="1" x14ac:dyDescent="0.2">
      <c r="A1227" s="1317"/>
      <c r="B1227" s="1003">
        <v>90</v>
      </c>
      <c r="C1227" s="1003">
        <v>90</v>
      </c>
      <c r="D1227" s="999" t="s">
        <v>841</v>
      </c>
    </row>
    <row r="1228" spans="1:4" s="996" customFormat="1" ht="11.25" customHeight="1" x14ac:dyDescent="0.2">
      <c r="A1228" s="1317"/>
      <c r="B1228" s="1003">
        <v>43211.37</v>
      </c>
      <c r="C1228" s="1003">
        <v>43205.127</v>
      </c>
      <c r="D1228" s="999" t="s">
        <v>691</v>
      </c>
    </row>
    <row r="1229" spans="1:4" s="996" customFormat="1" ht="11.25" customHeight="1" x14ac:dyDescent="0.2">
      <c r="A1229" s="1317"/>
      <c r="B1229" s="1003">
        <v>6726</v>
      </c>
      <c r="C1229" s="1003">
        <v>6726</v>
      </c>
      <c r="D1229" s="999" t="s">
        <v>835</v>
      </c>
    </row>
    <row r="1230" spans="1:4" s="996" customFormat="1" ht="11.25" customHeight="1" x14ac:dyDescent="0.2">
      <c r="A1230" s="1317"/>
      <c r="B1230" s="1003">
        <v>793</v>
      </c>
      <c r="C1230" s="1003">
        <v>793</v>
      </c>
      <c r="D1230" s="999" t="s">
        <v>836</v>
      </c>
    </row>
    <row r="1231" spans="1:4" s="996" customFormat="1" ht="11.25" customHeight="1" x14ac:dyDescent="0.2">
      <c r="A1231" s="1317"/>
      <c r="B1231" s="1003">
        <v>7500</v>
      </c>
      <c r="C1231" s="1003">
        <v>3266.2255699999996</v>
      </c>
      <c r="D1231" s="999" t="s">
        <v>1928</v>
      </c>
    </row>
    <row r="1232" spans="1:4" s="996" customFormat="1" ht="11.25" customHeight="1" x14ac:dyDescent="0.2">
      <c r="A1232" s="1317"/>
      <c r="B1232" s="1003">
        <v>2000</v>
      </c>
      <c r="C1232" s="1003">
        <v>0</v>
      </c>
      <c r="D1232" s="999" t="s">
        <v>3347</v>
      </c>
    </row>
    <row r="1233" spans="1:4" s="996" customFormat="1" ht="11.25" customHeight="1" x14ac:dyDescent="0.2">
      <c r="A1233" s="1317"/>
      <c r="B1233" s="1003">
        <v>30</v>
      </c>
      <c r="C1233" s="1003">
        <v>30</v>
      </c>
      <c r="D1233" s="999" t="s">
        <v>3337</v>
      </c>
    </row>
    <row r="1234" spans="1:4" s="996" customFormat="1" ht="11.25" customHeight="1" x14ac:dyDescent="0.2">
      <c r="A1234" s="1318"/>
      <c r="B1234" s="1005">
        <v>61268.12</v>
      </c>
      <c r="C1234" s="1005">
        <v>55028.102570000003</v>
      </c>
      <c r="D1234" s="1001" t="s">
        <v>11</v>
      </c>
    </row>
    <row r="1235" spans="1:4" s="996" customFormat="1" ht="11.25" customHeight="1" x14ac:dyDescent="0.2">
      <c r="A1235" s="1317" t="s">
        <v>3301</v>
      </c>
      <c r="B1235" s="1003">
        <v>104.03</v>
      </c>
      <c r="C1235" s="1003">
        <v>104.02319</v>
      </c>
      <c r="D1235" s="999" t="s">
        <v>858</v>
      </c>
    </row>
    <row r="1236" spans="1:4" s="996" customFormat="1" ht="11.25" customHeight="1" x14ac:dyDescent="0.2">
      <c r="A1236" s="1317"/>
      <c r="B1236" s="1003">
        <v>55.25</v>
      </c>
      <c r="C1236" s="1003">
        <v>40.549999999999997</v>
      </c>
      <c r="D1236" s="999" t="s">
        <v>4116</v>
      </c>
    </row>
    <row r="1237" spans="1:4" s="996" customFormat="1" ht="11.25" customHeight="1" x14ac:dyDescent="0.2">
      <c r="A1237" s="1317"/>
      <c r="B1237" s="1003">
        <v>202</v>
      </c>
      <c r="C1237" s="1003">
        <v>202</v>
      </c>
      <c r="D1237" s="999" t="s">
        <v>4218</v>
      </c>
    </row>
    <row r="1238" spans="1:4" s="996" customFormat="1" ht="11.25" customHeight="1" x14ac:dyDescent="0.2">
      <c r="A1238" s="1317"/>
      <c r="B1238" s="1003">
        <v>7231.91</v>
      </c>
      <c r="C1238" s="1003">
        <v>7231.8970000000008</v>
      </c>
      <c r="D1238" s="999" t="s">
        <v>3245</v>
      </c>
    </row>
    <row r="1239" spans="1:4" s="996" customFormat="1" ht="11.25" customHeight="1" x14ac:dyDescent="0.2">
      <c r="A1239" s="1317"/>
      <c r="B1239" s="1003">
        <v>796.6</v>
      </c>
      <c r="C1239" s="1003">
        <v>796.6</v>
      </c>
      <c r="D1239" s="999" t="s">
        <v>841</v>
      </c>
    </row>
    <row r="1240" spans="1:4" s="996" customFormat="1" ht="11.25" customHeight="1" x14ac:dyDescent="0.2">
      <c r="A1240" s="1317"/>
      <c r="B1240" s="1003">
        <v>23530.3</v>
      </c>
      <c r="C1240" s="1003">
        <v>23530.296999999999</v>
      </c>
      <c r="D1240" s="999" t="s">
        <v>691</v>
      </c>
    </row>
    <row r="1241" spans="1:4" s="996" customFormat="1" ht="11.25" customHeight="1" x14ac:dyDescent="0.2">
      <c r="A1241" s="1317"/>
      <c r="B1241" s="1003">
        <v>4029</v>
      </c>
      <c r="C1241" s="1003">
        <v>4029</v>
      </c>
      <c r="D1241" s="999" t="s">
        <v>835</v>
      </c>
    </row>
    <row r="1242" spans="1:4" s="996" customFormat="1" ht="11.25" customHeight="1" x14ac:dyDescent="0.2">
      <c r="A1242" s="1317"/>
      <c r="B1242" s="1003">
        <v>829</v>
      </c>
      <c r="C1242" s="1003">
        <v>829</v>
      </c>
      <c r="D1242" s="999" t="s">
        <v>836</v>
      </c>
    </row>
    <row r="1243" spans="1:4" s="996" customFormat="1" ht="11.25" customHeight="1" x14ac:dyDescent="0.2">
      <c r="A1243" s="1317"/>
      <c r="B1243" s="1003">
        <v>650</v>
      </c>
      <c r="C1243" s="1003">
        <v>650</v>
      </c>
      <c r="D1243" s="999" t="s">
        <v>4258</v>
      </c>
    </row>
    <row r="1244" spans="1:4" s="996" customFormat="1" ht="11.25" customHeight="1" x14ac:dyDescent="0.2">
      <c r="A1244" s="1317"/>
      <c r="B1244" s="1003">
        <v>37428.089999999997</v>
      </c>
      <c r="C1244" s="1003">
        <v>37413.367190000004</v>
      </c>
      <c r="D1244" s="999" t="s">
        <v>11</v>
      </c>
    </row>
    <row r="1245" spans="1:4" s="996" customFormat="1" ht="11.25" customHeight="1" x14ac:dyDescent="0.2">
      <c r="A1245" s="1316" t="s">
        <v>1028</v>
      </c>
      <c r="B1245" s="1002">
        <v>157.30000000000001</v>
      </c>
      <c r="C1245" s="1002">
        <v>157.30000000000001</v>
      </c>
      <c r="D1245" s="998" t="s">
        <v>4116</v>
      </c>
    </row>
    <row r="1246" spans="1:4" s="996" customFormat="1" ht="11.25" customHeight="1" x14ac:dyDescent="0.2">
      <c r="A1246" s="1317"/>
      <c r="B1246" s="1003">
        <v>376</v>
      </c>
      <c r="C1246" s="1003">
        <v>376</v>
      </c>
      <c r="D1246" s="999" t="s">
        <v>4218</v>
      </c>
    </row>
    <row r="1247" spans="1:4" s="996" customFormat="1" ht="11.25" customHeight="1" x14ac:dyDescent="0.2">
      <c r="A1247" s="1317"/>
      <c r="B1247" s="1003">
        <v>200</v>
      </c>
      <c r="C1247" s="1003">
        <v>200</v>
      </c>
      <c r="D1247" s="999" t="s">
        <v>3245</v>
      </c>
    </row>
    <row r="1248" spans="1:4" s="996" customFormat="1" ht="11.25" customHeight="1" x14ac:dyDescent="0.2">
      <c r="A1248" s="1317"/>
      <c r="B1248" s="1003">
        <v>1727.1599999999999</v>
      </c>
      <c r="C1248" s="1003">
        <v>1727.1590000000001</v>
      </c>
      <c r="D1248" s="999" t="s">
        <v>4096</v>
      </c>
    </row>
    <row r="1249" spans="1:4" s="996" customFormat="1" ht="11.25" customHeight="1" x14ac:dyDescent="0.2">
      <c r="A1249" s="1317"/>
      <c r="B1249" s="1003">
        <v>319</v>
      </c>
      <c r="C1249" s="1003">
        <v>319</v>
      </c>
      <c r="D1249" s="999" t="s">
        <v>841</v>
      </c>
    </row>
    <row r="1250" spans="1:4" s="996" customFormat="1" ht="11.25" customHeight="1" x14ac:dyDescent="0.2">
      <c r="A1250" s="1317"/>
      <c r="B1250" s="1003">
        <v>31128.71</v>
      </c>
      <c r="C1250" s="1003">
        <v>31128.701999999997</v>
      </c>
      <c r="D1250" s="999" t="s">
        <v>691</v>
      </c>
    </row>
    <row r="1251" spans="1:4" s="996" customFormat="1" ht="11.25" customHeight="1" x14ac:dyDescent="0.2">
      <c r="A1251" s="1317"/>
      <c r="B1251" s="1003">
        <v>5086</v>
      </c>
      <c r="C1251" s="1003">
        <v>5086</v>
      </c>
      <c r="D1251" s="999" t="s">
        <v>835</v>
      </c>
    </row>
    <row r="1252" spans="1:4" s="996" customFormat="1" ht="11.25" customHeight="1" x14ac:dyDescent="0.2">
      <c r="A1252" s="1317"/>
      <c r="B1252" s="1003">
        <v>385</v>
      </c>
      <c r="C1252" s="1003">
        <v>385</v>
      </c>
      <c r="D1252" s="999" t="s">
        <v>836</v>
      </c>
    </row>
    <row r="1253" spans="1:4" s="996" customFormat="1" ht="11.25" customHeight="1" x14ac:dyDescent="0.2">
      <c r="A1253" s="1317"/>
      <c r="B1253" s="1003">
        <v>371.5</v>
      </c>
      <c r="C1253" s="1003">
        <v>371.5</v>
      </c>
      <c r="D1253" s="999" t="s">
        <v>837</v>
      </c>
    </row>
    <row r="1254" spans="1:4" s="996" customFormat="1" ht="11.25" customHeight="1" x14ac:dyDescent="0.2">
      <c r="A1254" s="1318"/>
      <c r="B1254" s="1005">
        <v>39750.67</v>
      </c>
      <c r="C1254" s="1005">
        <v>39750.661</v>
      </c>
      <c r="D1254" s="1001" t="s">
        <v>11</v>
      </c>
    </row>
    <row r="1255" spans="1:4" s="996" customFormat="1" ht="11.25" customHeight="1" x14ac:dyDescent="0.2">
      <c r="A1255" s="1317" t="s">
        <v>1067</v>
      </c>
      <c r="B1255" s="1003">
        <v>120</v>
      </c>
      <c r="C1255" s="1003">
        <v>120</v>
      </c>
      <c r="D1255" s="999" t="s">
        <v>3750</v>
      </c>
    </row>
    <row r="1256" spans="1:4" s="996" customFormat="1" ht="11.25" customHeight="1" x14ac:dyDescent="0.2">
      <c r="A1256" s="1317"/>
      <c r="B1256" s="1003">
        <v>109</v>
      </c>
      <c r="C1256" s="1003">
        <v>109</v>
      </c>
      <c r="D1256" s="999" t="s">
        <v>4224</v>
      </c>
    </row>
    <row r="1257" spans="1:4" s="996" customFormat="1" ht="11.25" customHeight="1" x14ac:dyDescent="0.2">
      <c r="A1257" s="1317"/>
      <c r="B1257" s="1003">
        <v>77.55</v>
      </c>
      <c r="C1257" s="1003">
        <v>77.552999999999997</v>
      </c>
      <c r="D1257" s="999" t="s">
        <v>4116</v>
      </c>
    </row>
    <row r="1258" spans="1:4" s="996" customFormat="1" ht="11.25" customHeight="1" x14ac:dyDescent="0.2">
      <c r="A1258" s="1317"/>
      <c r="B1258" s="1003">
        <v>235</v>
      </c>
      <c r="C1258" s="1003">
        <v>235</v>
      </c>
      <c r="D1258" s="999" t="s">
        <v>4218</v>
      </c>
    </row>
    <row r="1259" spans="1:4" s="996" customFormat="1" ht="11.25" customHeight="1" x14ac:dyDescent="0.2">
      <c r="A1259" s="1317"/>
      <c r="B1259" s="1003">
        <v>65.8</v>
      </c>
      <c r="C1259" s="1003">
        <v>65.8</v>
      </c>
      <c r="D1259" s="999" t="s">
        <v>3277</v>
      </c>
    </row>
    <row r="1260" spans="1:4" s="996" customFormat="1" ht="11.25" customHeight="1" x14ac:dyDescent="0.2">
      <c r="A1260" s="1317"/>
      <c r="B1260" s="1003">
        <v>1397.6899999999998</v>
      </c>
      <c r="C1260" s="1003">
        <v>1397.6760000000002</v>
      </c>
      <c r="D1260" s="999" t="s">
        <v>4096</v>
      </c>
    </row>
    <row r="1261" spans="1:4" s="996" customFormat="1" ht="11.25" customHeight="1" x14ac:dyDescent="0.2">
      <c r="A1261" s="1317"/>
      <c r="B1261" s="1003">
        <v>81.040000000000006</v>
      </c>
      <c r="C1261" s="1003">
        <v>81.010130000000004</v>
      </c>
      <c r="D1261" s="999" t="s">
        <v>3246</v>
      </c>
    </row>
    <row r="1262" spans="1:4" s="996" customFormat="1" ht="11.25" customHeight="1" x14ac:dyDescent="0.2">
      <c r="A1262" s="1317"/>
      <c r="B1262" s="1003">
        <v>35744.69</v>
      </c>
      <c r="C1262" s="1003">
        <v>35744.686999999998</v>
      </c>
      <c r="D1262" s="999" t="s">
        <v>691</v>
      </c>
    </row>
    <row r="1263" spans="1:4" s="996" customFormat="1" ht="11.25" customHeight="1" x14ac:dyDescent="0.2">
      <c r="A1263" s="1317"/>
      <c r="B1263" s="1003">
        <v>2370</v>
      </c>
      <c r="C1263" s="1003">
        <v>2370</v>
      </c>
      <c r="D1263" s="999" t="s">
        <v>835</v>
      </c>
    </row>
    <row r="1264" spans="1:4" s="996" customFormat="1" ht="11.25" customHeight="1" x14ac:dyDescent="0.2">
      <c r="A1264" s="1317"/>
      <c r="B1264" s="1003">
        <v>441</v>
      </c>
      <c r="C1264" s="1003">
        <v>441</v>
      </c>
      <c r="D1264" s="999" t="s">
        <v>836</v>
      </c>
    </row>
    <row r="1265" spans="1:4" s="996" customFormat="1" ht="11.25" customHeight="1" x14ac:dyDescent="0.2">
      <c r="A1265" s="1317"/>
      <c r="B1265" s="1003">
        <v>674</v>
      </c>
      <c r="C1265" s="1003">
        <v>674</v>
      </c>
      <c r="D1265" s="999" t="s">
        <v>837</v>
      </c>
    </row>
    <row r="1266" spans="1:4" s="996" customFormat="1" ht="11.25" customHeight="1" x14ac:dyDescent="0.2">
      <c r="A1266" s="1317"/>
      <c r="B1266" s="1003">
        <v>41315.770000000004</v>
      </c>
      <c r="C1266" s="1003">
        <v>41315.726129999995</v>
      </c>
      <c r="D1266" s="999" t="s">
        <v>11</v>
      </c>
    </row>
    <row r="1267" spans="1:4" s="996" customFormat="1" ht="11.25" customHeight="1" x14ac:dyDescent="0.2">
      <c r="A1267" s="1316" t="s">
        <v>1053</v>
      </c>
      <c r="B1267" s="1002">
        <v>200</v>
      </c>
      <c r="C1267" s="1002">
        <v>200</v>
      </c>
      <c r="D1267" s="998" t="s">
        <v>3750</v>
      </c>
    </row>
    <row r="1268" spans="1:4" s="996" customFormat="1" ht="11.25" customHeight="1" x14ac:dyDescent="0.2">
      <c r="A1268" s="1317"/>
      <c r="B1268" s="1003">
        <v>233.15</v>
      </c>
      <c r="C1268" s="1003">
        <v>233.15</v>
      </c>
      <c r="D1268" s="999" t="s">
        <v>4116</v>
      </c>
    </row>
    <row r="1269" spans="1:4" s="996" customFormat="1" ht="11.25" customHeight="1" x14ac:dyDescent="0.2">
      <c r="A1269" s="1317"/>
      <c r="B1269" s="1003">
        <v>222.8</v>
      </c>
      <c r="C1269" s="1003">
        <v>222.8</v>
      </c>
      <c r="D1269" s="999" t="s">
        <v>4243</v>
      </c>
    </row>
    <row r="1270" spans="1:4" s="996" customFormat="1" ht="11.25" customHeight="1" x14ac:dyDescent="0.2">
      <c r="A1270" s="1317"/>
      <c r="B1270" s="1003">
        <v>585</v>
      </c>
      <c r="C1270" s="1003">
        <v>585</v>
      </c>
      <c r="D1270" s="999" t="s">
        <v>4218</v>
      </c>
    </row>
    <row r="1271" spans="1:4" s="996" customFormat="1" ht="11.25" customHeight="1" x14ac:dyDescent="0.2">
      <c r="A1271" s="1317"/>
      <c r="B1271" s="1003">
        <v>940</v>
      </c>
      <c r="C1271" s="1003">
        <v>0</v>
      </c>
      <c r="D1271" s="999" t="s">
        <v>3351</v>
      </c>
    </row>
    <row r="1272" spans="1:4" s="996" customFormat="1" ht="11.25" customHeight="1" x14ac:dyDescent="0.2">
      <c r="A1272" s="1317"/>
      <c r="B1272" s="1003">
        <v>91.47999999999999</v>
      </c>
      <c r="C1272" s="1003">
        <v>91.477999999999994</v>
      </c>
      <c r="D1272" s="999" t="s">
        <v>3277</v>
      </c>
    </row>
    <row r="1273" spans="1:4" s="996" customFormat="1" ht="11.25" customHeight="1" x14ac:dyDescent="0.2">
      <c r="A1273" s="1317"/>
      <c r="B1273" s="1003">
        <v>517.76</v>
      </c>
      <c r="C1273" s="1003">
        <v>517.75</v>
      </c>
      <c r="D1273" s="999" t="s">
        <v>4096</v>
      </c>
    </row>
    <row r="1274" spans="1:4" s="996" customFormat="1" ht="11.25" customHeight="1" x14ac:dyDescent="0.2">
      <c r="A1274" s="1317"/>
      <c r="B1274" s="1003">
        <v>70</v>
      </c>
      <c r="C1274" s="1003">
        <v>70</v>
      </c>
      <c r="D1274" s="999" t="s">
        <v>4203</v>
      </c>
    </row>
    <row r="1275" spans="1:4" s="996" customFormat="1" ht="11.25" customHeight="1" x14ac:dyDescent="0.2">
      <c r="A1275" s="1317"/>
      <c r="B1275" s="1003">
        <v>71609.59</v>
      </c>
      <c r="C1275" s="1003">
        <v>71609.583000000013</v>
      </c>
      <c r="D1275" s="999" t="s">
        <v>691</v>
      </c>
    </row>
    <row r="1276" spans="1:4" s="996" customFormat="1" ht="11.25" customHeight="1" x14ac:dyDescent="0.2">
      <c r="A1276" s="1317"/>
      <c r="B1276" s="1003">
        <v>4294</v>
      </c>
      <c r="C1276" s="1003">
        <v>4294</v>
      </c>
      <c r="D1276" s="999" t="s">
        <v>835</v>
      </c>
    </row>
    <row r="1277" spans="1:4" s="996" customFormat="1" ht="11.25" customHeight="1" x14ac:dyDescent="0.2">
      <c r="A1277" s="1317"/>
      <c r="B1277" s="1003">
        <v>399</v>
      </c>
      <c r="C1277" s="1003">
        <v>399</v>
      </c>
      <c r="D1277" s="999" t="s">
        <v>836</v>
      </c>
    </row>
    <row r="1278" spans="1:4" s="996" customFormat="1" ht="21" x14ac:dyDescent="0.2">
      <c r="A1278" s="1317"/>
      <c r="B1278" s="1003">
        <v>36.299999999999997</v>
      </c>
      <c r="C1278" s="1003">
        <v>0</v>
      </c>
      <c r="D1278" s="999" t="s">
        <v>855</v>
      </c>
    </row>
    <row r="1279" spans="1:4" s="996" customFormat="1" ht="11.25" customHeight="1" x14ac:dyDescent="0.2">
      <c r="A1279" s="1317"/>
      <c r="B1279" s="1003">
        <v>400</v>
      </c>
      <c r="C1279" s="1003">
        <v>260.14999999999998</v>
      </c>
      <c r="D1279" s="999" t="s">
        <v>4259</v>
      </c>
    </row>
    <row r="1280" spans="1:4" s="996" customFormat="1" ht="11.25" customHeight="1" x14ac:dyDescent="0.2">
      <c r="A1280" s="1318"/>
      <c r="B1280" s="1005">
        <v>79599.08</v>
      </c>
      <c r="C1280" s="1005">
        <v>78482.911000000007</v>
      </c>
      <c r="D1280" s="1001" t="s">
        <v>11</v>
      </c>
    </row>
    <row r="1281" spans="1:4" s="996" customFormat="1" ht="11.25" customHeight="1" x14ac:dyDescent="0.2">
      <c r="A1281" s="1317" t="s">
        <v>1069</v>
      </c>
      <c r="B1281" s="1003">
        <v>88.2</v>
      </c>
      <c r="C1281" s="1003">
        <v>88.2</v>
      </c>
      <c r="D1281" s="999" t="s">
        <v>4224</v>
      </c>
    </row>
    <row r="1282" spans="1:4" s="996" customFormat="1" ht="11.25" customHeight="1" x14ac:dyDescent="0.2">
      <c r="A1282" s="1317"/>
      <c r="B1282" s="1003">
        <v>6.25</v>
      </c>
      <c r="C1282" s="1003">
        <v>6.25</v>
      </c>
      <c r="D1282" s="999" t="s">
        <v>4116</v>
      </c>
    </row>
    <row r="1283" spans="1:4" s="996" customFormat="1" ht="11.25" customHeight="1" x14ac:dyDescent="0.2">
      <c r="A1283" s="1317"/>
      <c r="B1283" s="1003">
        <v>69</v>
      </c>
      <c r="C1283" s="1003">
        <v>69</v>
      </c>
      <c r="D1283" s="999" t="s">
        <v>4218</v>
      </c>
    </row>
    <row r="1284" spans="1:4" s="996" customFormat="1" ht="11.25" customHeight="1" x14ac:dyDescent="0.2">
      <c r="A1284" s="1317"/>
      <c r="B1284" s="1003">
        <v>39814.130000000005</v>
      </c>
      <c r="C1284" s="1003">
        <v>39814.129000000001</v>
      </c>
      <c r="D1284" s="999" t="s">
        <v>691</v>
      </c>
    </row>
    <row r="1285" spans="1:4" s="996" customFormat="1" ht="11.25" customHeight="1" x14ac:dyDescent="0.2">
      <c r="A1285" s="1317"/>
      <c r="B1285" s="1003">
        <v>1834</v>
      </c>
      <c r="C1285" s="1003">
        <v>1834</v>
      </c>
      <c r="D1285" s="999" t="s">
        <v>835</v>
      </c>
    </row>
    <row r="1286" spans="1:4" s="996" customFormat="1" ht="11.25" customHeight="1" x14ac:dyDescent="0.2">
      <c r="A1286" s="1317"/>
      <c r="B1286" s="1003">
        <v>349</v>
      </c>
      <c r="C1286" s="1003">
        <v>349</v>
      </c>
      <c r="D1286" s="999" t="s">
        <v>836</v>
      </c>
    </row>
    <row r="1287" spans="1:4" s="996" customFormat="1" ht="11.25" customHeight="1" x14ac:dyDescent="0.2">
      <c r="A1287" s="1317"/>
      <c r="B1287" s="1003">
        <v>759.4</v>
      </c>
      <c r="C1287" s="1003">
        <v>759.4</v>
      </c>
      <c r="D1287" s="999" t="s">
        <v>837</v>
      </c>
    </row>
    <row r="1288" spans="1:4" s="996" customFormat="1" ht="11.25" customHeight="1" x14ac:dyDescent="0.2">
      <c r="A1288" s="1317"/>
      <c r="B1288" s="1003">
        <v>42919.98</v>
      </c>
      <c r="C1288" s="1003">
        <v>42919.978999999999</v>
      </c>
      <c r="D1288" s="999" t="s">
        <v>11</v>
      </c>
    </row>
    <row r="1289" spans="1:4" s="996" customFormat="1" ht="11.25" customHeight="1" x14ac:dyDescent="0.2">
      <c r="A1289" s="1316" t="s">
        <v>994</v>
      </c>
      <c r="B1289" s="1002">
        <v>46.9</v>
      </c>
      <c r="C1289" s="1002">
        <v>30.099999999999998</v>
      </c>
      <c r="D1289" s="998" t="s">
        <v>4116</v>
      </c>
    </row>
    <row r="1290" spans="1:4" s="996" customFormat="1" ht="11.25" customHeight="1" x14ac:dyDescent="0.2">
      <c r="A1290" s="1317"/>
      <c r="B1290" s="1003">
        <v>205.4</v>
      </c>
      <c r="C1290" s="1003">
        <v>205.4</v>
      </c>
      <c r="D1290" s="999" t="s">
        <v>4197</v>
      </c>
    </row>
    <row r="1291" spans="1:4" s="996" customFormat="1" ht="11.25" customHeight="1" x14ac:dyDescent="0.2">
      <c r="A1291" s="1317"/>
      <c r="B1291" s="1003">
        <v>56</v>
      </c>
      <c r="C1291" s="1003">
        <v>56</v>
      </c>
      <c r="D1291" s="999" t="s">
        <v>4218</v>
      </c>
    </row>
    <row r="1292" spans="1:4" s="996" customFormat="1" ht="11.25" customHeight="1" x14ac:dyDescent="0.2">
      <c r="A1292" s="1317"/>
      <c r="B1292" s="1003">
        <v>1000</v>
      </c>
      <c r="C1292" s="1003">
        <v>1000</v>
      </c>
      <c r="D1292" s="999" t="s">
        <v>3277</v>
      </c>
    </row>
    <row r="1293" spans="1:4" s="996" customFormat="1" ht="11.25" customHeight="1" x14ac:dyDescent="0.2">
      <c r="A1293" s="1317"/>
      <c r="B1293" s="1003">
        <v>125.17999999999999</v>
      </c>
      <c r="C1293" s="1003">
        <v>125.15199999999999</v>
      </c>
      <c r="D1293" s="999" t="s">
        <v>3245</v>
      </c>
    </row>
    <row r="1294" spans="1:4" s="996" customFormat="1" ht="11.25" customHeight="1" x14ac:dyDescent="0.2">
      <c r="A1294" s="1317"/>
      <c r="B1294" s="1003">
        <v>1470.63</v>
      </c>
      <c r="C1294" s="1003">
        <v>1470.6279999999997</v>
      </c>
      <c r="D1294" s="999" t="s">
        <v>4096</v>
      </c>
    </row>
    <row r="1295" spans="1:4" s="996" customFormat="1" ht="11.25" customHeight="1" x14ac:dyDescent="0.2">
      <c r="A1295" s="1317"/>
      <c r="B1295" s="1003">
        <v>64.38</v>
      </c>
      <c r="C1295" s="1003">
        <v>64.375</v>
      </c>
      <c r="D1295" s="999" t="s">
        <v>4203</v>
      </c>
    </row>
    <row r="1296" spans="1:4" s="996" customFormat="1" ht="11.25" customHeight="1" x14ac:dyDescent="0.2">
      <c r="A1296" s="1317"/>
      <c r="B1296" s="1003">
        <v>180</v>
      </c>
      <c r="C1296" s="1003">
        <v>180</v>
      </c>
      <c r="D1296" s="999" t="s">
        <v>841</v>
      </c>
    </row>
    <row r="1297" spans="1:4" s="996" customFormat="1" ht="11.25" customHeight="1" x14ac:dyDescent="0.2">
      <c r="A1297" s="1317"/>
      <c r="B1297" s="1003">
        <v>56.1</v>
      </c>
      <c r="C1297" s="1003">
        <v>56.1</v>
      </c>
      <c r="D1297" s="999" t="s">
        <v>839</v>
      </c>
    </row>
    <row r="1298" spans="1:4" s="996" customFormat="1" ht="11.25" customHeight="1" x14ac:dyDescent="0.2">
      <c r="A1298" s="1317"/>
      <c r="B1298" s="1003">
        <v>5</v>
      </c>
      <c r="C1298" s="1003">
        <v>5</v>
      </c>
      <c r="D1298" s="999" t="s">
        <v>840</v>
      </c>
    </row>
    <row r="1299" spans="1:4" s="996" customFormat="1" ht="11.25" customHeight="1" x14ac:dyDescent="0.2">
      <c r="A1299" s="1317"/>
      <c r="B1299" s="1003">
        <v>35373.129999999997</v>
      </c>
      <c r="C1299" s="1003">
        <v>35373.131999999998</v>
      </c>
      <c r="D1299" s="999" t="s">
        <v>691</v>
      </c>
    </row>
    <row r="1300" spans="1:4" s="996" customFormat="1" ht="11.25" customHeight="1" x14ac:dyDescent="0.2">
      <c r="A1300" s="1317"/>
      <c r="B1300" s="1003">
        <v>3280</v>
      </c>
      <c r="C1300" s="1003">
        <v>3280</v>
      </c>
      <c r="D1300" s="999" t="s">
        <v>835</v>
      </c>
    </row>
    <row r="1301" spans="1:4" s="996" customFormat="1" ht="11.25" customHeight="1" x14ac:dyDescent="0.2">
      <c r="A1301" s="1317"/>
      <c r="B1301" s="1003">
        <v>505</v>
      </c>
      <c r="C1301" s="1003">
        <v>505</v>
      </c>
      <c r="D1301" s="999" t="s">
        <v>836</v>
      </c>
    </row>
    <row r="1302" spans="1:4" s="996" customFormat="1" ht="21" x14ac:dyDescent="0.2">
      <c r="A1302" s="1317"/>
      <c r="B1302" s="1003">
        <v>91</v>
      </c>
      <c r="C1302" s="1003">
        <v>91</v>
      </c>
      <c r="D1302" s="999" t="s">
        <v>2939</v>
      </c>
    </row>
    <row r="1303" spans="1:4" s="996" customFormat="1" ht="11.25" customHeight="1" x14ac:dyDescent="0.2">
      <c r="A1303" s="1318"/>
      <c r="B1303" s="1005">
        <v>42458.720000000001</v>
      </c>
      <c r="C1303" s="1005">
        <v>42441.886999999995</v>
      </c>
      <c r="D1303" s="1001" t="s">
        <v>11</v>
      </c>
    </row>
    <row r="1304" spans="1:4" s="996" customFormat="1" ht="11.25" customHeight="1" x14ac:dyDescent="0.2">
      <c r="A1304" s="1317" t="s">
        <v>1940</v>
      </c>
      <c r="B1304" s="1003">
        <v>89.95</v>
      </c>
      <c r="C1304" s="1003">
        <v>44.75</v>
      </c>
      <c r="D1304" s="999" t="s">
        <v>4116</v>
      </c>
    </row>
    <row r="1305" spans="1:4" s="996" customFormat="1" ht="11.25" customHeight="1" x14ac:dyDescent="0.2">
      <c r="A1305" s="1317"/>
      <c r="B1305" s="1003">
        <v>79</v>
      </c>
      <c r="C1305" s="1003">
        <v>79</v>
      </c>
      <c r="D1305" s="999" t="s">
        <v>4218</v>
      </c>
    </row>
    <row r="1306" spans="1:4" s="996" customFormat="1" ht="11.25" customHeight="1" x14ac:dyDescent="0.2">
      <c r="A1306" s="1317"/>
      <c r="B1306" s="1003">
        <v>5.5</v>
      </c>
      <c r="C1306" s="1003">
        <v>5.5</v>
      </c>
      <c r="D1306" s="999" t="s">
        <v>838</v>
      </c>
    </row>
    <row r="1307" spans="1:4" s="996" customFormat="1" ht="11.25" customHeight="1" x14ac:dyDescent="0.2">
      <c r="A1307" s="1317"/>
      <c r="B1307" s="1003">
        <v>4605.8899999999994</v>
      </c>
      <c r="C1307" s="1003">
        <v>4605.8624200000004</v>
      </c>
      <c r="D1307" s="999" t="s">
        <v>3245</v>
      </c>
    </row>
    <row r="1308" spans="1:4" s="996" customFormat="1" ht="11.25" customHeight="1" x14ac:dyDescent="0.2">
      <c r="A1308" s="1317"/>
      <c r="B1308" s="1003">
        <v>209</v>
      </c>
      <c r="C1308" s="1003">
        <v>209</v>
      </c>
      <c r="D1308" s="999" t="s">
        <v>841</v>
      </c>
    </row>
    <row r="1309" spans="1:4" s="996" customFormat="1" ht="11.25" customHeight="1" x14ac:dyDescent="0.2">
      <c r="A1309" s="1317"/>
      <c r="B1309" s="1003">
        <v>32662.82</v>
      </c>
      <c r="C1309" s="1003">
        <v>32662.824000000001</v>
      </c>
      <c r="D1309" s="999" t="s">
        <v>691</v>
      </c>
    </row>
    <row r="1310" spans="1:4" s="996" customFormat="1" ht="11.25" customHeight="1" x14ac:dyDescent="0.2">
      <c r="A1310" s="1317"/>
      <c r="B1310" s="1003">
        <v>9636</v>
      </c>
      <c r="C1310" s="1003">
        <v>9636</v>
      </c>
      <c r="D1310" s="999" t="s">
        <v>835</v>
      </c>
    </row>
    <row r="1311" spans="1:4" s="996" customFormat="1" ht="11.25" customHeight="1" x14ac:dyDescent="0.2">
      <c r="A1311" s="1317"/>
      <c r="B1311" s="1003">
        <v>2122</v>
      </c>
      <c r="C1311" s="1003">
        <v>2122</v>
      </c>
      <c r="D1311" s="999" t="s">
        <v>836</v>
      </c>
    </row>
    <row r="1312" spans="1:4" s="996" customFormat="1" ht="11.25" customHeight="1" x14ac:dyDescent="0.2">
      <c r="A1312" s="1317"/>
      <c r="B1312" s="1003">
        <v>49410.159999999996</v>
      </c>
      <c r="C1312" s="1003">
        <v>49364.936419999998</v>
      </c>
      <c r="D1312" s="999" t="s">
        <v>11</v>
      </c>
    </row>
    <row r="1313" spans="1:4" s="996" customFormat="1" ht="11.25" customHeight="1" x14ac:dyDescent="0.2">
      <c r="A1313" s="1316" t="s">
        <v>995</v>
      </c>
      <c r="B1313" s="1002">
        <v>155.59</v>
      </c>
      <c r="C1313" s="1002">
        <v>0</v>
      </c>
      <c r="D1313" s="998" t="s">
        <v>672</v>
      </c>
    </row>
    <row r="1314" spans="1:4" s="996" customFormat="1" ht="11.25" customHeight="1" x14ac:dyDescent="0.2">
      <c r="A1314" s="1317"/>
      <c r="B1314" s="1003">
        <v>25800</v>
      </c>
      <c r="C1314" s="1003">
        <v>24451.381980000002</v>
      </c>
      <c r="D1314" s="999" t="s">
        <v>4260</v>
      </c>
    </row>
    <row r="1315" spans="1:4" s="996" customFormat="1" ht="11.25" customHeight="1" x14ac:dyDescent="0.2">
      <c r="A1315" s="1317"/>
      <c r="B1315" s="1003">
        <v>150.55000000000001</v>
      </c>
      <c r="C1315" s="1003">
        <v>150.55000000000001</v>
      </c>
      <c r="D1315" s="999" t="s">
        <v>4116</v>
      </c>
    </row>
    <row r="1316" spans="1:4" s="996" customFormat="1" ht="11.25" customHeight="1" x14ac:dyDescent="0.2">
      <c r="A1316" s="1317"/>
      <c r="B1316" s="1003">
        <v>147</v>
      </c>
      <c r="C1316" s="1003">
        <v>147</v>
      </c>
      <c r="D1316" s="999" t="s">
        <v>4218</v>
      </c>
    </row>
    <row r="1317" spans="1:4" s="996" customFormat="1" ht="11.25" customHeight="1" x14ac:dyDescent="0.2">
      <c r="A1317" s="1317"/>
      <c r="B1317" s="1003">
        <v>9516.25</v>
      </c>
      <c r="C1317" s="1003">
        <v>9516.2183599999989</v>
      </c>
      <c r="D1317" s="999" t="s">
        <v>3245</v>
      </c>
    </row>
    <row r="1318" spans="1:4" s="996" customFormat="1" ht="11.25" customHeight="1" x14ac:dyDescent="0.2">
      <c r="A1318" s="1317"/>
      <c r="B1318" s="1003">
        <v>255</v>
      </c>
      <c r="C1318" s="1003">
        <v>255</v>
      </c>
      <c r="D1318" s="999" t="s">
        <v>841</v>
      </c>
    </row>
    <row r="1319" spans="1:4" s="996" customFormat="1" ht="11.25" customHeight="1" x14ac:dyDescent="0.2">
      <c r="A1319" s="1317"/>
      <c r="B1319" s="1003">
        <v>70.959999999999994</v>
      </c>
      <c r="C1319" s="1003">
        <v>70.956999999999994</v>
      </c>
      <c r="D1319" s="999" t="s">
        <v>4195</v>
      </c>
    </row>
    <row r="1320" spans="1:4" s="996" customFormat="1" ht="11.25" customHeight="1" x14ac:dyDescent="0.2">
      <c r="A1320" s="1317"/>
      <c r="B1320" s="1003">
        <v>112935.69999999998</v>
      </c>
      <c r="C1320" s="1003">
        <v>112931.50599999999</v>
      </c>
      <c r="D1320" s="999" t="s">
        <v>691</v>
      </c>
    </row>
    <row r="1321" spans="1:4" s="996" customFormat="1" ht="11.25" customHeight="1" x14ac:dyDescent="0.2">
      <c r="A1321" s="1317"/>
      <c r="B1321" s="1003">
        <v>8390</v>
      </c>
      <c r="C1321" s="1003">
        <v>8390</v>
      </c>
      <c r="D1321" s="999" t="s">
        <v>835</v>
      </c>
    </row>
    <row r="1322" spans="1:4" s="996" customFormat="1" ht="11.25" customHeight="1" x14ac:dyDescent="0.2">
      <c r="A1322" s="1317"/>
      <c r="B1322" s="1003">
        <v>1057</v>
      </c>
      <c r="C1322" s="1003">
        <v>1057</v>
      </c>
      <c r="D1322" s="999" t="s">
        <v>836</v>
      </c>
    </row>
    <row r="1323" spans="1:4" s="996" customFormat="1" ht="11.25" customHeight="1" x14ac:dyDescent="0.2">
      <c r="A1323" s="1317"/>
      <c r="B1323" s="1003">
        <v>73.73</v>
      </c>
      <c r="C1323" s="1003">
        <v>0</v>
      </c>
      <c r="D1323" s="999" t="s">
        <v>3000</v>
      </c>
    </row>
    <row r="1324" spans="1:4" s="996" customFormat="1" ht="21" x14ac:dyDescent="0.2">
      <c r="A1324" s="1317"/>
      <c r="B1324" s="1003">
        <v>7</v>
      </c>
      <c r="C1324" s="1003">
        <v>7</v>
      </c>
      <c r="D1324" s="999" t="s">
        <v>2939</v>
      </c>
    </row>
    <row r="1325" spans="1:4" s="996" customFormat="1" ht="11.25" customHeight="1" x14ac:dyDescent="0.2">
      <c r="A1325" s="1317"/>
      <c r="B1325" s="1003">
        <v>103.37</v>
      </c>
      <c r="C1325" s="1003">
        <v>103.36788</v>
      </c>
      <c r="D1325" s="999" t="s">
        <v>2948</v>
      </c>
    </row>
    <row r="1326" spans="1:4" s="996" customFormat="1" ht="11.25" customHeight="1" x14ac:dyDescent="0.2">
      <c r="A1326" s="1318"/>
      <c r="B1326" s="1005">
        <v>158662.14999999997</v>
      </c>
      <c r="C1326" s="1005">
        <v>157079.98121999999</v>
      </c>
      <c r="D1326" s="1001" t="s">
        <v>11</v>
      </c>
    </row>
    <row r="1327" spans="1:4" s="996" customFormat="1" ht="11.25" customHeight="1" x14ac:dyDescent="0.2">
      <c r="A1327" s="1317" t="s">
        <v>1009</v>
      </c>
      <c r="B1327" s="1003">
        <v>77.900000000000006</v>
      </c>
      <c r="C1327" s="1003">
        <v>47.600000000000009</v>
      </c>
      <c r="D1327" s="999" t="s">
        <v>4116</v>
      </c>
    </row>
    <row r="1328" spans="1:4" s="996" customFormat="1" ht="11.25" customHeight="1" x14ac:dyDescent="0.2">
      <c r="A1328" s="1317"/>
      <c r="B1328" s="1003">
        <v>64</v>
      </c>
      <c r="C1328" s="1003">
        <v>64</v>
      </c>
      <c r="D1328" s="999" t="s">
        <v>4218</v>
      </c>
    </row>
    <row r="1329" spans="1:4" s="996" customFormat="1" ht="11.25" customHeight="1" x14ac:dyDescent="0.2">
      <c r="A1329" s="1317"/>
      <c r="B1329" s="1003">
        <v>300</v>
      </c>
      <c r="C1329" s="1003">
        <v>300</v>
      </c>
      <c r="D1329" s="999" t="s">
        <v>625</v>
      </c>
    </row>
    <row r="1330" spans="1:4" s="996" customFormat="1" ht="11.25" customHeight="1" x14ac:dyDescent="0.2">
      <c r="A1330" s="1317"/>
      <c r="B1330" s="1003">
        <v>203.8</v>
      </c>
      <c r="C1330" s="1003">
        <v>203.8</v>
      </c>
      <c r="D1330" s="999" t="s">
        <v>841</v>
      </c>
    </row>
    <row r="1331" spans="1:4" s="996" customFormat="1" ht="11.25" customHeight="1" x14ac:dyDescent="0.2">
      <c r="A1331" s="1317"/>
      <c r="B1331" s="1003">
        <v>30</v>
      </c>
      <c r="C1331" s="1003">
        <v>30</v>
      </c>
      <c r="D1331" s="999" t="s">
        <v>840</v>
      </c>
    </row>
    <row r="1332" spans="1:4" s="996" customFormat="1" ht="11.25" customHeight="1" x14ac:dyDescent="0.2">
      <c r="A1332" s="1317"/>
      <c r="B1332" s="1003">
        <v>34316.949999999997</v>
      </c>
      <c r="C1332" s="1003">
        <v>34316.951999999997</v>
      </c>
      <c r="D1332" s="999" t="s">
        <v>691</v>
      </c>
    </row>
    <row r="1333" spans="1:4" s="996" customFormat="1" ht="11.25" customHeight="1" x14ac:dyDescent="0.2">
      <c r="A1333" s="1317"/>
      <c r="B1333" s="1003">
        <v>2332</v>
      </c>
      <c r="C1333" s="1003">
        <v>2332</v>
      </c>
      <c r="D1333" s="999" t="s">
        <v>835</v>
      </c>
    </row>
    <row r="1334" spans="1:4" s="996" customFormat="1" ht="11.25" customHeight="1" x14ac:dyDescent="0.2">
      <c r="A1334" s="1317"/>
      <c r="B1334" s="1003">
        <v>37</v>
      </c>
      <c r="C1334" s="1003">
        <v>37</v>
      </c>
      <c r="D1334" s="999" t="s">
        <v>836</v>
      </c>
    </row>
    <row r="1335" spans="1:4" s="996" customFormat="1" ht="11.25" customHeight="1" x14ac:dyDescent="0.2">
      <c r="A1335" s="1317"/>
      <c r="B1335" s="1003">
        <v>37361.65</v>
      </c>
      <c r="C1335" s="1003">
        <v>37331.351999999999</v>
      </c>
      <c r="D1335" s="999" t="s">
        <v>11</v>
      </c>
    </row>
    <row r="1336" spans="1:4" s="996" customFormat="1" ht="11.25" customHeight="1" x14ac:dyDescent="0.2">
      <c r="A1336" s="1316" t="s">
        <v>1000</v>
      </c>
      <c r="B1336" s="1002">
        <v>118</v>
      </c>
      <c r="C1336" s="1002">
        <v>55.6</v>
      </c>
      <c r="D1336" s="998" t="s">
        <v>4116</v>
      </c>
    </row>
    <row r="1337" spans="1:4" s="996" customFormat="1" ht="11.25" customHeight="1" x14ac:dyDescent="0.2">
      <c r="A1337" s="1317"/>
      <c r="B1337" s="1003">
        <v>165</v>
      </c>
      <c r="C1337" s="1003">
        <v>164.83346</v>
      </c>
      <c r="D1337" s="999" t="s">
        <v>4218</v>
      </c>
    </row>
    <row r="1338" spans="1:4" s="996" customFormat="1" ht="11.25" customHeight="1" x14ac:dyDescent="0.2">
      <c r="A1338" s="1317"/>
      <c r="B1338" s="1003">
        <v>150</v>
      </c>
      <c r="C1338" s="1003">
        <v>150</v>
      </c>
      <c r="D1338" s="999" t="s">
        <v>3245</v>
      </c>
    </row>
    <row r="1339" spans="1:4" s="996" customFormat="1" ht="11.25" customHeight="1" x14ac:dyDescent="0.2">
      <c r="A1339" s="1317"/>
      <c r="B1339" s="1003">
        <v>1991.91</v>
      </c>
      <c r="C1339" s="1003">
        <v>1991.902</v>
      </c>
      <c r="D1339" s="999" t="s">
        <v>4096</v>
      </c>
    </row>
    <row r="1340" spans="1:4" s="996" customFormat="1" ht="11.25" customHeight="1" x14ac:dyDescent="0.2">
      <c r="A1340" s="1317"/>
      <c r="B1340" s="1003">
        <v>353.8</v>
      </c>
      <c r="C1340" s="1003">
        <v>353.8</v>
      </c>
      <c r="D1340" s="999" t="s">
        <v>841</v>
      </c>
    </row>
    <row r="1341" spans="1:4" s="996" customFormat="1" ht="11.25" customHeight="1" x14ac:dyDescent="0.2">
      <c r="A1341" s="1317"/>
      <c r="B1341" s="1003">
        <v>18</v>
      </c>
      <c r="C1341" s="1003">
        <v>18</v>
      </c>
      <c r="D1341" s="999" t="s">
        <v>4223</v>
      </c>
    </row>
    <row r="1342" spans="1:4" s="996" customFormat="1" ht="11.25" customHeight="1" x14ac:dyDescent="0.2">
      <c r="A1342" s="1317"/>
      <c r="B1342" s="1003">
        <v>41645.82</v>
      </c>
      <c r="C1342" s="1003">
        <v>41645.82</v>
      </c>
      <c r="D1342" s="999" t="s">
        <v>691</v>
      </c>
    </row>
    <row r="1343" spans="1:4" s="996" customFormat="1" ht="11.25" customHeight="1" x14ac:dyDescent="0.2">
      <c r="A1343" s="1317"/>
      <c r="B1343" s="1003">
        <v>2182</v>
      </c>
      <c r="C1343" s="1003">
        <v>2182</v>
      </c>
      <c r="D1343" s="999" t="s">
        <v>835</v>
      </c>
    </row>
    <row r="1344" spans="1:4" s="996" customFormat="1" ht="11.25" customHeight="1" x14ac:dyDescent="0.2">
      <c r="A1344" s="1317"/>
      <c r="B1344" s="1003">
        <v>648</v>
      </c>
      <c r="C1344" s="1003">
        <v>648</v>
      </c>
      <c r="D1344" s="999" t="s">
        <v>836</v>
      </c>
    </row>
    <row r="1345" spans="1:4" s="996" customFormat="1" ht="11.25" customHeight="1" x14ac:dyDescent="0.2">
      <c r="A1345" s="1317"/>
      <c r="B1345" s="1003">
        <v>15</v>
      </c>
      <c r="C1345" s="1003">
        <v>15</v>
      </c>
      <c r="D1345" s="999" t="s">
        <v>3337</v>
      </c>
    </row>
    <row r="1346" spans="1:4" s="996" customFormat="1" ht="11.25" customHeight="1" x14ac:dyDescent="0.2">
      <c r="A1346" s="1318"/>
      <c r="B1346" s="1005">
        <v>47287.53</v>
      </c>
      <c r="C1346" s="1005">
        <v>47224.955459999997</v>
      </c>
      <c r="D1346" s="1001" t="s">
        <v>11</v>
      </c>
    </row>
    <row r="1347" spans="1:4" s="996" customFormat="1" ht="11.25" customHeight="1" x14ac:dyDescent="0.2">
      <c r="A1347" s="1317" t="s">
        <v>1003</v>
      </c>
      <c r="B1347" s="1003">
        <v>173.35</v>
      </c>
      <c r="C1347" s="1003">
        <v>147.25</v>
      </c>
      <c r="D1347" s="999" t="s">
        <v>4116</v>
      </c>
    </row>
    <row r="1348" spans="1:4" s="996" customFormat="1" ht="11.25" customHeight="1" x14ac:dyDescent="0.2">
      <c r="A1348" s="1317"/>
      <c r="B1348" s="1003">
        <v>72</v>
      </c>
      <c r="C1348" s="1003">
        <v>72</v>
      </c>
      <c r="D1348" s="999" t="s">
        <v>4218</v>
      </c>
    </row>
    <row r="1349" spans="1:4" s="996" customFormat="1" ht="11.25" customHeight="1" x14ac:dyDescent="0.2">
      <c r="A1349" s="1317"/>
      <c r="B1349" s="1003">
        <v>628.79999999999995</v>
      </c>
      <c r="C1349" s="1003">
        <v>628.79999999999995</v>
      </c>
      <c r="D1349" s="999" t="s">
        <v>841</v>
      </c>
    </row>
    <row r="1350" spans="1:4" s="996" customFormat="1" ht="11.25" customHeight="1" x14ac:dyDescent="0.2">
      <c r="A1350" s="1317"/>
      <c r="B1350" s="1003">
        <v>40159.410000000003</v>
      </c>
      <c r="C1350" s="1003">
        <v>40159.409</v>
      </c>
      <c r="D1350" s="999" t="s">
        <v>691</v>
      </c>
    </row>
    <row r="1351" spans="1:4" s="996" customFormat="1" ht="11.25" customHeight="1" x14ac:dyDescent="0.2">
      <c r="A1351" s="1317"/>
      <c r="B1351" s="1003">
        <v>1762</v>
      </c>
      <c r="C1351" s="1003">
        <v>1762</v>
      </c>
      <c r="D1351" s="999" t="s">
        <v>835</v>
      </c>
    </row>
    <row r="1352" spans="1:4" s="996" customFormat="1" ht="11.25" customHeight="1" x14ac:dyDescent="0.2">
      <c r="A1352" s="1317"/>
      <c r="B1352" s="1003">
        <v>71</v>
      </c>
      <c r="C1352" s="1003">
        <v>71</v>
      </c>
      <c r="D1352" s="999" t="s">
        <v>836</v>
      </c>
    </row>
    <row r="1353" spans="1:4" s="996" customFormat="1" ht="11.25" customHeight="1" x14ac:dyDescent="0.2">
      <c r="A1353" s="1317"/>
      <c r="B1353" s="1003">
        <v>2496.81</v>
      </c>
      <c r="C1353" s="1003">
        <v>2496.8020000000001</v>
      </c>
      <c r="D1353" s="999" t="s">
        <v>4261</v>
      </c>
    </row>
    <row r="1354" spans="1:4" s="996" customFormat="1" ht="11.25" customHeight="1" x14ac:dyDescent="0.2">
      <c r="A1354" s="1317"/>
      <c r="B1354" s="1003">
        <v>45363.37</v>
      </c>
      <c r="C1354" s="1003">
        <v>45337.261000000006</v>
      </c>
      <c r="D1354" s="999" t="s">
        <v>11</v>
      </c>
    </row>
    <row r="1355" spans="1:4" s="996" customFormat="1" ht="11.25" customHeight="1" x14ac:dyDescent="0.2">
      <c r="A1355" s="1316" t="s">
        <v>1115</v>
      </c>
      <c r="B1355" s="1002">
        <v>2200</v>
      </c>
      <c r="C1355" s="1002">
        <v>529.98</v>
      </c>
      <c r="D1355" s="998" t="s">
        <v>4262</v>
      </c>
    </row>
    <row r="1356" spans="1:4" s="996" customFormat="1" ht="11.25" customHeight="1" x14ac:dyDescent="0.2">
      <c r="A1356" s="1317"/>
      <c r="B1356" s="1003">
        <v>700</v>
      </c>
      <c r="C1356" s="1003">
        <v>700</v>
      </c>
      <c r="D1356" s="999" t="s">
        <v>3277</v>
      </c>
    </row>
    <row r="1357" spans="1:4" s="996" customFormat="1" ht="11.25" customHeight="1" x14ac:dyDescent="0.2">
      <c r="A1357" s="1317"/>
      <c r="B1357" s="1003">
        <v>11850</v>
      </c>
      <c r="C1357" s="1003">
        <v>4710.4283599999999</v>
      </c>
      <c r="D1357" s="999" t="s">
        <v>4263</v>
      </c>
    </row>
    <row r="1358" spans="1:4" s="996" customFormat="1" ht="11.25" customHeight="1" x14ac:dyDescent="0.2">
      <c r="A1358" s="1317"/>
      <c r="B1358" s="1003">
        <v>3843</v>
      </c>
      <c r="C1358" s="1003">
        <v>3843</v>
      </c>
      <c r="D1358" s="999" t="s">
        <v>835</v>
      </c>
    </row>
    <row r="1359" spans="1:4" s="996" customFormat="1" ht="11.25" customHeight="1" x14ac:dyDescent="0.2">
      <c r="A1359" s="1317"/>
      <c r="B1359" s="1003">
        <v>1269</v>
      </c>
      <c r="C1359" s="1003">
        <v>1269</v>
      </c>
      <c r="D1359" s="999" t="s">
        <v>836</v>
      </c>
    </row>
    <row r="1360" spans="1:4" s="996" customFormat="1" ht="11.25" customHeight="1" x14ac:dyDescent="0.2">
      <c r="A1360" s="1317"/>
      <c r="B1360" s="1003">
        <v>5000</v>
      </c>
      <c r="C1360" s="1003">
        <v>1850.1015600000001</v>
      </c>
      <c r="D1360" s="999" t="s">
        <v>4264</v>
      </c>
    </row>
    <row r="1361" spans="1:4" s="996" customFormat="1" ht="11.25" customHeight="1" x14ac:dyDescent="0.2">
      <c r="A1361" s="1317"/>
      <c r="B1361" s="1003">
        <v>3000</v>
      </c>
      <c r="C1361" s="1003">
        <v>2982.3739999999998</v>
      </c>
      <c r="D1361" s="999" t="s">
        <v>4265</v>
      </c>
    </row>
    <row r="1362" spans="1:4" s="996" customFormat="1" ht="11.25" customHeight="1" x14ac:dyDescent="0.2">
      <c r="A1362" s="1318"/>
      <c r="B1362" s="1005">
        <v>27862</v>
      </c>
      <c r="C1362" s="1005">
        <v>15884.88392</v>
      </c>
      <c r="D1362" s="1001" t="s">
        <v>11</v>
      </c>
    </row>
    <row r="1363" spans="1:4" s="996" customFormat="1" ht="11.25" customHeight="1" x14ac:dyDescent="0.2">
      <c r="A1363" s="1317" t="s">
        <v>983</v>
      </c>
      <c r="B1363" s="1003">
        <v>250</v>
      </c>
      <c r="C1363" s="1003">
        <v>250</v>
      </c>
      <c r="D1363" s="999" t="s">
        <v>3750</v>
      </c>
    </row>
    <row r="1364" spans="1:4" s="996" customFormat="1" ht="11.25" customHeight="1" x14ac:dyDescent="0.2">
      <c r="A1364" s="1317"/>
      <c r="B1364" s="1003">
        <v>284</v>
      </c>
      <c r="C1364" s="1003">
        <v>284</v>
      </c>
      <c r="D1364" s="999" t="s">
        <v>4224</v>
      </c>
    </row>
    <row r="1365" spans="1:4" s="996" customFormat="1" ht="11.25" customHeight="1" x14ac:dyDescent="0.2">
      <c r="A1365" s="1317"/>
      <c r="B1365" s="1003">
        <v>45.2</v>
      </c>
      <c r="C1365" s="1003">
        <v>45.2</v>
      </c>
      <c r="D1365" s="999" t="s">
        <v>4116</v>
      </c>
    </row>
    <row r="1366" spans="1:4" s="996" customFormat="1" ht="11.25" customHeight="1" x14ac:dyDescent="0.2">
      <c r="A1366" s="1317"/>
      <c r="B1366" s="1003">
        <v>62</v>
      </c>
      <c r="C1366" s="1003">
        <v>62</v>
      </c>
      <c r="D1366" s="999" t="s">
        <v>4218</v>
      </c>
    </row>
    <row r="1367" spans="1:4" s="996" customFormat="1" ht="11.25" customHeight="1" x14ac:dyDescent="0.2">
      <c r="A1367" s="1317"/>
      <c r="B1367" s="1003">
        <v>40</v>
      </c>
      <c r="C1367" s="1003">
        <v>40</v>
      </c>
      <c r="D1367" s="999" t="s">
        <v>3245</v>
      </c>
    </row>
    <row r="1368" spans="1:4" s="996" customFormat="1" ht="11.25" customHeight="1" x14ac:dyDescent="0.2">
      <c r="A1368" s="1317"/>
      <c r="B1368" s="1003">
        <v>1535.98</v>
      </c>
      <c r="C1368" s="1003">
        <v>1535.9789999999998</v>
      </c>
      <c r="D1368" s="999" t="s">
        <v>4096</v>
      </c>
    </row>
    <row r="1369" spans="1:4" s="996" customFormat="1" ht="11.25" customHeight="1" x14ac:dyDescent="0.2">
      <c r="A1369" s="1317"/>
      <c r="B1369" s="1003">
        <v>195</v>
      </c>
      <c r="C1369" s="1003">
        <v>195</v>
      </c>
      <c r="D1369" s="999" t="s">
        <v>841</v>
      </c>
    </row>
    <row r="1370" spans="1:4" s="996" customFormat="1" ht="11.25" customHeight="1" x14ac:dyDescent="0.2">
      <c r="A1370" s="1317"/>
      <c r="B1370" s="1003">
        <v>26094.240000000002</v>
      </c>
      <c r="C1370" s="1003">
        <v>26094.239000000001</v>
      </c>
      <c r="D1370" s="999" t="s">
        <v>691</v>
      </c>
    </row>
    <row r="1371" spans="1:4" s="996" customFormat="1" ht="11.25" customHeight="1" x14ac:dyDescent="0.2">
      <c r="A1371" s="1317"/>
      <c r="B1371" s="1003">
        <v>64.06</v>
      </c>
      <c r="C1371" s="1003">
        <v>64.063000000000002</v>
      </c>
      <c r="D1371" s="999" t="s">
        <v>692</v>
      </c>
    </row>
    <row r="1372" spans="1:4" s="996" customFormat="1" ht="11.25" customHeight="1" x14ac:dyDescent="0.2">
      <c r="A1372" s="1317"/>
      <c r="B1372" s="1003">
        <v>3486</v>
      </c>
      <c r="C1372" s="1003">
        <v>3486</v>
      </c>
      <c r="D1372" s="999" t="s">
        <v>835</v>
      </c>
    </row>
    <row r="1373" spans="1:4" s="996" customFormat="1" ht="11.25" customHeight="1" x14ac:dyDescent="0.2">
      <c r="A1373" s="1317"/>
      <c r="B1373" s="1003">
        <v>420</v>
      </c>
      <c r="C1373" s="1003">
        <v>420</v>
      </c>
      <c r="D1373" s="999" t="s">
        <v>836</v>
      </c>
    </row>
    <row r="1374" spans="1:4" s="996" customFormat="1" ht="11.25" customHeight="1" x14ac:dyDescent="0.2">
      <c r="A1374" s="1317"/>
      <c r="B1374" s="1003">
        <v>282.5</v>
      </c>
      <c r="C1374" s="1003">
        <v>282.5</v>
      </c>
      <c r="D1374" s="999" t="s">
        <v>837</v>
      </c>
    </row>
    <row r="1375" spans="1:4" s="996" customFormat="1" ht="11.25" customHeight="1" x14ac:dyDescent="0.2">
      <c r="A1375" s="1317"/>
      <c r="B1375" s="1003">
        <v>32758.980000000003</v>
      </c>
      <c r="C1375" s="1003">
        <v>32758.981</v>
      </c>
      <c r="D1375" s="999" t="s">
        <v>11</v>
      </c>
    </row>
    <row r="1376" spans="1:4" s="996" customFormat="1" ht="11.25" customHeight="1" x14ac:dyDescent="0.2">
      <c r="A1376" s="1316" t="s">
        <v>1001</v>
      </c>
      <c r="B1376" s="1002">
        <v>154.44999999999999</v>
      </c>
      <c r="C1376" s="1002">
        <v>109.74999999999999</v>
      </c>
      <c r="D1376" s="998" t="s">
        <v>4116</v>
      </c>
    </row>
    <row r="1377" spans="1:4" s="996" customFormat="1" ht="11.25" customHeight="1" x14ac:dyDescent="0.2">
      <c r="A1377" s="1317"/>
      <c r="B1377" s="1003">
        <v>71</v>
      </c>
      <c r="C1377" s="1003">
        <v>71</v>
      </c>
      <c r="D1377" s="999" t="s">
        <v>4218</v>
      </c>
    </row>
    <row r="1378" spans="1:4" s="996" customFormat="1" ht="11.25" customHeight="1" x14ac:dyDescent="0.2">
      <c r="A1378" s="1317"/>
      <c r="B1378" s="1003">
        <v>4235</v>
      </c>
      <c r="C1378" s="1003">
        <v>4235</v>
      </c>
      <c r="D1378" s="999" t="s">
        <v>843</v>
      </c>
    </row>
    <row r="1379" spans="1:4" s="996" customFormat="1" ht="11.25" customHeight="1" x14ac:dyDescent="0.2">
      <c r="A1379" s="1317"/>
      <c r="B1379" s="1003">
        <v>579</v>
      </c>
      <c r="C1379" s="1003">
        <v>579</v>
      </c>
      <c r="D1379" s="999" t="s">
        <v>841</v>
      </c>
    </row>
    <row r="1380" spans="1:4" s="996" customFormat="1" ht="11.25" customHeight="1" x14ac:dyDescent="0.2">
      <c r="A1380" s="1317"/>
      <c r="B1380" s="1003">
        <v>30</v>
      </c>
      <c r="C1380" s="1003">
        <v>30</v>
      </c>
      <c r="D1380" s="999" t="s">
        <v>840</v>
      </c>
    </row>
    <row r="1381" spans="1:4" s="996" customFormat="1" ht="11.25" customHeight="1" x14ac:dyDescent="0.2">
      <c r="A1381" s="1317"/>
      <c r="B1381" s="1003">
        <v>3234.4300000000003</v>
      </c>
      <c r="C1381" s="1003">
        <v>3234.4300000000003</v>
      </c>
      <c r="D1381" s="999" t="s">
        <v>4195</v>
      </c>
    </row>
    <row r="1382" spans="1:4" s="996" customFormat="1" ht="11.25" customHeight="1" x14ac:dyDescent="0.2">
      <c r="A1382" s="1317"/>
      <c r="B1382" s="1003">
        <v>46339.040000000001</v>
      </c>
      <c r="C1382" s="1003">
        <v>46254.597999999998</v>
      </c>
      <c r="D1382" s="999" t="s">
        <v>691</v>
      </c>
    </row>
    <row r="1383" spans="1:4" s="996" customFormat="1" ht="11.25" customHeight="1" x14ac:dyDescent="0.2">
      <c r="A1383" s="1317"/>
      <c r="B1383" s="1003">
        <v>16223</v>
      </c>
      <c r="C1383" s="1003">
        <v>16223</v>
      </c>
      <c r="D1383" s="999" t="s">
        <v>835</v>
      </c>
    </row>
    <row r="1384" spans="1:4" s="996" customFormat="1" ht="11.25" customHeight="1" x14ac:dyDescent="0.2">
      <c r="A1384" s="1317"/>
      <c r="B1384" s="1003">
        <v>3237</v>
      </c>
      <c r="C1384" s="1003">
        <v>3237</v>
      </c>
      <c r="D1384" s="999" t="s">
        <v>836</v>
      </c>
    </row>
    <row r="1385" spans="1:4" s="996" customFormat="1" ht="11.25" customHeight="1" x14ac:dyDescent="0.2">
      <c r="A1385" s="1317"/>
      <c r="B1385" s="1003">
        <v>300</v>
      </c>
      <c r="C1385" s="1003">
        <v>300</v>
      </c>
      <c r="D1385" s="999" t="s">
        <v>619</v>
      </c>
    </row>
    <row r="1386" spans="1:4" s="996" customFormat="1" ht="21" x14ac:dyDescent="0.2">
      <c r="A1386" s="1317"/>
      <c r="B1386" s="1003">
        <v>660</v>
      </c>
      <c r="C1386" s="1003">
        <v>660</v>
      </c>
      <c r="D1386" s="999" t="s">
        <v>2939</v>
      </c>
    </row>
    <row r="1387" spans="1:4" s="996" customFormat="1" ht="11.25" customHeight="1" x14ac:dyDescent="0.2">
      <c r="A1387" s="1317"/>
      <c r="B1387" s="1003">
        <v>126.87</v>
      </c>
      <c r="C1387" s="1003">
        <v>126.86691</v>
      </c>
      <c r="D1387" s="999" t="s">
        <v>837</v>
      </c>
    </row>
    <row r="1388" spans="1:4" s="996" customFormat="1" ht="11.25" customHeight="1" x14ac:dyDescent="0.2">
      <c r="A1388" s="1318"/>
      <c r="B1388" s="1005">
        <v>75189.789999999994</v>
      </c>
      <c r="C1388" s="1005">
        <v>75060.644909999988</v>
      </c>
      <c r="D1388" s="1001" t="s">
        <v>11</v>
      </c>
    </row>
    <row r="1389" spans="1:4" s="996" customFormat="1" ht="11.25" customHeight="1" x14ac:dyDescent="0.2">
      <c r="A1389" s="1317" t="s">
        <v>1131</v>
      </c>
      <c r="B1389" s="1003">
        <v>2992.7299999999996</v>
      </c>
      <c r="C1389" s="1003">
        <v>2992.7279999999996</v>
      </c>
      <c r="D1389" s="999" t="s">
        <v>4195</v>
      </c>
    </row>
    <row r="1390" spans="1:4" s="996" customFormat="1" ht="11.25" customHeight="1" x14ac:dyDescent="0.2">
      <c r="A1390" s="1317"/>
      <c r="B1390" s="1003">
        <v>2090</v>
      </c>
      <c r="C1390" s="1003">
        <v>2090</v>
      </c>
      <c r="D1390" s="999" t="s">
        <v>835</v>
      </c>
    </row>
    <row r="1391" spans="1:4" s="996" customFormat="1" ht="11.25" customHeight="1" x14ac:dyDescent="0.2">
      <c r="A1391" s="1317"/>
      <c r="B1391" s="1003">
        <v>349</v>
      </c>
      <c r="C1391" s="1003">
        <v>349</v>
      </c>
      <c r="D1391" s="999" t="s">
        <v>836</v>
      </c>
    </row>
    <row r="1392" spans="1:4" s="996" customFormat="1" ht="11.25" customHeight="1" x14ac:dyDescent="0.2">
      <c r="A1392" s="1317"/>
      <c r="B1392" s="1003">
        <v>5431.73</v>
      </c>
      <c r="C1392" s="1003">
        <v>5431.7279999999992</v>
      </c>
      <c r="D1392" s="999" t="s">
        <v>11</v>
      </c>
    </row>
    <row r="1393" spans="1:4" s="996" customFormat="1" ht="11.25" customHeight="1" x14ac:dyDescent="0.2">
      <c r="A1393" s="1316" t="s">
        <v>962</v>
      </c>
      <c r="B1393" s="1002">
        <v>2.2000000000000002</v>
      </c>
      <c r="C1393" s="1002">
        <v>2.1988699999999999</v>
      </c>
      <c r="D1393" s="998" t="s">
        <v>858</v>
      </c>
    </row>
    <row r="1394" spans="1:4" s="996" customFormat="1" ht="11.25" customHeight="1" x14ac:dyDescent="0.2">
      <c r="A1394" s="1317"/>
      <c r="B1394" s="1003">
        <v>550</v>
      </c>
      <c r="C1394" s="1003">
        <v>550</v>
      </c>
      <c r="D1394" s="999" t="s">
        <v>3750</v>
      </c>
    </row>
    <row r="1395" spans="1:4" s="996" customFormat="1" ht="11.25" customHeight="1" x14ac:dyDescent="0.2">
      <c r="A1395" s="1317"/>
      <c r="B1395" s="1003">
        <v>669</v>
      </c>
      <c r="C1395" s="1003">
        <v>669</v>
      </c>
      <c r="D1395" s="999" t="s">
        <v>4224</v>
      </c>
    </row>
    <row r="1396" spans="1:4" s="996" customFormat="1" ht="11.25" customHeight="1" x14ac:dyDescent="0.2">
      <c r="A1396" s="1317"/>
      <c r="B1396" s="1003">
        <v>147.80000000000001</v>
      </c>
      <c r="C1396" s="1003">
        <v>110.9</v>
      </c>
      <c r="D1396" s="999" t="s">
        <v>4116</v>
      </c>
    </row>
    <row r="1397" spans="1:4" s="996" customFormat="1" ht="11.25" customHeight="1" x14ac:dyDescent="0.2">
      <c r="A1397" s="1317"/>
      <c r="B1397" s="1003">
        <v>141</v>
      </c>
      <c r="C1397" s="1003">
        <v>141</v>
      </c>
      <c r="D1397" s="999" t="s">
        <v>4218</v>
      </c>
    </row>
    <row r="1398" spans="1:4" s="996" customFormat="1" ht="11.25" customHeight="1" x14ac:dyDescent="0.2">
      <c r="A1398" s="1317"/>
      <c r="B1398" s="1003">
        <v>2350</v>
      </c>
      <c r="C1398" s="1003">
        <v>2350</v>
      </c>
      <c r="D1398" s="999" t="s">
        <v>3245</v>
      </c>
    </row>
    <row r="1399" spans="1:4" s="996" customFormat="1" ht="11.25" customHeight="1" x14ac:dyDescent="0.2">
      <c r="A1399" s="1317"/>
      <c r="B1399" s="1003">
        <v>226.07999999999998</v>
      </c>
      <c r="C1399" s="1003">
        <v>226.07999999999998</v>
      </c>
      <c r="D1399" s="999" t="s">
        <v>841</v>
      </c>
    </row>
    <row r="1400" spans="1:4" s="996" customFormat="1" ht="11.25" customHeight="1" x14ac:dyDescent="0.2">
      <c r="A1400" s="1317"/>
      <c r="B1400" s="1003">
        <v>55274.879999999997</v>
      </c>
      <c r="C1400" s="1003">
        <v>55274.879999999997</v>
      </c>
      <c r="D1400" s="999" t="s">
        <v>691</v>
      </c>
    </row>
    <row r="1401" spans="1:4" s="996" customFormat="1" ht="11.25" customHeight="1" x14ac:dyDescent="0.2">
      <c r="A1401" s="1317"/>
      <c r="B1401" s="1003">
        <v>3441</v>
      </c>
      <c r="C1401" s="1003">
        <v>3441</v>
      </c>
      <c r="D1401" s="999" t="s">
        <v>835</v>
      </c>
    </row>
    <row r="1402" spans="1:4" s="996" customFormat="1" ht="11.25" customHeight="1" x14ac:dyDescent="0.2">
      <c r="A1402" s="1317"/>
      <c r="B1402" s="1003">
        <v>135</v>
      </c>
      <c r="C1402" s="1003">
        <v>135</v>
      </c>
      <c r="D1402" s="999" t="s">
        <v>836</v>
      </c>
    </row>
    <row r="1403" spans="1:4" s="996" customFormat="1" ht="11.25" customHeight="1" x14ac:dyDescent="0.2">
      <c r="A1403" s="1317"/>
      <c r="B1403" s="1003">
        <v>18.07</v>
      </c>
      <c r="C1403" s="1003">
        <v>18.071999999999999</v>
      </c>
      <c r="D1403" s="999" t="s">
        <v>842</v>
      </c>
    </row>
    <row r="1404" spans="1:4" s="996" customFormat="1" ht="11.25" customHeight="1" x14ac:dyDescent="0.2">
      <c r="A1404" s="1318"/>
      <c r="B1404" s="1005">
        <v>62955.03</v>
      </c>
      <c r="C1404" s="1005">
        <v>62918.130870000001</v>
      </c>
      <c r="D1404" s="1001" t="s">
        <v>11</v>
      </c>
    </row>
    <row r="1405" spans="1:4" s="996" customFormat="1" ht="11.25" customHeight="1" x14ac:dyDescent="0.2">
      <c r="A1405" s="1317" t="s">
        <v>1056</v>
      </c>
      <c r="B1405" s="1003">
        <v>157.19999999999999</v>
      </c>
      <c r="C1405" s="1003">
        <v>157.19999999999999</v>
      </c>
      <c r="D1405" s="999" t="s">
        <v>4224</v>
      </c>
    </row>
    <row r="1406" spans="1:4" s="996" customFormat="1" ht="11.25" customHeight="1" x14ac:dyDescent="0.2">
      <c r="A1406" s="1317"/>
      <c r="B1406" s="1003">
        <v>13.8</v>
      </c>
      <c r="C1406" s="1003">
        <v>13.8</v>
      </c>
      <c r="D1406" s="999" t="s">
        <v>4116</v>
      </c>
    </row>
    <row r="1407" spans="1:4" s="996" customFormat="1" ht="11.25" customHeight="1" x14ac:dyDescent="0.2">
      <c r="A1407" s="1317"/>
      <c r="B1407" s="1003">
        <v>35</v>
      </c>
      <c r="C1407" s="1003">
        <v>35</v>
      </c>
      <c r="D1407" s="999" t="s">
        <v>4218</v>
      </c>
    </row>
    <row r="1408" spans="1:4" s="996" customFormat="1" ht="11.25" customHeight="1" x14ac:dyDescent="0.2">
      <c r="A1408" s="1317"/>
      <c r="B1408" s="1003">
        <v>29.85</v>
      </c>
      <c r="C1408" s="1003">
        <v>29.845199999999998</v>
      </c>
      <c r="D1408" s="999" t="s">
        <v>3246</v>
      </c>
    </row>
    <row r="1409" spans="1:4" s="996" customFormat="1" ht="11.25" customHeight="1" x14ac:dyDescent="0.2">
      <c r="A1409" s="1317"/>
      <c r="B1409" s="1003">
        <v>36802.770000000004</v>
      </c>
      <c r="C1409" s="1003">
        <v>36802.762999999999</v>
      </c>
      <c r="D1409" s="999" t="s">
        <v>691</v>
      </c>
    </row>
    <row r="1410" spans="1:4" s="996" customFormat="1" ht="11.25" customHeight="1" x14ac:dyDescent="0.2">
      <c r="A1410" s="1317"/>
      <c r="B1410" s="1003">
        <v>1412</v>
      </c>
      <c r="C1410" s="1003">
        <v>1412</v>
      </c>
      <c r="D1410" s="999" t="s">
        <v>835</v>
      </c>
    </row>
    <row r="1411" spans="1:4" s="996" customFormat="1" ht="11.25" customHeight="1" x14ac:dyDescent="0.2">
      <c r="A1411" s="1317"/>
      <c r="B1411" s="1003">
        <v>191</v>
      </c>
      <c r="C1411" s="1003">
        <v>191</v>
      </c>
      <c r="D1411" s="999" t="s">
        <v>836</v>
      </c>
    </row>
    <row r="1412" spans="1:4" s="996" customFormat="1" ht="11.25" customHeight="1" x14ac:dyDescent="0.2">
      <c r="A1412" s="1317"/>
      <c r="B1412" s="1003">
        <v>38641.620000000003</v>
      </c>
      <c r="C1412" s="1003">
        <v>38641.608200000002</v>
      </c>
      <c r="D1412" s="999" t="s">
        <v>11</v>
      </c>
    </row>
    <row r="1413" spans="1:4" s="996" customFormat="1" ht="11.25" customHeight="1" x14ac:dyDescent="0.2">
      <c r="A1413" s="1316" t="s">
        <v>4170</v>
      </c>
      <c r="B1413" s="1002">
        <v>100</v>
      </c>
      <c r="C1413" s="1002">
        <v>100</v>
      </c>
      <c r="D1413" s="998" t="s">
        <v>3750</v>
      </c>
    </row>
    <row r="1414" spans="1:4" s="996" customFormat="1" ht="11.25" customHeight="1" x14ac:dyDescent="0.2">
      <c r="A1414" s="1317"/>
      <c r="B1414" s="1003">
        <v>194.6</v>
      </c>
      <c r="C1414" s="1003">
        <v>194.6</v>
      </c>
      <c r="D1414" s="999" t="s">
        <v>4224</v>
      </c>
    </row>
    <row r="1415" spans="1:4" s="996" customFormat="1" ht="11.25" customHeight="1" x14ac:dyDescent="0.2">
      <c r="A1415" s="1317"/>
      <c r="B1415" s="1003">
        <v>126</v>
      </c>
      <c r="C1415" s="1003">
        <v>114.6</v>
      </c>
      <c r="D1415" s="999" t="s">
        <v>4116</v>
      </c>
    </row>
    <row r="1416" spans="1:4" s="996" customFormat="1" ht="11.25" customHeight="1" x14ac:dyDescent="0.2">
      <c r="A1416" s="1317"/>
      <c r="B1416" s="1003">
        <v>263</v>
      </c>
      <c r="C1416" s="1003">
        <v>263</v>
      </c>
      <c r="D1416" s="999" t="s">
        <v>4218</v>
      </c>
    </row>
    <row r="1417" spans="1:4" s="996" customFormat="1" ht="11.25" customHeight="1" x14ac:dyDescent="0.2">
      <c r="A1417" s="1317"/>
      <c r="B1417" s="1003">
        <v>45.14</v>
      </c>
      <c r="C1417" s="1003">
        <v>45.14</v>
      </c>
      <c r="D1417" s="999" t="s">
        <v>3277</v>
      </c>
    </row>
    <row r="1418" spans="1:4" s="996" customFormat="1" ht="11.25" customHeight="1" x14ac:dyDescent="0.2">
      <c r="A1418" s="1317"/>
      <c r="B1418" s="1003">
        <v>49644.26</v>
      </c>
      <c r="C1418" s="1003">
        <v>49644.26</v>
      </c>
      <c r="D1418" s="999" t="s">
        <v>691</v>
      </c>
    </row>
    <row r="1419" spans="1:4" s="996" customFormat="1" ht="11.25" customHeight="1" x14ac:dyDescent="0.2">
      <c r="A1419" s="1317"/>
      <c r="B1419" s="1003">
        <v>2697</v>
      </c>
      <c r="C1419" s="1003">
        <v>2697</v>
      </c>
      <c r="D1419" s="999" t="s">
        <v>835</v>
      </c>
    </row>
    <row r="1420" spans="1:4" s="996" customFormat="1" ht="11.25" customHeight="1" x14ac:dyDescent="0.2">
      <c r="A1420" s="1317"/>
      <c r="B1420" s="1003">
        <v>463</v>
      </c>
      <c r="C1420" s="1003">
        <v>463</v>
      </c>
      <c r="D1420" s="999" t="s">
        <v>836</v>
      </c>
    </row>
    <row r="1421" spans="1:4" s="996" customFormat="1" ht="21" x14ac:dyDescent="0.2">
      <c r="A1421" s="1317"/>
      <c r="B1421" s="1003">
        <v>321</v>
      </c>
      <c r="C1421" s="1003">
        <v>321</v>
      </c>
      <c r="D1421" s="999" t="s">
        <v>2939</v>
      </c>
    </row>
    <row r="1422" spans="1:4" s="996" customFormat="1" ht="11.25" customHeight="1" x14ac:dyDescent="0.2">
      <c r="A1422" s="1318"/>
      <c r="B1422" s="1005">
        <v>53854</v>
      </c>
      <c r="C1422" s="1005">
        <v>53842.6</v>
      </c>
      <c r="D1422" s="1001" t="s">
        <v>11</v>
      </c>
    </row>
    <row r="1423" spans="1:4" s="996" customFormat="1" ht="11.25" customHeight="1" x14ac:dyDescent="0.2">
      <c r="A1423" s="1317" t="s">
        <v>1055</v>
      </c>
      <c r="B1423" s="1003">
        <v>80</v>
      </c>
      <c r="C1423" s="1003">
        <v>80</v>
      </c>
      <c r="D1423" s="999" t="s">
        <v>3750</v>
      </c>
    </row>
    <row r="1424" spans="1:4" s="996" customFormat="1" ht="11.25" customHeight="1" x14ac:dyDescent="0.2">
      <c r="A1424" s="1317"/>
      <c r="B1424" s="1003">
        <v>11900.349999999999</v>
      </c>
      <c r="C1424" s="1003">
        <v>11900.343999999999</v>
      </c>
      <c r="D1424" s="999" t="s">
        <v>691</v>
      </c>
    </row>
    <row r="1425" spans="1:4" s="996" customFormat="1" ht="11.25" customHeight="1" x14ac:dyDescent="0.2">
      <c r="A1425" s="1317"/>
      <c r="B1425" s="1003">
        <v>661</v>
      </c>
      <c r="C1425" s="1003">
        <v>661</v>
      </c>
      <c r="D1425" s="999" t="s">
        <v>835</v>
      </c>
    </row>
    <row r="1426" spans="1:4" s="996" customFormat="1" ht="11.25" customHeight="1" x14ac:dyDescent="0.2">
      <c r="A1426" s="1317"/>
      <c r="B1426" s="1003">
        <v>11</v>
      </c>
      <c r="C1426" s="1003">
        <v>11</v>
      </c>
      <c r="D1426" s="999" t="s">
        <v>836</v>
      </c>
    </row>
    <row r="1427" spans="1:4" s="996" customFormat="1" ht="11.25" customHeight="1" x14ac:dyDescent="0.2">
      <c r="A1427" s="1317"/>
      <c r="B1427" s="1003">
        <v>12652.349999999999</v>
      </c>
      <c r="C1427" s="1003">
        <v>12652.343999999999</v>
      </c>
      <c r="D1427" s="999" t="s">
        <v>11</v>
      </c>
    </row>
    <row r="1428" spans="1:4" s="996" customFormat="1" ht="11.25" customHeight="1" x14ac:dyDescent="0.2">
      <c r="A1428" s="1316" t="s">
        <v>1068</v>
      </c>
      <c r="B1428" s="1002">
        <v>450</v>
      </c>
      <c r="C1428" s="1002">
        <v>450</v>
      </c>
      <c r="D1428" s="998" t="s">
        <v>3750</v>
      </c>
    </row>
    <row r="1429" spans="1:4" s="996" customFormat="1" ht="11.25" customHeight="1" x14ac:dyDescent="0.2">
      <c r="A1429" s="1317"/>
      <c r="B1429" s="1003">
        <v>6.9</v>
      </c>
      <c r="C1429" s="1003">
        <v>6.9</v>
      </c>
      <c r="D1429" s="999" t="s">
        <v>4116</v>
      </c>
    </row>
    <row r="1430" spans="1:4" s="996" customFormat="1" ht="11.25" customHeight="1" x14ac:dyDescent="0.2">
      <c r="A1430" s="1317"/>
      <c r="B1430" s="1003">
        <v>33</v>
      </c>
      <c r="C1430" s="1003">
        <v>33</v>
      </c>
      <c r="D1430" s="999" t="s">
        <v>4218</v>
      </c>
    </row>
    <row r="1431" spans="1:4" s="996" customFormat="1" ht="11.25" customHeight="1" x14ac:dyDescent="0.2">
      <c r="A1431" s="1317"/>
      <c r="B1431" s="1003">
        <v>13614.62</v>
      </c>
      <c r="C1431" s="1003">
        <v>13614.620999999999</v>
      </c>
      <c r="D1431" s="999" t="s">
        <v>691</v>
      </c>
    </row>
    <row r="1432" spans="1:4" s="996" customFormat="1" ht="11.25" customHeight="1" x14ac:dyDescent="0.2">
      <c r="A1432" s="1317"/>
      <c r="B1432" s="1003">
        <v>675</v>
      </c>
      <c r="C1432" s="1003">
        <v>675</v>
      </c>
      <c r="D1432" s="999" t="s">
        <v>835</v>
      </c>
    </row>
    <row r="1433" spans="1:4" s="996" customFormat="1" ht="11.25" customHeight="1" x14ac:dyDescent="0.2">
      <c r="A1433" s="1317"/>
      <c r="B1433" s="1003">
        <v>11</v>
      </c>
      <c r="C1433" s="1003">
        <v>11</v>
      </c>
      <c r="D1433" s="999" t="s">
        <v>836</v>
      </c>
    </row>
    <row r="1434" spans="1:4" s="996" customFormat="1" ht="11.25" customHeight="1" x14ac:dyDescent="0.2">
      <c r="A1434" s="1317"/>
      <c r="B1434" s="1003">
        <v>4930.53</v>
      </c>
      <c r="C1434" s="1003">
        <v>4930.5224699999999</v>
      </c>
      <c r="D1434" s="999" t="s">
        <v>3352</v>
      </c>
    </row>
    <row r="1435" spans="1:4" s="996" customFormat="1" ht="11.25" customHeight="1" x14ac:dyDescent="0.2">
      <c r="A1435" s="1318"/>
      <c r="B1435" s="1005">
        <v>19721.050000000003</v>
      </c>
      <c r="C1435" s="1005">
        <v>19721.043470000001</v>
      </c>
      <c r="D1435" s="1001" t="s">
        <v>11</v>
      </c>
    </row>
    <row r="1436" spans="1:4" s="996" customFormat="1" ht="11.25" customHeight="1" x14ac:dyDescent="0.2">
      <c r="A1436" s="1316" t="s">
        <v>1054</v>
      </c>
      <c r="B1436" s="1002">
        <v>80</v>
      </c>
      <c r="C1436" s="1002">
        <v>80</v>
      </c>
      <c r="D1436" s="998" t="s">
        <v>3750</v>
      </c>
    </row>
    <row r="1437" spans="1:4" s="996" customFormat="1" ht="11.25" customHeight="1" x14ac:dyDescent="0.2">
      <c r="A1437" s="1317"/>
      <c r="B1437" s="1003">
        <v>3</v>
      </c>
      <c r="C1437" s="1003">
        <v>0</v>
      </c>
      <c r="D1437" s="999" t="s">
        <v>4116</v>
      </c>
    </row>
    <row r="1438" spans="1:4" s="996" customFormat="1" ht="11.25" customHeight="1" x14ac:dyDescent="0.2">
      <c r="A1438" s="1317"/>
      <c r="B1438" s="1003">
        <v>222</v>
      </c>
      <c r="C1438" s="1003">
        <v>222</v>
      </c>
      <c r="D1438" s="999" t="s">
        <v>4218</v>
      </c>
    </row>
    <row r="1439" spans="1:4" s="996" customFormat="1" ht="11.25" customHeight="1" x14ac:dyDescent="0.2">
      <c r="A1439" s="1317"/>
      <c r="B1439" s="1003">
        <v>1500</v>
      </c>
      <c r="C1439" s="1003">
        <v>1500</v>
      </c>
      <c r="D1439" s="999" t="s">
        <v>3277</v>
      </c>
    </row>
    <row r="1440" spans="1:4" s="996" customFormat="1" ht="11.25" customHeight="1" x14ac:dyDescent="0.2">
      <c r="A1440" s="1317"/>
      <c r="B1440" s="1003">
        <v>20219.599999999999</v>
      </c>
      <c r="C1440" s="1003">
        <v>20219.594000000005</v>
      </c>
      <c r="D1440" s="999" t="s">
        <v>691</v>
      </c>
    </row>
    <row r="1441" spans="1:4" s="996" customFormat="1" ht="11.25" customHeight="1" x14ac:dyDescent="0.2">
      <c r="A1441" s="1317"/>
      <c r="B1441" s="1003">
        <v>1671</v>
      </c>
      <c r="C1441" s="1003">
        <v>1671</v>
      </c>
      <c r="D1441" s="999" t="s">
        <v>835</v>
      </c>
    </row>
    <row r="1442" spans="1:4" s="996" customFormat="1" ht="11.25" customHeight="1" x14ac:dyDescent="0.2">
      <c r="A1442" s="1317"/>
      <c r="B1442" s="1003">
        <v>406</v>
      </c>
      <c r="C1442" s="1003">
        <v>406</v>
      </c>
      <c r="D1442" s="999" t="s">
        <v>836</v>
      </c>
    </row>
    <row r="1443" spans="1:4" s="996" customFormat="1" ht="11.25" customHeight="1" x14ac:dyDescent="0.2">
      <c r="A1443" s="1318"/>
      <c r="B1443" s="1005">
        <v>24101.599999999999</v>
      </c>
      <c r="C1443" s="1005">
        <v>24098.594000000005</v>
      </c>
      <c r="D1443" s="1001" t="s">
        <v>11</v>
      </c>
    </row>
    <row r="1444" spans="1:4" s="996" customFormat="1" ht="11.25" customHeight="1" x14ac:dyDescent="0.2">
      <c r="A1444" s="1316" t="s">
        <v>1048</v>
      </c>
      <c r="B1444" s="1002">
        <v>153.80000000000001</v>
      </c>
      <c r="C1444" s="1002">
        <v>153.80000000000001</v>
      </c>
      <c r="D1444" s="998" t="s">
        <v>4224</v>
      </c>
    </row>
    <row r="1445" spans="1:4" s="996" customFormat="1" ht="11.25" customHeight="1" x14ac:dyDescent="0.2">
      <c r="A1445" s="1317"/>
      <c r="B1445" s="1003">
        <v>125.38</v>
      </c>
      <c r="C1445" s="1003">
        <v>125.375</v>
      </c>
      <c r="D1445" s="999" t="s">
        <v>4116</v>
      </c>
    </row>
    <row r="1446" spans="1:4" s="996" customFormat="1" ht="11.25" customHeight="1" x14ac:dyDescent="0.2">
      <c r="A1446" s="1317"/>
      <c r="B1446" s="1003">
        <v>103</v>
      </c>
      <c r="C1446" s="1003">
        <v>103</v>
      </c>
      <c r="D1446" s="999" t="s">
        <v>4218</v>
      </c>
    </row>
    <row r="1447" spans="1:4" s="996" customFormat="1" ht="11.25" customHeight="1" x14ac:dyDescent="0.2">
      <c r="A1447" s="1317"/>
      <c r="B1447" s="1003">
        <v>70</v>
      </c>
      <c r="C1447" s="1003">
        <v>70</v>
      </c>
      <c r="D1447" s="999" t="s">
        <v>4203</v>
      </c>
    </row>
    <row r="1448" spans="1:4" s="996" customFormat="1" ht="11.25" customHeight="1" x14ac:dyDescent="0.2">
      <c r="A1448" s="1317"/>
      <c r="B1448" s="1003">
        <v>33.24</v>
      </c>
      <c r="C1448" s="1003">
        <v>33.222000000000001</v>
      </c>
      <c r="D1448" s="999" t="s">
        <v>3246</v>
      </c>
    </row>
    <row r="1449" spans="1:4" s="996" customFormat="1" ht="11.25" customHeight="1" x14ac:dyDescent="0.2">
      <c r="A1449" s="1317"/>
      <c r="B1449" s="1003">
        <v>49659.9</v>
      </c>
      <c r="C1449" s="1003">
        <v>49659.885999999999</v>
      </c>
      <c r="D1449" s="999" t="s">
        <v>691</v>
      </c>
    </row>
    <row r="1450" spans="1:4" s="996" customFormat="1" ht="11.25" customHeight="1" x14ac:dyDescent="0.2">
      <c r="A1450" s="1317"/>
      <c r="B1450" s="1003">
        <v>2113</v>
      </c>
      <c r="C1450" s="1003">
        <v>2113</v>
      </c>
      <c r="D1450" s="999" t="s">
        <v>835</v>
      </c>
    </row>
    <row r="1451" spans="1:4" s="996" customFormat="1" ht="11.25" customHeight="1" x14ac:dyDescent="0.2">
      <c r="A1451" s="1317"/>
      <c r="B1451" s="1003">
        <v>276</v>
      </c>
      <c r="C1451" s="1003">
        <v>276</v>
      </c>
      <c r="D1451" s="999" t="s">
        <v>836</v>
      </c>
    </row>
    <row r="1452" spans="1:4" s="996" customFormat="1" ht="11.25" customHeight="1" x14ac:dyDescent="0.2">
      <c r="A1452" s="1317"/>
      <c r="B1452" s="1003">
        <v>5970.14</v>
      </c>
      <c r="C1452" s="1003">
        <v>5970.1332300000004</v>
      </c>
      <c r="D1452" s="999" t="s">
        <v>4266</v>
      </c>
    </row>
    <row r="1453" spans="1:4" s="996" customFormat="1" ht="11.25" customHeight="1" x14ac:dyDescent="0.2">
      <c r="A1453" s="1317"/>
      <c r="B1453" s="1003">
        <v>86.23</v>
      </c>
      <c r="C1453" s="1003">
        <v>0</v>
      </c>
      <c r="D1453" s="999" t="s">
        <v>663</v>
      </c>
    </row>
    <row r="1454" spans="1:4" s="996" customFormat="1" ht="11.25" customHeight="1" x14ac:dyDescent="0.2">
      <c r="A1454" s="1318"/>
      <c r="B1454" s="1005">
        <v>58590.69</v>
      </c>
      <c r="C1454" s="1005">
        <v>58504.416230000003</v>
      </c>
      <c r="D1454" s="1001" t="s">
        <v>11</v>
      </c>
    </row>
    <row r="1455" spans="1:4" s="996" customFormat="1" ht="11.25" customHeight="1" x14ac:dyDescent="0.2">
      <c r="A1455" s="1317" t="s">
        <v>1063</v>
      </c>
      <c r="B1455" s="1003">
        <v>122</v>
      </c>
      <c r="C1455" s="1003">
        <v>122</v>
      </c>
      <c r="D1455" s="999" t="s">
        <v>4224</v>
      </c>
    </row>
    <row r="1456" spans="1:4" s="996" customFormat="1" ht="11.25" customHeight="1" x14ac:dyDescent="0.2">
      <c r="A1456" s="1317"/>
      <c r="B1456" s="1003">
        <v>175.65</v>
      </c>
      <c r="C1456" s="1003">
        <v>175.65</v>
      </c>
      <c r="D1456" s="999" t="s">
        <v>4116</v>
      </c>
    </row>
    <row r="1457" spans="1:4" s="996" customFormat="1" ht="11.25" customHeight="1" x14ac:dyDescent="0.2">
      <c r="A1457" s="1317"/>
      <c r="B1457" s="1003">
        <v>390</v>
      </c>
      <c r="C1457" s="1003">
        <v>390</v>
      </c>
      <c r="D1457" s="999" t="s">
        <v>4218</v>
      </c>
    </row>
    <row r="1458" spans="1:4" s="996" customFormat="1" ht="11.25" customHeight="1" x14ac:dyDescent="0.2">
      <c r="A1458" s="1317"/>
      <c r="B1458" s="1003">
        <v>129.44999999999999</v>
      </c>
      <c r="C1458" s="1003">
        <v>115.26599999999999</v>
      </c>
      <c r="D1458" s="999" t="s">
        <v>3277</v>
      </c>
    </row>
    <row r="1459" spans="1:4" s="996" customFormat="1" ht="11.25" customHeight="1" x14ac:dyDescent="0.2">
      <c r="A1459" s="1317"/>
      <c r="B1459" s="1003">
        <v>199.09</v>
      </c>
      <c r="C1459" s="1003">
        <v>199.06268</v>
      </c>
      <c r="D1459" s="999" t="s">
        <v>3246</v>
      </c>
    </row>
    <row r="1460" spans="1:4" s="996" customFormat="1" ht="11.25" customHeight="1" x14ac:dyDescent="0.2">
      <c r="A1460" s="1317"/>
      <c r="B1460" s="1003">
        <v>39814.51</v>
      </c>
      <c r="C1460" s="1003">
        <v>39814.51</v>
      </c>
      <c r="D1460" s="999" t="s">
        <v>691</v>
      </c>
    </row>
    <row r="1461" spans="1:4" s="996" customFormat="1" ht="11.25" customHeight="1" x14ac:dyDescent="0.2">
      <c r="A1461" s="1317"/>
      <c r="B1461" s="1003">
        <v>1641</v>
      </c>
      <c r="C1461" s="1003">
        <v>1641</v>
      </c>
      <c r="D1461" s="999" t="s">
        <v>835</v>
      </c>
    </row>
    <row r="1462" spans="1:4" s="996" customFormat="1" ht="11.25" customHeight="1" x14ac:dyDescent="0.2">
      <c r="A1462" s="1317"/>
      <c r="B1462" s="1003">
        <v>96</v>
      </c>
      <c r="C1462" s="1003">
        <v>94</v>
      </c>
      <c r="D1462" s="999" t="s">
        <v>836</v>
      </c>
    </row>
    <row r="1463" spans="1:4" s="996" customFormat="1" ht="11.25" customHeight="1" x14ac:dyDescent="0.2">
      <c r="A1463" s="1317"/>
      <c r="B1463" s="1003">
        <v>2400</v>
      </c>
      <c r="C1463" s="1003">
        <v>1355.83755</v>
      </c>
      <c r="D1463" s="999" t="s">
        <v>4267</v>
      </c>
    </row>
    <row r="1464" spans="1:4" s="996" customFormat="1" ht="11.25" customHeight="1" x14ac:dyDescent="0.2">
      <c r="A1464" s="1317"/>
      <c r="B1464" s="1003">
        <v>404.07</v>
      </c>
      <c r="C1464" s="1003">
        <v>19.965</v>
      </c>
      <c r="D1464" s="999" t="s">
        <v>664</v>
      </c>
    </row>
    <row r="1465" spans="1:4" s="996" customFormat="1" ht="11.25" customHeight="1" x14ac:dyDescent="0.2">
      <c r="A1465" s="1317"/>
      <c r="B1465" s="1003">
        <v>45371.770000000004</v>
      </c>
      <c r="C1465" s="1003">
        <v>43927.291229999995</v>
      </c>
      <c r="D1465" s="999" t="s">
        <v>11</v>
      </c>
    </row>
    <row r="1466" spans="1:4" s="996" customFormat="1" ht="11.25" customHeight="1" x14ac:dyDescent="0.2">
      <c r="A1466" s="1316" t="s">
        <v>1059</v>
      </c>
      <c r="B1466" s="1002">
        <v>101.5</v>
      </c>
      <c r="C1466" s="1002">
        <v>101.5</v>
      </c>
      <c r="D1466" s="998" t="s">
        <v>4116</v>
      </c>
    </row>
    <row r="1467" spans="1:4" s="996" customFormat="1" ht="11.25" customHeight="1" x14ac:dyDescent="0.2">
      <c r="A1467" s="1317"/>
      <c r="B1467" s="1003">
        <v>181</v>
      </c>
      <c r="C1467" s="1003">
        <v>181</v>
      </c>
      <c r="D1467" s="999" t="s">
        <v>4218</v>
      </c>
    </row>
    <row r="1468" spans="1:4" s="996" customFormat="1" ht="11.25" customHeight="1" x14ac:dyDescent="0.2">
      <c r="A1468" s="1317"/>
      <c r="B1468" s="1003">
        <v>187.73000000000002</v>
      </c>
      <c r="C1468" s="1003">
        <v>187.71299999999999</v>
      </c>
      <c r="D1468" s="999" t="s">
        <v>3245</v>
      </c>
    </row>
    <row r="1469" spans="1:4" s="996" customFormat="1" ht="11.25" customHeight="1" x14ac:dyDescent="0.2">
      <c r="A1469" s="1317"/>
      <c r="B1469" s="1003">
        <v>18</v>
      </c>
      <c r="C1469" s="1003">
        <v>18</v>
      </c>
      <c r="D1469" s="999" t="s">
        <v>4223</v>
      </c>
    </row>
    <row r="1470" spans="1:4" s="996" customFormat="1" ht="11.25" customHeight="1" x14ac:dyDescent="0.2">
      <c r="A1470" s="1317"/>
      <c r="B1470" s="1003">
        <v>20108.600000000002</v>
      </c>
      <c r="C1470" s="1003">
        <v>20108.595000000001</v>
      </c>
      <c r="D1470" s="999" t="s">
        <v>691</v>
      </c>
    </row>
    <row r="1471" spans="1:4" s="996" customFormat="1" ht="11.25" customHeight="1" x14ac:dyDescent="0.2">
      <c r="A1471" s="1317"/>
      <c r="B1471" s="1003">
        <v>1150</v>
      </c>
      <c r="C1471" s="1003">
        <v>1150</v>
      </c>
      <c r="D1471" s="999" t="s">
        <v>835</v>
      </c>
    </row>
    <row r="1472" spans="1:4" s="996" customFormat="1" ht="11.25" customHeight="1" x14ac:dyDescent="0.2">
      <c r="A1472" s="1317"/>
      <c r="B1472" s="1003">
        <v>199</v>
      </c>
      <c r="C1472" s="1003">
        <v>199</v>
      </c>
      <c r="D1472" s="999" t="s">
        <v>836</v>
      </c>
    </row>
    <row r="1473" spans="1:4" s="996" customFormat="1" ht="11.25" customHeight="1" x14ac:dyDescent="0.2">
      <c r="A1473" s="1318"/>
      <c r="B1473" s="1005">
        <v>21945.83</v>
      </c>
      <c r="C1473" s="1005">
        <v>21945.808000000001</v>
      </c>
      <c r="D1473" s="1001" t="s">
        <v>11</v>
      </c>
    </row>
    <row r="1474" spans="1:4" s="996" customFormat="1" ht="11.25" customHeight="1" x14ac:dyDescent="0.2">
      <c r="A1474" s="1317" t="s">
        <v>1061</v>
      </c>
      <c r="B1474" s="1003">
        <v>100</v>
      </c>
      <c r="C1474" s="1003">
        <v>100</v>
      </c>
      <c r="D1474" s="999" t="s">
        <v>3750</v>
      </c>
    </row>
    <row r="1475" spans="1:4" s="996" customFormat="1" ht="11.25" customHeight="1" x14ac:dyDescent="0.2">
      <c r="A1475" s="1317"/>
      <c r="B1475" s="1003">
        <v>17528.97</v>
      </c>
      <c r="C1475" s="1003">
        <v>17528.973000000002</v>
      </c>
      <c r="D1475" s="999" t="s">
        <v>691</v>
      </c>
    </row>
    <row r="1476" spans="1:4" s="996" customFormat="1" ht="11.25" customHeight="1" x14ac:dyDescent="0.2">
      <c r="A1476" s="1317"/>
      <c r="B1476" s="1003">
        <v>1232</v>
      </c>
      <c r="C1476" s="1003">
        <v>1232</v>
      </c>
      <c r="D1476" s="999" t="s">
        <v>835</v>
      </c>
    </row>
    <row r="1477" spans="1:4" s="996" customFormat="1" ht="11.25" customHeight="1" x14ac:dyDescent="0.2">
      <c r="A1477" s="1317"/>
      <c r="B1477" s="1003">
        <v>37</v>
      </c>
      <c r="C1477" s="1003">
        <v>37</v>
      </c>
      <c r="D1477" s="999" t="s">
        <v>836</v>
      </c>
    </row>
    <row r="1478" spans="1:4" s="996" customFormat="1" ht="11.25" customHeight="1" x14ac:dyDescent="0.2">
      <c r="A1478" s="1317"/>
      <c r="B1478" s="1003">
        <v>426.3</v>
      </c>
      <c r="C1478" s="1003">
        <v>426.3</v>
      </c>
      <c r="D1478" s="999" t="s">
        <v>837</v>
      </c>
    </row>
    <row r="1479" spans="1:4" s="996" customFormat="1" ht="11.25" customHeight="1" x14ac:dyDescent="0.2">
      <c r="A1479" s="1317"/>
      <c r="B1479" s="1003">
        <v>19324.27</v>
      </c>
      <c r="C1479" s="1003">
        <v>19324.273000000001</v>
      </c>
      <c r="D1479" s="999" t="s">
        <v>11</v>
      </c>
    </row>
    <row r="1480" spans="1:4" s="996" customFormat="1" ht="11.25" customHeight="1" x14ac:dyDescent="0.2">
      <c r="A1480" s="1316" t="s">
        <v>1046</v>
      </c>
      <c r="B1480" s="1002">
        <v>100</v>
      </c>
      <c r="C1480" s="1002">
        <v>100</v>
      </c>
      <c r="D1480" s="998" t="s">
        <v>3750</v>
      </c>
    </row>
    <row r="1481" spans="1:4" s="996" customFormat="1" ht="11.25" customHeight="1" x14ac:dyDescent="0.2">
      <c r="A1481" s="1317"/>
      <c r="B1481" s="1003">
        <v>42.4</v>
      </c>
      <c r="C1481" s="1003">
        <v>42.4</v>
      </c>
      <c r="D1481" s="999" t="s">
        <v>4224</v>
      </c>
    </row>
    <row r="1482" spans="1:4" s="996" customFormat="1" ht="11.25" customHeight="1" x14ac:dyDescent="0.2">
      <c r="A1482" s="1317"/>
      <c r="B1482" s="1003">
        <v>3</v>
      </c>
      <c r="C1482" s="1003">
        <v>0</v>
      </c>
      <c r="D1482" s="999" t="s">
        <v>4116</v>
      </c>
    </row>
    <row r="1483" spans="1:4" s="996" customFormat="1" ht="11.25" customHeight="1" x14ac:dyDescent="0.2">
      <c r="A1483" s="1317"/>
      <c r="B1483" s="1003">
        <v>35</v>
      </c>
      <c r="C1483" s="1003">
        <v>35</v>
      </c>
      <c r="D1483" s="999" t="s">
        <v>4218</v>
      </c>
    </row>
    <row r="1484" spans="1:4" s="996" customFormat="1" ht="11.25" customHeight="1" x14ac:dyDescent="0.2">
      <c r="A1484" s="1317"/>
      <c r="B1484" s="1003">
        <v>68.84</v>
      </c>
      <c r="C1484" s="1003">
        <v>68.841999999999999</v>
      </c>
      <c r="D1484" s="999" t="s">
        <v>3277</v>
      </c>
    </row>
    <row r="1485" spans="1:4" s="996" customFormat="1" ht="11.25" customHeight="1" x14ac:dyDescent="0.2">
      <c r="A1485" s="1317"/>
      <c r="B1485" s="1003">
        <v>34994.15</v>
      </c>
      <c r="C1485" s="1003">
        <v>34994.146000000001</v>
      </c>
      <c r="D1485" s="999" t="s">
        <v>691</v>
      </c>
    </row>
    <row r="1486" spans="1:4" s="996" customFormat="1" ht="11.25" customHeight="1" x14ac:dyDescent="0.2">
      <c r="A1486" s="1317"/>
      <c r="B1486" s="1003">
        <v>1487</v>
      </c>
      <c r="C1486" s="1003">
        <v>1487</v>
      </c>
      <c r="D1486" s="999" t="s">
        <v>835</v>
      </c>
    </row>
    <row r="1487" spans="1:4" s="996" customFormat="1" ht="11.25" customHeight="1" x14ac:dyDescent="0.2">
      <c r="A1487" s="1317"/>
      <c r="B1487" s="1003">
        <v>975</v>
      </c>
      <c r="C1487" s="1003">
        <v>975</v>
      </c>
      <c r="D1487" s="999" t="s">
        <v>836</v>
      </c>
    </row>
    <row r="1488" spans="1:4" s="996" customFormat="1" ht="11.25" customHeight="1" x14ac:dyDescent="0.2">
      <c r="A1488" s="1318"/>
      <c r="B1488" s="1005">
        <v>37705.39</v>
      </c>
      <c r="C1488" s="1005">
        <v>37702.387999999999</v>
      </c>
      <c r="D1488" s="1001" t="s">
        <v>11</v>
      </c>
    </row>
    <row r="1489" spans="1:4" s="996" customFormat="1" ht="11.25" customHeight="1" x14ac:dyDescent="0.2">
      <c r="A1489" s="1317" t="s">
        <v>1041</v>
      </c>
      <c r="B1489" s="1003">
        <v>153.66999999999999</v>
      </c>
      <c r="C1489" s="1003">
        <v>96.8</v>
      </c>
      <c r="D1489" s="999" t="s">
        <v>856</v>
      </c>
    </row>
    <row r="1490" spans="1:4" s="996" customFormat="1" ht="11.25" customHeight="1" x14ac:dyDescent="0.2">
      <c r="A1490" s="1317"/>
      <c r="B1490" s="1003">
        <v>270</v>
      </c>
      <c r="C1490" s="1003">
        <v>270</v>
      </c>
      <c r="D1490" s="999" t="s">
        <v>3750</v>
      </c>
    </row>
    <row r="1491" spans="1:4" s="996" customFormat="1" ht="11.25" customHeight="1" x14ac:dyDescent="0.2">
      <c r="A1491" s="1317"/>
      <c r="B1491" s="1003">
        <v>33.1</v>
      </c>
      <c r="C1491" s="1003">
        <v>21.700000000000003</v>
      </c>
      <c r="D1491" s="999" t="s">
        <v>4116</v>
      </c>
    </row>
    <row r="1492" spans="1:4" s="996" customFormat="1" ht="11.25" customHeight="1" x14ac:dyDescent="0.2">
      <c r="A1492" s="1317"/>
      <c r="B1492" s="1003">
        <v>62.16</v>
      </c>
      <c r="C1492" s="1003">
        <v>62.16</v>
      </c>
      <c r="D1492" s="999" t="s">
        <v>4243</v>
      </c>
    </row>
    <row r="1493" spans="1:4" s="996" customFormat="1" ht="11.25" customHeight="1" x14ac:dyDescent="0.2">
      <c r="A1493" s="1317"/>
      <c r="B1493" s="1003">
        <v>219</v>
      </c>
      <c r="C1493" s="1003">
        <v>219</v>
      </c>
      <c r="D1493" s="999" t="s">
        <v>4218</v>
      </c>
    </row>
    <row r="1494" spans="1:4" s="996" customFormat="1" ht="11.25" customHeight="1" x14ac:dyDescent="0.2">
      <c r="A1494" s="1317"/>
      <c r="B1494" s="1003">
        <v>1103.8699999999999</v>
      </c>
      <c r="C1494" s="1003">
        <v>1103.8699999999999</v>
      </c>
      <c r="D1494" s="999" t="s">
        <v>3277</v>
      </c>
    </row>
    <row r="1495" spans="1:4" s="996" customFormat="1" ht="11.25" customHeight="1" x14ac:dyDescent="0.2">
      <c r="A1495" s="1317"/>
      <c r="B1495" s="1003">
        <v>151.55000000000001</v>
      </c>
      <c r="C1495" s="1003">
        <v>151.55000000000001</v>
      </c>
      <c r="D1495" s="999" t="s">
        <v>4096</v>
      </c>
    </row>
    <row r="1496" spans="1:4" s="996" customFormat="1" ht="11.25" customHeight="1" x14ac:dyDescent="0.2">
      <c r="A1496" s="1317"/>
      <c r="B1496" s="1003">
        <v>35</v>
      </c>
      <c r="C1496" s="1003">
        <v>35</v>
      </c>
      <c r="D1496" s="999" t="s">
        <v>4203</v>
      </c>
    </row>
    <row r="1497" spans="1:4" s="996" customFormat="1" ht="11.25" customHeight="1" x14ac:dyDescent="0.2">
      <c r="A1497" s="1317"/>
      <c r="B1497" s="1003">
        <v>48112.369999999995</v>
      </c>
      <c r="C1497" s="1003">
        <v>48112.364000000001</v>
      </c>
      <c r="D1497" s="999" t="s">
        <v>691</v>
      </c>
    </row>
    <row r="1498" spans="1:4" s="996" customFormat="1" ht="11.25" customHeight="1" x14ac:dyDescent="0.2">
      <c r="A1498" s="1317"/>
      <c r="B1498" s="1003">
        <v>2055</v>
      </c>
      <c r="C1498" s="1003">
        <v>2055</v>
      </c>
      <c r="D1498" s="999" t="s">
        <v>835</v>
      </c>
    </row>
    <row r="1499" spans="1:4" s="996" customFormat="1" ht="11.25" customHeight="1" x14ac:dyDescent="0.2">
      <c r="A1499" s="1317"/>
      <c r="B1499" s="1003">
        <v>668</v>
      </c>
      <c r="C1499" s="1003">
        <v>668</v>
      </c>
      <c r="D1499" s="999" t="s">
        <v>836</v>
      </c>
    </row>
    <row r="1500" spans="1:4" s="996" customFormat="1" ht="11.25" customHeight="1" x14ac:dyDescent="0.2">
      <c r="A1500" s="1317"/>
      <c r="B1500" s="1003">
        <v>489.07</v>
      </c>
      <c r="C1500" s="1003">
        <v>489.06342000000001</v>
      </c>
      <c r="D1500" s="999" t="s">
        <v>1931</v>
      </c>
    </row>
    <row r="1501" spans="1:4" s="996" customFormat="1" ht="11.25" customHeight="1" x14ac:dyDescent="0.2">
      <c r="A1501" s="1317"/>
      <c r="B1501" s="1003">
        <v>5018</v>
      </c>
      <c r="C1501" s="1003">
        <v>177</v>
      </c>
      <c r="D1501" s="999" t="s">
        <v>4268</v>
      </c>
    </row>
    <row r="1502" spans="1:4" s="996" customFormat="1" ht="11.25" customHeight="1" x14ac:dyDescent="0.2">
      <c r="A1502" s="1317"/>
      <c r="B1502" s="1003">
        <v>58370.789999999994</v>
      </c>
      <c r="C1502" s="1003">
        <v>53461.507420000002</v>
      </c>
      <c r="D1502" s="999" t="s">
        <v>11</v>
      </c>
    </row>
    <row r="1503" spans="1:4" s="996" customFormat="1" ht="11.25" customHeight="1" x14ac:dyDescent="0.2">
      <c r="A1503" s="1316" t="s">
        <v>1071</v>
      </c>
      <c r="B1503" s="1002">
        <v>270</v>
      </c>
      <c r="C1503" s="1002">
        <v>270</v>
      </c>
      <c r="D1503" s="998" t="s">
        <v>3750</v>
      </c>
    </row>
    <row r="1504" spans="1:4" s="996" customFormat="1" ht="11.25" customHeight="1" x14ac:dyDescent="0.2">
      <c r="A1504" s="1317"/>
      <c r="B1504" s="1003">
        <v>98</v>
      </c>
      <c r="C1504" s="1003">
        <v>98</v>
      </c>
      <c r="D1504" s="999" t="s">
        <v>4224</v>
      </c>
    </row>
    <row r="1505" spans="1:4" s="996" customFormat="1" ht="11.25" customHeight="1" x14ac:dyDescent="0.2">
      <c r="A1505" s="1317"/>
      <c r="B1505" s="1003">
        <v>114.1</v>
      </c>
      <c r="C1505" s="1003">
        <v>114.1</v>
      </c>
      <c r="D1505" s="999" t="s">
        <v>4116</v>
      </c>
    </row>
    <row r="1506" spans="1:4" s="996" customFormat="1" ht="11.25" customHeight="1" x14ac:dyDescent="0.2">
      <c r="A1506" s="1317"/>
      <c r="B1506" s="1003">
        <v>150</v>
      </c>
      <c r="C1506" s="1003">
        <v>150</v>
      </c>
      <c r="D1506" s="999" t="s">
        <v>4243</v>
      </c>
    </row>
    <row r="1507" spans="1:4" s="996" customFormat="1" ht="11.25" customHeight="1" x14ac:dyDescent="0.2">
      <c r="A1507" s="1317"/>
      <c r="B1507" s="1003">
        <v>169</v>
      </c>
      <c r="C1507" s="1003">
        <v>169</v>
      </c>
      <c r="D1507" s="999" t="s">
        <v>4218</v>
      </c>
    </row>
    <row r="1508" spans="1:4" s="996" customFormat="1" ht="11.25" customHeight="1" x14ac:dyDescent="0.2">
      <c r="A1508" s="1317"/>
      <c r="B1508" s="1003">
        <v>116.53</v>
      </c>
      <c r="C1508" s="1003">
        <v>99.444999999999993</v>
      </c>
      <c r="D1508" s="999" t="s">
        <v>3277</v>
      </c>
    </row>
    <row r="1509" spans="1:4" s="996" customFormat="1" ht="11.25" customHeight="1" x14ac:dyDescent="0.2">
      <c r="A1509" s="1317"/>
      <c r="B1509" s="1003">
        <v>25028.47</v>
      </c>
      <c r="C1509" s="1003">
        <v>25028.463</v>
      </c>
      <c r="D1509" s="999" t="s">
        <v>691</v>
      </c>
    </row>
    <row r="1510" spans="1:4" s="996" customFormat="1" ht="11.25" customHeight="1" x14ac:dyDescent="0.2">
      <c r="A1510" s="1317"/>
      <c r="B1510" s="1003">
        <v>1700</v>
      </c>
      <c r="C1510" s="1003">
        <v>1700</v>
      </c>
      <c r="D1510" s="999" t="s">
        <v>835</v>
      </c>
    </row>
    <row r="1511" spans="1:4" s="996" customFormat="1" ht="11.25" customHeight="1" x14ac:dyDescent="0.2">
      <c r="A1511" s="1317"/>
      <c r="B1511" s="1003">
        <v>268</v>
      </c>
      <c r="C1511" s="1003">
        <v>268</v>
      </c>
      <c r="D1511" s="999" t="s">
        <v>836</v>
      </c>
    </row>
    <row r="1512" spans="1:4" s="996" customFormat="1" ht="11.25" customHeight="1" x14ac:dyDescent="0.2">
      <c r="A1512" s="1318"/>
      <c r="B1512" s="1005">
        <v>27914.1</v>
      </c>
      <c r="C1512" s="1005">
        <v>27897.008000000002</v>
      </c>
      <c r="D1512" s="1001" t="s">
        <v>11</v>
      </c>
    </row>
    <row r="1513" spans="1:4" s="996" customFormat="1" ht="11.25" customHeight="1" x14ac:dyDescent="0.2">
      <c r="A1513" s="1317" t="s">
        <v>1070</v>
      </c>
      <c r="B1513" s="1003">
        <v>54.8</v>
      </c>
      <c r="C1513" s="1003">
        <v>54.8</v>
      </c>
      <c r="D1513" s="999" t="s">
        <v>4116</v>
      </c>
    </row>
    <row r="1514" spans="1:4" s="996" customFormat="1" ht="11.25" customHeight="1" x14ac:dyDescent="0.2">
      <c r="A1514" s="1317"/>
      <c r="B1514" s="1003">
        <v>99</v>
      </c>
      <c r="C1514" s="1003">
        <v>99</v>
      </c>
      <c r="D1514" s="999" t="s">
        <v>4218</v>
      </c>
    </row>
    <row r="1515" spans="1:4" s="996" customFormat="1" ht="11.25" customHeight="1" x14ac:dyDescent="0.2">
      <c r="A1515" s="1317"/>
      <c r="B1515" s="1003">
        <v>26858.05</v>
      </c>
      <c r="C1515" s="1003">
        <v>26858.050999999999</v>
      </c>
      <c r="D1515" s="999" t="s">
        <v>691</v>
      </c>
    </row>
    <row r="1516" spans="1:4" s="996" customFormat="1" ht="11.25" customHeight="1" x14ac:dyDescent="0.2">
      <c r="A1516" s="1317"/>
      <c r="B1516" s="1003">
        <v>4422</v>
      </c>
      <c r="C1516" s="1003">
        <v>4422</v>
      </c>
      <c r="D1516" s="999" t="s">
        <v>835</v>
      </c>
    </row>
    <row r="1517" spans="1:4" s="996" customFormat="1" ht="11.25" customHeight="1" x14ac:dyDescent="0.2">
      <c r="A1517" s="1317"/>
      <c r="B1517" s="1003">
        <v>276</v>
      </c>
      <c r="C1517" s="1003">
        <v>276</v>
      </c>
      <c r="D1517" s="999" t="s">
        <v>836</v>
      </c>
    </row>
    <row r="1518" spans="1:4" s="996" customFormat="1" ht="11.25" customHeight="1" x14ac:dyDescent="0.2">
      <c r="A1518" s="1317"/>
      <c r="B1518" s="1003">
        <v>31709.85</v>
      </c>
      <c r="C1518" s="1003">
        <v>31709.850999999999</v>
      </c>
      <c r="D1518" s="999" t="s">
        <v>11</v>
      </c>
    </row>
    <row r="1519" spans="1:4" s="996" customFormat="1" ht="11.25" customHeight="1" x14ac:dyDescent="0.2">
      <c r="A1519" s="1316" t="s">
        <v>1057</v>
      </c>
      <c r="B1519" s="1002">
        <v>31</v>
      </c>
      <c r="C1519" s="1002">
        <v>31</v>
      </c>
      <c r="D1519" s="998" t="s">
        <v>4224</v>
      </c>
    </row>
    <row r="1520" spans="1:4" s="996" customFormat="1" ht="11.25" customHeight="1" x14ac:dyDescent="0.2">
      <c r="A1520" s="1317"/>
      <c r="B1520" s="1003">
        <v>14.1</v>
      </c>
      <c r="C1520" s="1003">
        <v>14.1</v>
      </c>
      <c r="D1520" s="999" t="s">
        <v>4116</v>
      </c>
    </row>
    <row r="1521" spans="1:4" s="996" customFormat="1" ht="11.25" customHeight="1" x14ac:dyDescent="0.2">
      <c r="A1521" s="1317"/>
      <c r="B1521" s="1003">
        <v>82</v>
      </c>
      <c r="C1521" s="1003">
        <v>82</v>
      </c>
      <c r="D1521" s="999" t="s">
        <v>4218</v>
      </c>
    </row>
    <row r="1522" spans="1:4" s="996" customFormat="1" ht="11.25" customHeight="1" x14ac:dyDescent="0.2">
      <c r="A1522" s="1317"/>
      <c r="B1522" s="1003">
        <v>10708.53</v>
      </c>
      <c r="C1522" s="1003">
        <v>10708.523999999999</v>
      </c>
      <c r="D1522" s="999" t="s">
        <v>691</v>
      </c>
    </row>
    <row r="1523" spans="1:4" s="996" customFormat="1" ht="11.25" customHeight="1" x14ac:dyDescent="0.2">
      <c r="A1523" s="1317"/>
      <c r="B1523" s="1003">
        <v>1168</v>
      </c>
      <c r="C1523" s="1003">
        <v>1168</v>
      </c>
      <c r="D1523" s="999" t="s">
        <v>835</v>
      </c>
    </row>
    <row r="1524" spans="1:4" s="996" customFormat="1" ht="11.25" customHeight="1" x14ac:dyDescent="0.2">
      <c r="A1524" s="1317"/>
      <c r="B1524" s="1003">
        <v>10</v>
      </c>
      <c r="C1524" s="1003">
        <v>10</v>
      </c>
      <c r="D1524" s="999" t="s">
        <v>836</v>
      </c>
    </row>
    <row r="1525" spans="1:4" s="996" customFormat="1" ht="11.25" customHeight="1" x14ac:dyDescent="0.2">
      <c r="A1525" s="1318"/>
      <c r="B1525" s="1005">
        <v>12013.630000000001</v>
      </c>
      <c r="C1525" s="1005">
        <v>12013.624</v>
      </c>
      <c r="D1525" s="1001" t="s">
        <v>11</v>
      </c>
    </row>
    <row r="1526" spans="1:4" s="996" customFormat="1" ht="21" x14ac:dyDescent="0.2">
      <c r="A1526" s="1316" t="s">
        <v>1062</v>
      </c>
      <c r="B1526" s="1002">
        <v>58</v>
      </c>
      <c r="C1526" s="1002">
        <v>58</v>
      </c>
      <c r="D1526" s="998" t="s">
        <v>3558</v>
      </c>
    </row>
    <row r="1527" spans="1:4" s="996" customFormat="1" ht="11.25" customHeight="1" x14ac:dyDescent="0.2">
      <c r="A1527" s="1317"/>
      <c r="B1527" s="1003">
        <v>130</v>
      </c>
      <c r="C1527" s="1003">
        <v>130</v>
      </c>
      <c r="D1527" s="999" t="s">
        <v>3750</v>
      </c>
    </row>
    <row r="1528" spans="1:4" s="996" customFormat="1" ht="11.25" customHeight="1" x14ac:dyDescent="0.2">
      <c r="A1528" s="1317"/>
      <c r="B1528" s="1003">
        <v>39</v>
      </c>
      <c r="C1528" s="1003">
        <v>39</v>
      </c>
      <c r="D1528" s="999" t="s">
        <v>4224</v>
      </c>
    </row>
    <row r="1529" spans="1:4" s="996" customFormat="1" ht="11.25" customHeight="1" x14ac:dyDescent="0.2">
      <c r="A1529" s="1317"/>
      <c r="B1529" s="1003">
        <v>58.33</v>
      </c>
      <c r="C1529" s="1003">
        <v>58.325000000000003</v>
      </c>
      <c r="D1529" s="999" t="s">
        <v>4116</v>
      </c>
    </row>
    <row r="1530" spans="1:4" s="996" customFormat="1" ht="11.25" customHeight="1" x14ac:dyDescent="0.2">
      <c r="A1530" s="1317"/>
      <c r="B1530" s="1003">
        <v>82</v>
      </c>
      <c r="C1530" s="1003">
        <v>82</v>
      </c>
      <c r="D1530" s="999" t="s">
        <v>4218</v>
      </c>
    </row>
    <row r="1531" spans="1:4" s="996" customFormat="1" ht="11.25" customHeight="1" x14ac:dyDescent="0.2">
      <c r="A1531" s="1317"/>
      <c r="B1531" s="1003">
        <v>50</v>
      </c>
      <c r="C1531" s="1003">
        <v>50</v>
      </c>
      <c r="D1531" s="999" t="s">
        <v>4203</v>
      </c>
    </row>
    <row r="1532" spans="1:4" s="996" customFormat="1" ht="11.25" customHeight="1" x14ac:dyDescent="0.2">
      <c r="A1532" s="1317"/>
      <c r="B1532" s="1003">
        <v>10432.650000000001</v>
      </c>
      <c r="C1532" s="1003">
        <v>10432.646000000001</v>
      </c>
      <c r="D1532" s="999" t="s">
        <v>691</v>
      </c>
    </row>
    <row r="1533" spans="1:4" s="996" customFormat="1" ht="11.25" customHeight="1" x14ac:dyDescent="0.2">
      <c r="A1533" s="1317"/>
      <c r="B1533" s="1003">
        <v>1141</v>
      </c>
      <c r="C1533" s="1003">
        <v>1141</v>
      </c>
      <c r="D1533" s="999" t="s">
        <v>835</v>
      </c>
    </row>
    <row r="1534" spans="1:4" s="996" customFormat="1" ht="11.25" customHeight="1" x14ac:dyDescent="0.2">
      <c r="A1534" s="1317"/>
      <c r="B1534" s="1003">
        <v>148</v>
      </c>
      <c r="C1534" s="1003">
        <v>148</v>
      </c>
      <c r="D1534" s="999" t="s">
        <v>836</v>
      </c>
    </row>
    <row r="1535" spans="1:4" s="996" customFormat="1" ht="11.25" customHeight="1" x14ac:dyDescent="0.2">
      <c r="A1535" s="1317"/>
      <c r="B1535" s="1003">
        <v>600</v>
      </c>
      <c r="C1535" s="1003">
        <v>160.93</v>
      </c>
      <c r="D1535" s="999" t="s">
        <v>4269</v>
      </c>
    </row>
    <row r="1536" spans="1:4" s="996" customFormat="1" ht="11.25" customHeight="1" x14ac:dyDescent="0.2">
      <c r="A1536" s="1318"/>
      <c r="B1536" s="1005">
        <v>12738.980000000001</v>
      </c>
      <c r="C1536" s="1005">
        <v>12299.901000000002</v>
      </c>
      <c r="D1536" s="1001" t="s">
        <v>11</v>
      </c>
    </row>
    <row r="1537" spans="1:4" s="996" customFormat="1" ht="11.25" customHeight="1" x14ac:dyDescent="0.2">
      <c r="A1537" s="1316" t="s">
        <v>1060</v>
      </c>
      <c r="B1537" s="1002">
        <v>38.5</v>
      </c>
      <c r="C1537" s="1002">
        <v>38.5</v>
      </c>
      <c r="D1537" s="998" t="s">
        <v>4116</v>
      </c>
    </row>
    <row r="1538" spans="1:4" s="996" customFormat="1" ht="11.25" customHeight="1" x14ac:dyDescent="0.2">
      <c r="A1538" s="1317"/>
      <c r="B1538" s="1003">
        <v>38</v>
      </c>
      <c r="C1538" s="1003">
        <v>38</v>
      </c>
      <c r="D1538" s="999" t="s">
        <v>4218</v>
      </c>
    </row>
    <row r="1539" spans="1:4" s="996" customFormat="1" ht="11.25" customHeight="1" x14ac:dyDescent="0.2">
      <c r="A1539" s="1317"/>
      <c r="B1539" s="1003">
        <v>159.51</v>
      </c>
      <c r="C1539" s="1003">
        <v>159.50799999999998</v>
      </c>
      <c r="D1539" s="999" t="s">
        <v>3277</v>
      </c>
    </row>
    <row r="1540" spans="1:4" s="996" customFormat="1" ht="11.25" customHeight="1" x14ac:dyDescent="0.2">
      <c r="A1540" s="1317"/>
      <c r="B1540" s="1003">
        <v>1004.13</v>
      </c>
      <c r="C1540" s="1003">
        <v>1004.133</v>
      </c>
      <c r="D1540" s="999" t="s">
        <v>4195</v>
      </c>
    </row>
    <row r="1541" spans="1:4" s="996" customFormat="1" ht="11.25" customHeight="1" x14ac:dyDescent="0.2">
      <c r="A1541" s="1317"/>
      <c r="B1541" s="1003">
        <v>18</v>
      </c>
      <c r="C1541" s="1003">
        <v>18</v>
      </c>
      <c r="D1541" s="999" t="s">
        <v>4223</v>
      </c>
    </row>
    <row r="1542" spans="1:4" s="996" customFormat="1" ht="11.25" customHeight="1" x14ac:dyDescent="0.2">
      <c r="A1542" s="1317"/>
      <c r="B1542" s="1003">
        <v>34938.120000000003</v>
      </c>
      <c r="C1542" s="1003">
        <v>34938.114000000001</v>
      </c>
      <c r="D1542" s="999" t="s">
        <v>691</v>
      </c>
    </row>
    <row r="1543" spans="1:4" s="996" customFormat="1" ht="11.25" customHeight="1" x14ac:dyDescent="0.2">
      <c r="A1543" s="1317"/>
      <c r="B1543" s="1003">
        <v>2871</v>
      </c>
      <c r="C1543" s="1003">
        <v>2871</v>
      </c>
      <c r="D1543" s="999" t="s">
        <v>835</v>
      </c>
    </row>
    <row r="1544" spans="1:4" s="996" customFormat="1" ht="11.25" customHeight="1" x14ac:dyDescent="0.2">
      <c r="A1544" s="1317"/>
      <c r="B1544" s="1003">
        <v>558</v>
      </c>
      <c r="C1544" s="1003">
        <v>558</v>
      </c>
      <c r="D1544" s="999" t="s">
        <v>836</v>
      </c>
    </row>
    <row r="1545" spans="1:4" s="996" customFormat="1" ht="11.25" customHeight="1" x14ac:dyDescent="0.2">
      <c r="A1545" s="1317"/>
      <c r="B1545" s="1003">
        <v>1000</v>
      </c>
      <c r="C1545" s="1003">
        <v>0</v>
      </c>
      <c r="D1545" s="999" t="s">
        <v>4270</v>
      </c>
    </row>
    <row r="1546" spans="1:4" s="996" customFormat="1" ht="11.25" customHeight="1" x14ac:dyDescent="0.2">
      <c r="A1546" s="1318"/>
      <c r="B1546" s="1005">
        <v>40625.26</v>
      </c>
      <c r="C1546" s="1005">
        <v>39625.255000000005</v>
      </c>
      <c r="D1546" s="1001" t="s">
        <v>11</v>
      </c>
    </row>
    <row r="1547" spans="1:4" s="996" customFormat="1" ht="11.25" customHeight="1" x14ac:dyDescent="0.2">
      <c r="A1547" s="1317" t="s">
        <v>1050</v>
      </c>
      <c r="B1547" s="1003">
        <v>59.55</v>
      </c>
      <c r="C1547" s="1003">
        <v>59.55</v>
      </c>
      <c r="D1547" s="999" t="s">
        <v>4116</v>
      </c>
    </row>
    <row r="1548" spans="1:4" s="996" customFormat="1" ht="11.25" customHeight="1" x14ac:dyDescent="0.2">
      <c r="A1548" s="1317"/>
      <c r="B1548" s="1003">
        <v>56</v>
      </c>
      <c r="C1548" s="1003">
        <v>56</v>
      </c>
      <c r="D1548" s="999" t="s">
        <v>4218</v>
      </c>
    </row>
    <row r="1549" spans="1:4" s="996" customFormat="1" ht="11.25" customHeight="1" x14ac:dyDescent="0.2">
      <c r="A1549" s="1317"/>
      <c r="B1549" s="1003">
        <v>340</v>
      </c>
      <c r="C1549" s="1003">
        <v>340</v>
      </c>
      <c r="D1549" s="999" t="s">
        <v>3277</v>
      </c>
    </row>
    <row r="1550" spans="1:4" s="996" customFormat="1" ht="11.25" customHeight="1" x14ac:dyDescent="0.2">
      <c r="A1550" s="1317"/>
      <c r="B1550" s="1003">
        <v>67.709999999999994</v>
      </c>
      <c r="C1550" s="1003">
        <v>67.700329999999994</v>
      </c>
      <c r="D1550" s="999" t="s">
        <v>3246</v>
      </c>
    </row>
    <row r="1551" spans="1:4" s="996" customFormat="1" ht="11.25" customHeight="1" x14ac:dyDescent="0.2">
      <c r="A1551" s="1317"/>
      <c r="B1551" s="1003">
        <v>41596.61</v>
      </c>
      <c r="C1551" s="1003">
        <v>41596.609000000004</v>
      </c>
      <c r="D1551" s="999" t="s">
        <v>691</v>
      </c>
    </row>
    <row r="1552" spans="1:4" s="996" customFormat="1" ht="11.25" customHeight="1" x14ac:dyDescent="0.2">
      <c r="A1552" s="1317"/>
      <c r="B1552" s="1003">
        <v>2531</v>
      </c>
      <c r="C1552" s="1003">
        <v>2531</v>
      </c>
      <c r="D1552" s="999" t="s">
        <v>835</v>
      </c>
    </row>
    <row r="1553" spans="1:4" s="996" customFormat="1" ht="11.25" customHeight="1" x14ac:dyDescent="0.2">
      <c r="A1553" s="1317"/>
      <c r="B1553" s="1003">
        <v>912</v>
      </c>
      <c r="C1553" s="1003">
        <v>912</v>
      </c>
      <c r="D1553" s="999" t="s">
        <v>836</v>
      </c>
    </row>
    <row r="1554" spans="1:4" s="996" customFormat="1" ht="11.25" customHeight="1" x14ac:dyDescent="0.2">
      <c r="A1554" s="1317"/>
      <c r="B1554" s="1003">
        <v>418.2</v>
      </c>
      <c r="C1554" s="1003">
        <v>418.2</v>
      </c>
      <c r="D1554" s="999" t="s">
        <v>837</v>
      </c>
    </row>
    <row r="1555" spans="1:4" s="996" customFormat="1" ht="11.25" customHeight="1" x14ac:dyDescent="0.2">
      <c r="A1555" s="1317"/>
      <c r="B1555" s="1003">
        <v>45981.07</v>
      </c>
      <c r="C1555" s="1003">
        <v>45981.059330000004</v>
      </c>
      <c r="D1555" s="999" t="s">
        <v>11</v>
      </c>
    </row>
    <row r="1556" spans="1:4" s="996" customFormat="1" ht="11.25" customHeight="1" x14ac:dyDescent="0.2">
      <c r="A1556" s="1316" t="s">
        <v>1051</v>
      </c>
      <c r="B1556" s="1002">
        <v>136.75</v>
      </c>
      <c r="C1556" s="1002">
        <v>110.5</v>
      </c>
      <c r="D1556" s="998" t="s">
        <v>4116</v>
      </c>
    </row>
    <row r="1557" spans="1:4" s="996" customFormat="1" ht="11.25" customHeight="1" x14ac:dyDescent="0.2">
      <c r="A1557" s="1317"/>
      <c r="B1557" s="1003">
        <v>486</v>
      </c>
      <c r="C1557" s="1003">
        <v>486</v>
      </c>
      <c r="D1557" s="999" t="s">
        <v>4218</v>
      </c>
    </row>
    <row r="1558" spans="1:4" s="996" customFormat="1" ht="11.25" customHeight="1" x14ac:dyDescent="0.2">
      <c r="A1558" s="1317"/>
      <c r="B1558" s="1003">
        <v>500</v>
      </c>
      <c r="C1558" s="1003">
        <v>379.18979999999999</v>
      </c>
      <c r="D1558" s="999" t="s">
        <v>4271</v>
      </c>
    </row>
    <row r="1559" spans="1:4" s="996" customFormat="1" ht="11.25" customHeight="1" x14ac:dyDescent="0.2">
      <c r="A1559" s="1317"/>
      <c r="B1559" s="1003">
        <v>200</v>
      </c>
      <c r="C1559" s="1003">
        <v>133.1</v>
      </c>
      <c r="D1559" s="999" t="s">
        <v>843</v>
      </c>
    </row>
    <row r="1560" spans="1:4" s="996" customFormat="1" ht="11.25" customHeight="1" x14ac:dyDescent="0.2">
      <c r="A1560" s="1317"/>
      <c r="B1560" s="1003">
        <v>132.76999999999998</v>
      </c>
      <c r="C1560" s="1003">
        <v>132.75308000000001</v>
      </c>
      <c r="D1560" s="999" t="s">
        <v>3246</v>
      </c>
    </row>
    <row r="1561" spans="1:4" s="996" customFormat="1" ht="11.25" customHeight="1" x14ac:dyDescent="0.2">
      <c r="A1561" s="1317"/>
      <c r="B1561" s="1003">
        <v>22456.95</v>
      </c>
      <c r="C1561" s="1003">
        <v>22456.942999999999</v>
      </c>
      <c r="D1561" s="999" t="s">
        <v>691</v>
      </c>
    </row>
    <row r="1562" spans="1:4" s="996" customFormat="1" ht="11.25" customHeight="1" x14ac:dyDescent="0.2">
      <c r="A1562" s="1317"/>
      <c r="B1562" s="1003">
        <v>1229</v>
      </c>
      <c r="C1562" s="1003">
        <v>1229</v>
      </c>
      <c r="D1562" s="999" t="s">
        <v>835</v>
      </c>
    </row>
    <row r="1563" spans="1:4" s="996" customFormat="1" ht="11.25" customHeight="1" x14ac:dyDescent="0.2">
      <c r="A1563" s="1317"/>
      <c r="B1563" s="1003">
        <v>168</v>
      </c>
      <c r="C1563" s="1003">
        <v>168</v>
      </c>
      <c r="D1563" s="999" t="s">
        <v>836</v>
      </c>
    </row>
    <row r="1564" spans="1:4" s="996" customFormat="1" ht="11.25" customHeight="1" x14ac:dyDescent="0.2">
      <c r="A1564" s="1317"/>
      <c r="B1564" s="1003">
        <v>170.7</v>
      </c>
      <c r="C1564" s="1003">
        <v>170.7</v>
      </c>
      <c r="D1564" s="999" t="s">
        <v>837</v>
      </c>
    </row>
    <row r="1565" spans="1:4" s="996" customFormat="1" ht="11.25" customHeight="1" x14ac:dyDescent="0.2">
      <c r="A1565" s="1318"/>
      <c r="B1565" s="1005">
        <v>25480.170000000002</v>
      </c>
      <c r="C1565" s="1005">
        <v>25266.185880000001</v>
      </c>
      <c r="D1565" s="1001" t="s">
        <v>11</v>
      </c>
    </row>
    <row r="1566" spans="1:4" s="996" customFormat="1" ht="11.25" customHeight="1" x14ac:dyDescent="0.2">
      <c r="A1566" s="1317" t="s">
        <v>1052</v>
      </c>
      <c r="B1566" s="1003">
        <v>109.49</v>
      </c>
      <c r="C1566" s="1003">
        <v>0</v>
      </c>
      <c r="D1566" s="999" t="s">
        <v>669</v>
      </c>
    </row>
    <row r="1567" spans="1:4" s="996" customFormat="1" ht="11.25" customHeight="1" x14ac:dyDescent="0.2">
      <c r="A1567" s="1317"/>
      <c r="B1567" s="1003">
        <v>4050</v>
      </c>
      <c r="C1567" s="1003">
        <v>3934.7815599999999</v>
      </c>
      <c r="D1567" s="999" t="s">
        <v>3353</v>
      </c>
    </row>
    <row r="1568" spans="1:4" s="996" customFormat="1" ht="11.25" customHeight="1" x14ac:dyDescent="0.2">
      <c r="A1568" s="1317"/>
      <c r="B1568" s="1003">
        <v>53.45</v>
      </c>
      <c r="C1568" s="1003">
        <v>51.35</v>
      </c>
      <c r="D1568" s="999" t="s">
        <v>4116</v>
      </c>
    </row>
    <row r="1569" spans="1:4" s="996" customFormat="1" ht="11.25" customHeight="1" x14ac:dyDescent="0.2">
      <c r="A1569" s="1317"/>
      <c r="B1569" s="1003">
        <v>246</v>
      </c>
      <c r="C1569" s="1003">
        <v>246</v>
      </c>
      <c r="D1569" s="999" t="s">
        <v>4218</v>
      </c>
    </row>
    <row r="1570" spans="1:4" s="996" customFormat="1" ht="11.25" customHeight="1" x14ac:dyDescent="0.2">
      <c r="A1570" s="1317"/>
      <c r="B1570" s="1003">
        <v>1200</v>
      </c>
      <c r="C1570" s="1003">
        <v>0</v>
      </c>
      <c r="D1570" s="999" t="s">
        <v>3277</v>
      </c>
    </row>
    <row r="1571" spans="1:4" s="996" customFormat="1" ht="11.25" customHeight="1" x14ac:dyDescent="0.2">
      <c r="A1571" s="1317"/>
      <c r="B1571" s="1003">
        <v>12127.4</v>
      </c>
      <c r="C1571" s="1003">
        <v>3014.22534</v>
      </c>
      <c r="D1571" s="999" t="s">
        <v>3001</v>
      </c>
    </row>
    <row r="1572" spans="1:4" s="996" customFormat="1" ht="11.25" customHeight="1" x14ac:dyDescent="0.2">
      <c r="A1572" s="1317"/>
      <c r="B1572" s="1003">
        <v>26059.469999999998</v>
      </c>
      <c r="C1572" s="1003">
        <v>26059.469999999998</v>
      </c>
      <c r="D1572" s="999" t="s">
        <v>691</v>
      </c>
    </row>
    <row r="1573" spans="1:4" s="996" customFormat="1" ht="11.25" customHeight="1" x14ac:dyDescent="0.2">
      <c r="A1573" s="1317"/>
      <c r="B1573" s="1003">
        <v>2698</v>
      </c>
      <c r="C1573" s="1003">
        <v>2698</v>
      </c>
      <c r="D1573" s="999" t="s">
        <v>835</v>
      </c>
    </row>
    <row r="1574" spans="1:4" s="996" customFormat="1" ht="11.25" customHeight="1" x14ac:dyDescent="0.2">
      <c r="A1574" s="1317"/>
      <c r="B1574" s="1003">
        <v>389</v>
      </c>
      <c r="C1574" s="1003">
        <v>389</v>
      </c>
      <c r="D1574" s="999" t="s">
        <v>836</v>
      </c>
    </row>
    <row r="1575" spans="1:4" s="996" customFormat="1" ht="11.25" customHeight="1" x14ac:dyDescent="0.2">
      <c r="A1575" s="1317"/>
      <c r="B1575" s="1003">
        <v>29403.14</v>
      </c>
      <c r="C1575" s="1003">
        <v>28442.4362</v>
      </c>
      <c r="D1575" s="999" t="s">
        <v>3002</v>
      </c>
    </row>
    <row r="1576" spans="1:4" s="996" customFormat="1" ht="11.25" customHeight="1" x14ac:dyDescent="0.2">
      <c r="A1576" s="1317"/>
      <c r="B1576" s="1003">
        <v>76335.95</v>
      </c>
      <c r="C1576" s="1003">
        <v>64835.263099999989</v>
      </c>
      <c r="D1576" s="999" t="s">
        <v>11</v>
      </c>
    </row>
    <row r="1577" spans="1:4" s="996" customFormat="1" ht="11.25" customHeight="1" x14ac:dyDescent="0.2">
      <c r="A1577" s="1316" t="s">
        <v>1073</v>
      </c>
      <c r="B1577" s="1002">
        <v>154</v>
      </c>
      <c r="C1577" s="1002">
        <v>154</v>
      </c>
      <c r="D1577" s="998" t="s">
        <v>4224</v>
      </c>
    </row>
    <row r="1578" spans="1:4" s="996" customFormat="1" ht="11.25" customHeight="1" x14ac:dyDescent="0.2">
      <c r="A1578" s="1317"/>
      <c r="B1578" s="1003">
        <v>70.150000000000006</v>
      </c>
      <c r="C1578" s="1003">
        <v>70.150000000000006</v>
      </c>
      <c r="D1578" s="999" t="s">
        <v>4116</v>
      </c>
    </row>
    <row r="1579" spans="1:4" s="996" customFormat="1" ht="11.25" customHeight="1" x14ac:dyDescent="0.2">
      <c r="A1579" s="1317"/>
      <c r="B1579" s="1003">
        <v>140</v>
      </c>
      <c r="C1579" s="1003">
        <v>140</v>
      </c>
      <c r="D1579" s="999" t="s">
        <v>4243</v>
      </c>
    </row>
    <row r="1580" spans="1:4" s="996" customFormat="1" ht="11.25" customHeight="1" x14ac:dyDescent="0.2">
      <c r="A1580" s="1317"/>
      <c r="B1580" s="1003">
        <v>462</v>
      </c>
      <c r="C1580" s="1003">
        <v>462</v>
      </c>
      <c r="D1580" s="999" t="s">
        <v>4218</v>
      </c>
    </row>
    <row r="1581" spans="1:4" s="996" customFormat="1" ht="11.25" customHeight="1" x14ac:dyDescent="0.2">
      <c r="A1581" s="1317"/>
      <c r="B1581" s="1003">
        <v>18191.32</v>
      </c>
      <c r="C1581" s="1003">
        <v>18191.315999999999</v>
      </c>
      <c r="D1581" s="999" t="s">
        <v>691</v>
      </c>
    </row>
    <row r="1582" spans="1:4" s="996" customFormat="1" ht="11.25" customHeight="1" x14ac:dyDescent="0.2">
      <c r="A1582" s="1317"/>
      <c r="B1582" s="1003">
        <v>2381</v>
      </c>
      <c r="C1582" s="1003">
        <v>2381</v>
      </c>
      <c r="D1582" s="999" t="s">
        <v>835</v>
      </c>
    </row>
    <row r="1583" spans="1:4" s="996" customFormat="1" ht="11.25" customHeight="1" x14ac:dyDescent="0.2">
      <c r="A1583" s="1318"/>
      <c r="B1583" s="1005">
        <v>21398.47</v>
      </c>
      <c r="C1583" s="1005">
        <v>21398.466</v>
      </c>
      <c r="D1583" s="1001" t="s">
        <v>11</v>
      </c>
    </row>
    <row r="1584" spans="1:4" s="996" customFormat="1" ht="11.25" customHeight="1" x14ac:dyDescent="0.2">
      <c r="A1584" s="1317" t="s">
        <v>1049</v>
      </c>
      <c r="B1584" s="1003">
        <v>160</v>
      </c>
      <c r="C1584" s="1003">
        <v>160</v>
      </c>
      <c r="D1584" s="999" t="s">
        <v>3750</v>
      </c>
    </row>
    <row r="1585" spans="1:4" s="996" customFormat="1" ht="11.25" customHeight="1" x14ac:dyDescent="0.2">
      <c r="A1585" s="1317"/>
      <c r="B1585" s="1003">
        <v>190.2</v>
      </c>
      <c r="C1585" s="1003">
        <v>190.2</v>
      </c>
      <c r="D1585" s="999" t="s">
        <v>4116</v>
      </c>
    </row>
    <row r="1586" spans="1:4" s="996" customFormat="1" ht="11.25" customHeight="1" x14ac:dyDescent="0.2">
      <c r="A1586" s="1317"/>
      <c r="B1586" s="1003">
        <v>128</v>
      </c>
      <c r="C1586" s="1003">
        <v>128</v>
      </c>
      <c r="D1586" s="999" t="s">
        <v>4243</v>
      </c>
    </row>
    <row r="1587" spans="1:4" s="996" customFormat="1" ht="11.25" customHeight="1" x14ac:dyDescent="0.2">
      <c r="A1587" s="1317"/>
      <c r="B1587" s="1003">
        <v>432</v>
      </c>
      <c r="C1587" s="1003">
        <v>432</v>
      </c>
      <c r="D1587" s="999" t="s">
        <v>4218</v>
      </c>
    </row>
    <row r="1588" spans="1:4" s="996" customFormat="1" ht="11.25" customHeight="1" x14ac:dyDescent="0.2">
      <c r="A1588" s="1317"/>
      <c r="B1588" s="1003">
        <v>308.92</v>
      </c>
      <c r="C1588" s="1003">
        <v>307.07</v>
      </c>
      <c r="D1588" s="999" t="s">
        <v>3277</v>
      </c>
    </row>
    <row r="1589" spans="1:4" s="996" customFormat="1" ht="11.25" customHeight="1" x14ac:dyDescent="0.2">
      <c r="A1589" s="1317"/>
      <c r="B1589" s="1003">
        <v>800</v>
      </c>
      <c r="C1589" s="1003">
        <v>0</v>
      </c>
      <c r="D1589" s="999" t="s">
        <v>4272</v>
      </c>
    </row>
    <row r="1590" spans="1:4" s="996" customFormat="1" ht="11.25" customHeight="1" x14ac:dyDescent="0.2">
      <c r="A1590" s="1317"/>
      <c r="B1590" s="1003">
        <v>66937.150000000009</v>
      </c>
      <c r="C1590" s="1003">
        <v>66937.153000000006</v>
      </c>
      <c r="D1590" s="999" t="s">
        <v>691</v>
      </c>
    </row>
    <row r="1591" spans="1:4" s="996" customFormat="1" ht="11.25" customHeight="1" x14ac:dyDescent="0.2">
      <c r="A1591" s="1317"/>
      <c r="B1591" s="1003">
        <v>3589</v>
      </c>
      <c r="C1591" s="1003">
        <v>3589</v>
      </c>
      <c r="D1591" s="999" t="s">
        <v>835</v>
      </c>
    </row>
    <row r="1592" spans="1:4" s="996" customFormat="1" ht="11.25" customHeight="1" x14ac:dyDescent="0.2">
      <c r="A1592" s="1317"/>
      <c r="B1592" s="1003">
        <v>758</v>
      </c>
      <c r="C1592" s="1003">
        <v>758</v>
      </c>
      <c r="D1592" s="999" t="s">
        <v>836</v>
      </c>
    </row>
    <row r="1593" spans="1:4" s="996" customFormat="1" ht="11.25" customHeight="1" x14ac:dyDescent="0.2">
      <c r="A1593" s="1317"/>
      <c r="B1593" s="1003">
        <v>235</v>
      </c>
      <c r="C1593" s="1003">
        <v>235</v>
      </c>
      <c r="D1593" s="999" t="s">
        <v>619</v>
      </c>
    </row>
    <row r="1594" spans="1:4" s="996" customFormat="1" ht="11.25" customHeight="1" x14ac:dyDescent="0.2">
      <c r="A1594" s="1317"/>
      <c r="B1594" s="1003">
        <v>73538.27</v>
      </c>
      <c r="C1594" s="1003">
        <v>72736.422999999995</v>
      </c>
      <c r="D1594" s="999" t="s">
        <v>11</v>
      </c>
    </row>
    <row r="1595" spans="1:4" s="996" customFormat="1" ht="11.25" customHeight="1" x14ac:dyDescent="0.2">
      <c r="A1595" s="1316" t="s">
        <v>1072</v>
      </c>
      <c r="B1595" s="1002">
        <v>30</v>
      </c>
      <c r="C1595" s="1002">
        <v>30</v>
      </c>
      <c r="D1595" s="998" t="s">
        <v>3750</v>
      </c>
    </row>
    <row r="1596" spans="1:4" s="996" customFormat="1" ht="11.25" customHeight="1" x14ac:dyDescent="0.2">
      <c r="A1596" s="1317"/>
      <c r="B1596" s="1003">
        <v>33</v>
      </c>
      <c r="C1596" s="1003">
        <v>33</v>
      </c>
      <c r="D1596" s="999" t="s">
        <v>4224</v>
      </c>
    </row>
    <row r="1597" spans="1:4" s="996" customFormat="1" ht="11.25" customHeight="1" x14ac:dyDescent="0.2">
      <c r="A1597" s="1317"/>
      <c r="B1597" s="1003">
        <v>34.700000000000003</v>
      </c>
      <c r="C1597" s="1003">
        <v>34.700000000000003</v>
      </c>
      <c r="D1597" s="999" t="s">
        <v>4116</v>
      </c>
    </row>
    <row r="1598" spans="1:4" s="996" customFormat="1" ht="11.25" customHeight="1" x14ac:dyDescent="0.2">
      <c r="A1598" s="1317"/>
      <c r="B1598" s="1003">
        <v>66</v>
      </c>
      <c r="C1598" s="1003">
        <v>66</v>
      </c>
      <c r="D1598" s="999" t="s">
        <v>4218</v>
      </c>
    </row>
    <row r="1599" spans="1:4" s="996" customFormat="1" ht="11.25" customHeight="1" x14ac:dyDescent="0.2">
      <c r="A1599" s="1317"/>
      <c r="B1599" s="1003">
        <v>63.53</v>
      </c>
      <c r="C1599" s="1003">
        <v>63.497699999999995</v>
      </c>
      <c r="D1599" s="999" t="s">
        <v>3246</v>
      </c>
    </row>
    <row r="1600" spans="1:4" s="996" customFormat="1" ht="11.25" customHeight="1" x14ac:dyDescent="0.2">
      <c r="A1600" s="1317"/>
      <c r="B1600" s="1003">
        <v>11465.05</v>
      </c>
      <c r="C1600" s="1003">
        <v>11465.046</v>
      </c>
      <c r="D1600" s="999" t="s">
        <v>691</v>
      </c>
    </row>
    <row r="1601" spans="1:4" s="996" customFormat="1" ht="11.25" customHeight="1" x14ac:dyDescent="0.2">
      <c r="A1601" s="1317"/>
      <c r="B1601" s="1003">
        <v>815</v>
      </c>
      <c r="C1601" s="1003">
        <v>815</v>
      </c>
      <c r="D1601" s="999" t="s">
        <v>835</v>
      </c>
    </row>
    <row r="1602" spans="1:4" s="996" customFormat="1" ht="11.25" customHeight="1" x14ac:dyDescent="0.2">
      <c r="A1602" s="1317"/>
      <c r="B1602" s="1003">
        <v>15</v>
      </c>
      <c r="C1602" s="1003">
        <v>15</v>
      </c>
      <c r="D1602" s="999" t="s">
        <v>836</v>
      </c>
    </row>
    <row r="1603" spans="1:4" s="996" customFormat="1" ht="11.25" customHeight="1" x14ac:dyDescent="0.2">
      <c r="A1603" s="1318"/>
      <c r="B1603" s="1005">
        <v>12522.28</v>
      </c>
      <c r="C1603" s="1005">
        <v>12522.243700000001</v>
      </c>
      <c r="D1603" s="1001" t="s">
        <v>11</v>
      </c>
    </row>
    <row r="1604" spans="1:4" s="996" customFormat="1" ht="11.25" customHeight="1" x14ac:dyDescent="0.2">
      <c r="A1604" s="1317" t="s">
        <v>1066</v>
      </c>
      <c r="B1604" s="1003">
        <v>154.44</v>
      </c>
      <c r="C1604" s="1003">
        <v>145.69999999999999</v>
      </c>
      <c r="D1604" s="999" t="s">
        <v>4116</v>
      </c>
    </row>
    <row r="1605" spans="1:4" s="996" customFormat="1" ht="11.25" customHeight="1" x14ac:dyDescent="0.2">
      <c r="A1605" s="1317"/>
      <c r="B1605" s="1003">
        <v>300</v>
      </c>
      <c r="C1605" s="1003">
        <v>300</v>
      </c>
      <c r="D1605" s="999" t="s">
        <v>4243</v>
      </c>
    </row>
    <row r="1606" spans="1:4" s="996" customFormat="1" ht="11.25" customHeight="1" x14ac:dyDescent="0.2">
      <c r="A1606" s="1317"/>
      <c r="B1606" s="1003">
        <v>264</v>
      </c>
      <c r="C1606" s="1003">
        <v>264</v>
      </c>
      <c r="D1606" s="999" t="s">
        <v>4218</v>
      </c>
    </row>
    <row r="1607" spans="1:4" s="996" customFormat="1" ht="11.25" customHeight="1" x14ac:dyDescent="0.2">
      <c r="A1607" s="1317"/>
      <c r="B1607" s="1003">
        <v>20763.36</v>
      </c>
      <c r="C1607" s="1003">
        <v>20763.359</v>
      </c>
      <c r="D1607" s="999" t="s">
        <v>691</v>
      </c>
    </row>
    <row r="1608" spans="1:4" s="996" customFormat="1" ht="11.25" customHeight="1" x14ac:dyDescent="0.2">
      <c r="A1608" s="1317"/>
      <c r="B1608" s="1003">
        <v>1535</v>
      </c>
      <c r="C1608" s="1003">
        <v>1535</v>
      </c>
      <c r="D1608" s="999" t="s">
        <v>835</v>
      </c>
    </row>
    <row r="1609" spans="1:4" s="996" customFormat="1" ht="11.25" customHeight="1" x14ac:dyDescent="0.2">
      <c r="A1609" s="1317"/>
      <c r="B1609" s="1003">
        <v>118</v>
      </c>
      <c r="C1609" s="1003">
        <v>118</v>
      </c>
      <c r="D1609" s="999" t="s">
        <v>836</v>
      </c>
    </row>
    <row r="1610" spans="1:4" s="996" customFormat="1" ht="11.25" customHeight="1" x14ac:dyDescent="0.2">
      <c r="A1610" s="1317"/>
      <c r="B1610" s="1003">
        <v>23134.799999999999</v>
      </c>
      <c r="C1610" s="1003">
        <v>23126.058999999997</v>
      </c>
      <c r="D1610" s="999" t="s">
        <v>11</v>
      </c>
    </row>
    <row r="1611" spans="1:4" s="996" customFormat="1" ht="11.25" customHeight="1" x14ac:dyDescent="0.2">
      <c r="A1611" s="1316" t="s">
        <v>1941</v>
      </c>
      <c r="B1611" s="1002">
        <v>33225.440000000002</v>
      </c>
      <c r="C1611" s="1002">
        <v>33225.440000000002</v>
      </c>
      <c r="D1611" s="998" t="s">
        <v>691</v>
      </c>
    </row>
    <row r="1612" spans="1:4" s="996" customFormat="1" ht="11.25" customHeight="1" x14ac:dyDescent="0.2">
      <c r="A1612" s="1317"/>
      <c r="B1612" s="1003">
        <v>46</v>
      </c>
      <c r="C1612" s="1003">
        <v>46</v>
      </c>
      <c r="D1612" s="999" t="s">
        <v>836</v>
      </c>
    </row>
    <row r="1613" spans="1:4" s="996" customFormat="1" ht="11.25" customHeight="1" x14ac:dyDescent="0.2">
      <c r="A1613" s="1318"/>
      <c r="B1613" s="1005">
        <v>33271.440000000002</v>
      </c>
      <c r="C1613" s="1005">
        <v>33271.440000000002</v>
      </c>
      <c r="D1613" s="1001" t="s">
        <v>11</v>
      </c>
    </row>
    <row r="1614" spans="1:4" s="996" customFormat="1" ht="11.25" customHeight="1" x14ac:dyDescent="0.2">
      <c r="A1614" s="1317" t="s">
        <v>1085</v>
      </c>
      <c r="B1614" s="1003">
        <v>2573.1799999999998</v>
      </c>
      <c r="C1614" s="1003">
        <v>2573.1750000000002</v>
      </c>
      <c r="D1614" s="999" t="s">
        <v>4096</v>
      </c>
    </row>
    <row r="1615" spans="1:4" s="996" customFormat="1" ht="11.25" customHeight="1" x14ac:dyDescent="0.2">
      <c r="A1615" s="1317"/>
      <c r="B1615" s="1003">
        <v>28367.47</v>
      </c>
      <c r="C1615" s="1003">
        <v>28367.466</v>
      </c>
      <c r="D1615" s="999" t="s">
        <v>691</v>
      </c>
    </row>
    <row r="1616" spans="1:4" s="996" customFormat="1" ht="11.25" customHeight="1" x14ac:dyDescent="0.2">
      <c r="A1616" s="1317"/>
      <c r="B1616" s="1003">
        <v>131</v>
      </c>
      <c r="C1616" s="1003">
        <v>131</v>
      </c>
      <c r="D1616" s="999" t="s">
        <v>836</v>
      </c>
    </row>
    <row r="1617" spans="1:4" s="996" customFormat="1" ht="21" x14ac:dyDescent="0.2">
      <c r="A1617" s="1317"/>
      <c r="B1617" s="1003">
        <v>762</v>
      </c>
      <c r="C1617" s="1003">
        <v>762</v>
      </c>
      <c r="D1617" s="999" t="s">
        <v>2939</v>
      </c>
    </row>
    <row r="1618" spans="1:4" s="996" customFormat="1" ht="11.25" customHeight="1" x14ac:dyDescent="0.2">
      <c r="A1618" s="1317"/>
      <c r="B1618" s="1003">
        <v>100</v>
      </c>
      <c r="C1618" s="1003">
        <v>100</v>
      </c>
      <c r="D1618" s="999" t="s">
        <v>4273</v>
      </c>
    </row>
    <row r="1619" spans="1:4" s="996" customFormat="1" ht="11.25" customHeight="1" x14ac:dyDescent="0.2">
      <c r="A1619" s="1317"/>
      <c r="B1619" s="1003">
        <v>31933.65</v>
      </c>
      <c r="C1619" s="1003">
        <v>31933.641</v>
      </c>
      <c r="D1619" s="999" t="s">
        <v>11</v>
      </c>
    </row>
    <row r="1620" spans="1:4" s="996" customFormat="1" ht="11.25" customHeight="1" x14ac:dyDescent="0.2">
      <c r="A1620" s="1316" t="s">
        <v>1075</v>
      </c>
      <c r="B1620" s="1002">
        <v>180</v>
      </c>
      <c r="C1620" s="1002">
        <v>180</v>
      </c>
      <c r="D1620" s="998" t="s">
        <v>3750</v>
      </c>
    </row>
    <row r="1621" spans="1:4" s="996" customFormat="1" ht="11.25" customHeight="1" x14ac:dyDescent="0.2">
      <c r="A1621" s="1317"/>
      <c r="B1621" s="1003">
        <v>140</v>
      </c>
      <c r="C1621" s="1003">
        <v>140</v>
      </c>
      <c r="D1621" s="999" t="s">
        <v>3277</v>
      </c>
    </row>
    <row r="1622" spans="1:4" s="996" customFormat="1" ht="11.25" customHeight="1" x14ac:dyDescent="0.2">
      <c r="A1622" s="1317"/>
      <c r="B1622" s="1003">
        <v>2507.34</v>
      </c>
      <c r="C1622" s="1003">
        <v>2507.3359999999998</v>
      </c>
      <c r="D1622" s="999" t="s">
        <v>4096</v>
      </c>
    </row>
    <row r="1623" spans="1:4" s="996" customFormat="1" ht="11.25" customHeight="1" x14ac:dyDescent="0.2">
      <c r="A1623" s="1317"/>
      <c r="B1623" s="1003">
        <v>289</v>
      </c>
      <c r="C1623" s="1003">
        <v>289</v>
      </c>
      <c r="D1623" s="999" t="s">
        <v>768</v>
      </c>
    </row>
    <row r="1624" spans="1:4" s="996" customFormat="1" ht="11.25" customHeight="1" x14ac:dyDescent="0.2">
      <c r="A1624" s="1317"/>
      <c r="B1624" s="1003">
        <v>100</v>
      </c>
      <c r="C1624" s="1003">
        <v>100</v>
      </c>
      <c r="D1624" s="999" t="s">
        <v>843</v>
      </c>
    </row>
    <row r="1625" spans="1:4" s="996" customFormat="1" ht="11.25" customHeight="1" x14ac:dyDescent="0.2">
      <c r="A1625" s="1317"/>
      <c r="B1625" s="1003">
        <v>27878.82</v>
      </c>
      <c r="C1625" s="1003">
        <v>27878.822</v>
      </c>
      <c r="D1625" s="999" t="s">
        <v>691</v>
      </c>
    </row>
    <row r="1626" spans="1:4" s="996" customFormat="1" ht="11.25" customHeight="1" x14ac:dyDescent="0.2">
      <c r="A1626" s="1317"/>
      <c r="B1626" s="1003">
        <v>120</v>
      </c>
      <c r="C1626" s="1003">
        <v>120</v>
      </c>
      <c r="D1626" s="999" t="s">
        <v>835</v>
      </c>
    </row>
    <row r="1627" spans="1:4" s="996" customFormat="1" ht="11.25" customHeight="1" x14ac:dyDescent="0.2">
      <c r="A1627" s="1317"/>
      <c r="B1627" s="1003">
        <v>137</v>
      </c>
      <c r="C1627" s="1003">
        <v>137</v>
      </c>
      <c r="D1627" s="999" t="s">
        <v>836</v>
      </c>
    </row>
    <row r="1628" spans="1:4" s="996" customFormat="1" ht="11.25" customHeight="1" x14ac:dyDescent="0.2">
      <c r="A1628" s="1317"/>
      <c r="B1628" s="1003">
        <v>4000</v>
      </c>
      <c r="C1628" s="1003">
        <v>30.25</v>
      </c>
      <c r="D1628" s="999" t="s">
        <v>4274</v>
      </c>
    </row>
    <row r="1629" spans="1:4" s="996" customFormat="1" ht="11.25" customHeight="1" x14ac:dyDescent="0.2">
      <c r="A1629" s="1318"/>
      <c r="B1629" s="1005">
        <v>35352.160000000003</v>
      </c>
      <c r="C1629" s="1005">
        <v>31382.407999999999</v>
      </c>
      <c r="D1629" s="1001" t="s">
        <v>11</v>
      </c>
    </row>
    <row r="1630" spans="1:4" s="996" customFormat="1" ht="11.25" customHeight="1" x14ac:dyDescent="0.2">
      <c r="A1630" s="1317" t="s">
        <v>1077</v>
      </c>
      <c r="B1630" s="1003">
        <v>24085.8</v>
      </c>
      <c r="C1630" s="1003">
        <v>24085.797999999999</v>
      </c>
      <c r="D1630" s="999" t="s">
        <v>691</v>
      </c>
    </row>
    <row r="1631" spans="1:4" s="996" customFormat="1" ht="11.25" customHeight="1" x14ac:dyDescent="0.2">
      <c r="A1631" s="1317"/>
      <c r="B1631" s="1003">
        <v>53</v>
      </c>
      <c r="C1631" s="1003">
        <v>53</v>
      </c>
      <c r="D1631" s="999" t="s">
        <v>836</v>
      </c>
    </row>
    <row r="1632" spans="1:4" s="996" customFormat="1" ht="11.25" customHeight="1" x14ac:dyDescent="0.2">
      <c r="A1632" s="1317"/>
      <c r="B1632" s="1003">
        <v>24138.799999999999</v>
      </c>
      <c r="C1632" s="1003">
        <v>24138.797999999999</v>
      </c>
      <c r="D1632" s="999" t="s">
        <v>11</v>
      </c>
    </row>
    <row r="1633" spans="1:4" s="996" customFormat="1" ht="11.25" customHeight="1" x14ac:dyDescent="0.2">
      <c r="A1633" s="1316" t="s">
        <v>1082</v>
      </c>
      <c r="B1633" s="1002">
        <v>17969.919999999998</v>
      </c>
      <c r="C1633" s="1002">
        <v>17969.915000000001</v>
      </c>
      <c r="D1633" s="998" t="s">
        <v>691</v>
      </c>
    </row>
    <row r="1634" spans="1:4" s="996" customFormat="1" ht="11.25" customHeight="1" x14ac:dyDescent="0.2">
      <c r="A1634" s="1318"/>
      <c r="B1634" s="1005">
        <v>17969.919999999998</v>
      </c>
      <c r="C1634" s="1005">
        <v>17969.915000000001</v>
      </c>
      <c r="D1634" s="1001" t="s">
        <v>11</v>
      </c>
    </row>
    <row r="1635" spans="1:4" s="996" customFormat="1" ht="11.25" customHeight="1" x14ac:dyDescent="0.2">
      <c r="A1635" s="1317" t="s">
        <v>1097</v>
      </c>
      <c r="B1635" s="1003">
        <v>20820.13</v>
      </c>
      <c r="C1635" s="1003">
        <v>20820.131000000001</v>
      </c>
      <c r="D1635" s="999" t="s">
        <v>691</v>
      </c>
    </row>
    <row r="1636" spans="1:4" s="996" customFormat="1" ht="11.25" customHeight="1" x14ac:dyDescent="0.2">
      <c r="A1636" s="1317"/>
      <c r="B1636" s="1003">
        <v>130</v>
      </c>
      <c r="C1636" s="1003">
        <v>130</v>
      </c>
      <c r="D1636" s="999" t="s">
        <v>836</v>
      </c>
    </row>
    <row r="1637" spans="1:4" s="996" customFormat="1" ht="11.25" customHeight="1" x14ac:dyDescent="0.2">
      <c r="A1637" s="1317"/>
      <c r="B1637" s="1003">
        <v>7850</v>
      </c>
      <c r="C1637" s="1003">
        <v>175</v>
      </c>
      <c r="D1637" s="999" t="s">
        <v>4275</v>
      </c>
    </row>
    <row r="1638" spans="1:4" s="996" customFormat="1" ht="11.25" customHeight="1" x14ac:dyDescent="0.2">
      <c r="A1638" s="1317"/>
      <c r="B1638" s="1003">
        <v>28800.13</v>
      </c>
      <c r="C1638" s="1003">
        <v>21125.131000000001</v>
      </c>
      <c r="D1638" s="999" t="s">
        <v>11</v>
      </c>
    </row>
    <row r="1639" spans="1:4" s="996" customFormat="1" ht="11.25" customHeight="1" x14ac:dyDescent="0.2">
      <c r="A1639" s="1316" t="s">
        <v>1088</v>
      </c>
      <c r="B1639" s="1002">
        <v>130</v>
      </c>
      <c r="C1639" s="1002">
        <v>130</v>
      </c>
      <c r="D1639" s="998" t="s">
        <v>3750</v>
      </c>
    </row>
    <row r="1640" spans="1:4" s="996" customFormat="1" ht="11.25" customHeight="1" x14ac:dyDescent="0.2">
      <c r="A1640" s="1317"/>
      <c r="B1640" s="1003">
        <v>499.5</v>
      </c>
      <c r="C1640" s="1003">
        <v>499.5</v>
      </c>
      <c r="D1640" s="999" t="s">
        <v>839</v>
      </c>
    </row>
    <row r="1641" spans="1:4" s="996" customFormat="1" ht="11.25" customHeight="1" x14ac:dyDescent="0.2">
      <c r="A1641" s="1317"/>
      <c r="B1641" s="1003">
        <v>11239.16</v>
      </c>
      <c r="C1641" s="1003">
        <v>11239.162</v>
      </c>
      <c r="D1641" s="999" t="s">
        <v>691</v>
      </c>
    </row>
    <row r="1642" spans="1:4" s="996" customFormat="1" ht="11.25" customHeight="1" x14ac:dyDescent="0.2">
      <c r="A1642" s="1317"/>
      <c r="B1642" s="1003">
        <v>225</v>
      </c>
      <c r="C1642" s="1003">
        <v>225</v>
      </c>
      <c r="D1642" s="999" t="s">
        <v>836</v>
      </c>
    </row>
    <row r="1643" spans="1:4" s="996" customFormat="1" ht="21" x14ac:dyDescent="0.2">
      <c r="A1643" s="1317"/>
      <c r="B1643" s="1003">
        <v>392</v>
      </c>
      <c r="C1643" s="1003">
        <v>392</v>
      </c>
      <c r="D1643" s="999" t="s">
        <v>2939</v>
      </c>
    </row>
    <row r="1644" spans="1:4" s="996" customFormat="1" ht="11.25" customHeight="1" x14ac:dyDescent="0.2">
      <c r="A1644" s="1318"/>
      <c r="B1644" s="1005">
        <v>12485.66</v>
      </c>
      <c r="C1644" s="1005">
        <v>12485.662</v>
      </c>
      <c r="D1644" s="1001" t="s">
        <v>11</v>
      </c>
    </row>
    <row r="1645" spans="1:4" s="996" customFormat="1" ht="11.25" customHeight="1" x14ac:dyDescent="0.2">
      <c r="A1645" s="1317" t="s">
        <v>1103</v>
      </c>
      <c r="B1645" s="1003">
        <v>17623.48</v>
      </c>
      <c r="C1645" s="1003">
        <v>17623.484</v>
      </c>
      <c r="D1645" s="999" t="s">
        <v>691</v>
      </c>
    </row>
    <row r="1646" spans="1:4" s="996" customFormat="1" ht="11.25" customHeight="1" x14ac:dyDescent="0.2">
      <c r="A1646" s="1317"/>
      <c r="B1646" s="1003">
        <v>175</v>
      </c>
      <c r="C1646" s="1003">
        <v>175</v>
      </c>
      <c r="D1646" s="999" t="s">
        <v>836</v>
      </c>
    </row>
    <row r="1647" spans="1:4" s="996" customFormat="1" ht="11.25" customHeight="1" x14ac:dyDescent="0.2">
      <c r="A1647" s="1317"/>
      <c r="B1647" s="1003">
        <v>17798.48</v>
      </c>
      <c r="C1647" s="1003">
        <v>17798.484</v>
      </c>
      <c r="D1647" s="999" t="s">
        <v>11</v>
      </c>
    </row>
    <row r="1648" spans="1:4" s="996" customFormat="1" ht="11.25" customHeight="1" x14ac:dyDescent="0.2">
      <c r="A1648" s="1316" t="s">
        <v>1086</v>
      </c>
      <c r="B1648" s="1002">
        <v>206.16</v>
      </c>
      <c r="C1648" s="1002">
        <v>41.204000000000001</v>
      </c>
      <c r="D1648" s="998" t="s">
        <v>671</v>
      </c>
    </row>
    <row r="1649" spans="1:4" s="996" customFormat="1" ht="11.25" customHeight="1" x14ac:dyDescent="0.2">
      <c r="A1649" s="1317"/>
      <c r="B1649" s="1003">
        <v>100</v>
      </c>
      <c r="C1649" s="1003">
        <v>100</v>
      </c>
      <c r="D1649" s="999" t="s">
        <v>3750</v>
      </c>
    </row>
    <row r="1650" spans="1:4" s="996" customFormat="1" ht="11.25" customHeight="1" x14ac:dyDescent="0.2">
      <c r="A1650" s="1317"/>
      <c r="B1650" s="1003">
        <v>2056.6999999999998</v>
      </c>
      <c r="C1650" s="1003">
        <v>2056.6999999999998</v>
      </c>
      <c r="D1650" s="999" t="s">
        <v>4096</v>
      </c>
    </row>
    <row r="1651" spans="1:4" s="996" customFormat="1" ht="11.25" customHeight="1" x14ac:dyDescent="0.2">
      <c r="A1651" s="1317"/>
      <c r="B1651" s="1003">
        <v>12</v>
      </c>
      <c r="C1651" s="1003">
        <v>12</v>
      </c>
      <c r="D1651" s="999" t="s">
        <v>843</v>
      </c>
    </row>
    <row r="1652" spans="1:4" s="996" customFormat="1" ht="11.25" customHeight="1" x14ac:dyDescent="0.2">
      <c r="A1652" s="1317"/>
      <c r="B1652" s="1003">
        <v>25147.37</v>
      </c>
      <c r="C1652" s="1003">
        <v>25147.366000000002</v>
      </c>
      <c r="D1652" s="999" t="s">
        <v>691</v>
      </c>
    </row>
    <row r="1653" spans="1:4" s="996" customFormat="1" ht="11.25" customHeight="1" x14ac:dyDescent="0.2">
      <c r="A1653" s="1317"/>
      <c r="B1653" s="1003">
        <v>455</v>
      </c>
      <c r="C1653" s="1003">
        <v>455</v>
      </c>
      <c r="D1653" s="999" t="s">
        <v>836</v>
      </c>
    </row>
    <row r="1654" spans="1:4" s="996" customFormat="1" ht="11.25" customHeight="1" x14ac:dyDescent="0.2">
      <c r="A1654" s="1318"/>
      <c r="B1654" s="1005">
        <v>27977.23</v>
      </c>
      <c r="C1654" s="1005">
        <v>27812.27</v>
      </c>
      <c r="D1654" s="1001" t="s">
        <v>11</v>
      </c>
    </row>
    <row r="1655" spans="1:4" s="996" customFormat="1" ht="11.25" customHeight="1" x14ac:dyDescent="0.2">
      <c r="A1655" s="1317" t="s">
        <v>1080</v>
      </c>
      <c r="B1655" s="1003">
        <v>1311.4</v>
      </c>
      <c r="C1655" s="1003">
        <v>1311.4</v>
      </c>
      <c r="D1655" s="999" t="s">
        <v>4096</v>
      </c>
    </row>
    <row r="1656" spans="1:4" s="996" customFormat="1" ht="11.25" customHeight="1" x14ac:dyDescent="0.2">
      <c r="A1656" s="1317"/>
      <c r="B1656" s="1003">
        <v>17283.810000000001</v>
      </c>
      <c r="C1656" s="1003">
        <v>17283.812999999998</v>
      </c>
      <c r="D1656" s="999" t="s">
        <v>691</v>
      </c>
    </row>
    <row r="1657" spans="1:4" s="996" customFormat="1" ht="11.25" customHeight="1" x14ac:dyDescent="0.2">
      <c r="A1657" s="1317"/>
      <c r="B1657" s="1003">
        <v>12</v>
      </c>
      <c r="C1657" s="1003">
        <v>12</v>
      </c>
      <c r="D1657" s="999" t="s">
        <v>836</v>
      </c>
    </row>
    <row r="1658" spans="1:4" s="996" customFormat="1" ht="11.25" customHeight="1" x14ac:dyDescent="0.2">
      <c r="A1658" s="1317"/>
      <c r="B1658" s="1003">
        <v>5337.54</v>
      </c>
      <c r="C1658" s="1003">
        <v>0</v>
      </c>
      <c r="D1658" s="999" t="s">
        <v>3003</v>
      </c>
    </row>
    <row r="1659" spans="1:4" s="996" customFormat="1" ht="11.25" customHeight="1" x14ac:dyDescent="0.2">
      <c r="A1659" s="1317"/>
      <c r="B1659" s="1003">
        <v>23944.750000000004</v>
      </c>
      <c r="C1659" s="1003">
        <v>18607.213</v>
      </c>
      <c r="D1659" s="999" t="s">
        <v>11</v>
      </c>
    </row>
    <row r="1660" spans="1:4" s="996" customFormat="1" ht="11.25" customHeight="1" x14ac:dyDescent="0.2">
      <c r="A1660" s="1316" t="s">
        <v>1099</v>
      </c>
      <c r="B1660" s="1002">
        <v>60</v>
      </c>
      <c r="C1660" s="1002">
        <v>60</v>
      </c>
      <c r="D1660" s="998" t="s">
        <v>3750</v>
      </c>
    </row>
    <row r="1661" spans="1:4" s="996" customFormat="1" ht="11.25" customHeight="1" x14ac:dyDescent="0.2">
      <c r="A1661" s="1317"/>
      <c r="B1661" s="1003">
        <v>100</v>
      </c>
      <c r="C1661" s="1003">
        <v>100</v>
      </c>
      <c r="D1661" s="999" t="s">
        <v>3277</v>
      </c>
    </row>
    <row r="1662" spans="1:4" s="996" customFormat="1" ht="11.25" customHeight="1" x14ac:dyDescent="0.2">
      <c r="A1662" s="1317"/>
      <c r="B1662" s="1003">
        <v>2147</v>
      </c>
      <c r="C1662" s="1003">
        <v>2146.9960000000001</v>
      </c>
      <c r="D1662" s="999" t="s">
        <v>4096</v>
      </c>
    </row>
    <row r="1663" spans="1:4" s="996" customFormat="1" ht="11.25" customHeight="1" x14ac:dyDescent="0.2">
      <c r="A1663" s="1317"/>
      <c r="B1663" s="1003">
        <v>23541.86</v>
      </c>
      <c r="C1663" s="1003">
        <v>23541.864000000001</v>
      </c>
      <c r="D1663" s="999" t="s">
        <v>691</v>
      </c>
    </row>
    <row r="1664" spans="1:4" s="996" customFormat="1" ht="11.25" customHeight="1" x14ac:dyDescent="0.2">
      <c r="A1664" s="1317"/>
      <c r="B1664" s="1003">
        <v>15</v>
      </c>
      <c r="C1664" s="1003">
        <v>15</v>
      </c>
      <c r="D1664" s="999" t="s">
        <v>3337</v>
      </c>
    </row>
    <row r="1665" spans="1:4" s="996" customFormat="1" ht="11.25" customHeight="1" x14ac:dyDescent="0.2">
      <c r="A1665" s="1318"/>
      <c r="B1665" s="1005">
        <v>25863.86</v>
      </c>
      <c r="C1665" s="1005">
        <v>25863.86</v>
      </c>
      <c r="D1665" s="1001" t="s">
        <v>11</v>
      </c>
    </row>
    <row r="1666" spans="1:4" s="996" customFormat="1" ht="11.25" customHeight="1" x14ac:dyDescent="0.2">
      <c r="A1666" s="1317" t="s">
        <v>1084</v>
      </c>
      <c r="B1666" s="1003">
        <v>450</v>
      </c>
      <c r="C1666" s="1003">
        <v>450</v>
      </c>
      <c r="D1666" s="999" t="s">
        <v>3750</v>
      </c>
    </row>
    <row r="1667" spans="1:4" s="996" customFormat="1" ht="11.25" customHeight="1" x14ac:dyDescent="0.2">
      <c r="A1667" s="1317"/>
      <c r="B1667" s="1003">
        <v>33291.81</v>
      </c>
      <c r="C1667" s="1003">
        <v>33291.807000000001</v>
      </c>
      <c r="D1667" s="999" t="s">
        <v>691</v>
      </c>
    </row>
    <row r="1668" spans="1:4" s="996" customFormat="1" ht="11.25" customHeight="1" x14ac:dyDescent="0.2">
      <c r="A1668" s="1317"/>
      <c r="B1668" s="1003">
        <v>27</v>
      </c>
      <c r="C1668" s="1003">
        <v>27</v>
      </c>
      <c r="D1668" s="999" t="s">
        <v>836</v>
      </c>
    </row>
    <row r="1669" spans="1:4" s="996" customFormat="1" ht="11.25" customHeight="1" x14ac:dyDescent="0.2">
      <c r="A1669" s="1317"/>
      <c r="B1669" s="1003">
        <v>33768.81</v>
      </c>
      <c r="C1669" s="1003">
        <v>33768.807000000001</v>
      </c>
      <c r="D1669" s="999" t="s">
        <v>11</v>
      </c>
    </row>
    <row r="1670" spans="1:4" s="996" customFormat="1" ht="11.25" customHeight="1" x14ac:dyDescent="0.2">
      <c r="A1670" s="1316" t="s">
        <v>1078</v>
      </c>
      <c r="B1670" s="1002">
        <v>26087.37</v>
      </c>
      <c r="C1670" s="1002">
        <v>26087.365000000002</v>
      </c>
      <c r="D1670" s="998" t="s">
        <v>691</v>
      </c>
    </row>
    <row r="1671" spans="1:4" s="996" customFormat="1" ht="11.25" customHeight="1" x14ac:dyDescent="0.2">
      <c r="A1671" s="1317"/>
      <c r="B1671" s="1003">
        <v>121</v>
      </c>
      <c r="C1671" s="1003">
        <v>121</v>
      </c>
      <c r="D1671" s="999" t="s">
        <v>836</v>
      </c>
    </row>
    <row r="1672" spans="1:4" s="996" customFormat="1" ht="11.25" customHeight="1" x14ac:dyDescent="0.2">
      <c r="A1672" s="1318"/>
      <c r="B1672" s="1005">
        <v>26208.37</v>
      </c>
      <c r="C1672" s="1005">
        <v>26208.365000000002</v>
      </c>
      <c r="D1672" s="1001" t="s">
        <v>11</v>
      </c>
    </row>
    <row r="1673" spans="1:4" s="996" customFormat="1" ht="11.25" customHeight="1" x14ac:dyDescent="0.2">
      <c r="A1673" s="1317" t="s">
        <v>1098</v>
      </c>
      <c r="B1673" s="1003">
        <v>100</v>
      </c>
      <c r="C1673" s="1003">
        <v>100</v>
      </c>
      <c r="D1673" s="999" t="s">
        <v>3750</v>
      </c>
    </row>
    <row r="1674" spans="1:4" s="996" customFormat="1" ht="11.25" customHeight="1" x14ac:dyDescent="0.2">
      <c r="A1674" s="1317"/>
      <c r="B1674" s="1003">
        <v>200</v>
      </c>
      <c r="C1674" s="1003">
        <v>200</v>
      </c>
      <c r="D1674" s="999" t="s">
        <v>3277</v>
      </c>
    </row>
    <row r="1675" spans="1:4" s="996" customFormat="1" ht="11.25" customHeight="1" x14ac:dyDescent="0.2">
      <c r="A1675" s="1317"/>
      <c r="B1675" s="1003">
        <v>1584.7</v>
      </c>
      <c r="C1675" s="1003">
        <v>1584.701</v>
      </c>
      <c r="D1675" s="999" t="s">
        <v>4096</v>
      </c>
    </row>
    <row r="1676" spans="1:4" s="996" customFormat="1" ht="11.25" customHeight="1" x14ac:dyDescent="0.2">
      <c r="A1676" s="1317"/>
      <c r="B1676" s="1003">
        <v>19975.349999999999</v>
      </c>
      <c r="C1676" s="1003">
        <v>19975.353999999999</v>
      </c>
      <c r="D1676" s="999" t="s">
        <v>691</v>
      </c>
    </row>
    <row r="1677" spans="1:4" s="996" customFormat="1" ht="11.25" customHeight="1" x14ac:dyDescent="0.2">
      <c r="A1677" s="1317"/>
      <c r="B1677" s="1003">
        <v>66</v>
      </c>
      <c r="C1677" s="1003">
        <v>66</v>
      </c>
      <c r="D1677" s="999" t="s">
        <v>836</v>
      </c>
    </row>
    <row r="1678" spans="1:4" s="996" customFormat="1" ht="11.25" customHeight="1" x14ac:dyDescent="0.2">
      <c r="A1678" s="1317"/>
      <c r="B1678" s="1003">
        <v>21926.06</v>
      </c>
      <c r="C1678" s="1003">
        <v>21926.055</v>
      </c>
      <c r="D1678" s="999" t="s">
        <v>11</v>
      </c>
    </row>
    <row r="1679" spans="1:4" s="996" customFormat="1" ht="11.25" customHeight="1" x14ac:dyDescent="0.2">
      <c r="A1679" s="1316" t="s">
        <v>1093</v>
      </c>
      <c r="B1679" s="1002">
        <v>15854.31</v>
      </c>
      <c r="C1679" s="1002">
        <v>15854.312</v>
      </c>
      <c r="D1679" s="998" t="s">
        <v>691</v>
      </c>
    </row>
    <row r="1680" spans="1:4" s="996" customFormat="1" ht="11.25" customHeight="1" x14ac:dyDescent="0.2">
      <c r="A1680" s="1318"/>
      <c r="B1680" s="1005">
        <v>15854.31</v>
      </c>
      <c r="C1680" s="1005">
        <v>15854.312</v>
      </c>
      <c r="D1680" s="1001" t="s">
        <v>11</v>
      </c>
    </row>
    <row r="1681" spans="1:4" s="996" customFormat="1" ht="11.25" customHeight="1" x14ac:dyDescent="0.2">
      <c r="A1681" s="1317" t="s">
        <v>1090</v>
      </c>
      <c r="B1681" s="1003">
        <v>160</v>
      </c>
      <c r="C1681" s="1003">
        <v>153.08894000000001</v>
      </c>
      <c r="D1681" s="999" t="s">
        <v>3750</v>
      </c>
    </row>
    <row r="1682" spans="1:4" s="996" customFormat="1" ht="11.25" customHeight="1" x14ac:dyDescent="0.2">
      <c r="A1682" s="1317"/>
      <c r="B1682" s="1003">
        <v>100</v>
      </c>
      <c r="C1682" s="1003">
        <v>100</v>
      </c>
      <c r="D1682" s="999" t="s">
        <v>3277</v>
      </c>
    </row>
    <row r="1683" spans="1:4" s="996" customFormat="1" ht="11.25" customHeight="1" x14ac:dyDescent="0.2">
      <c r="A1683" s="1317"/>
      <c r="B1683" s="1003">
        <v>9686.01</v>
      </c>
      <c r="C1683" s="1003">
        <v>9686.009</v>
      </c>
      <c r="D1683" s="999" t="s">
        <v>691</v>
      </c>
    </row>
    <row r="1684" spans="1:4" s="996" customFormat="1" ht="11.25" customHeight="1" x14ac:dyDescent="0.2">
      <c r="A1684" s="1317"/>
      <c r="B1684" s="1003">
        <v>9946.01</v>
      </c>
      <c r="C1684" s="1003">
        <v>9939.0979399999997</v>
      </c>
      <c r="D1684" s="999" t="s">
        <v>11</v>
      </c>
    </row>
    <row r="1685" spans="1:4" s="996" customFormat="1" ht="11.25" customHeight="1" x14ac:dyDescent="0.2">
      <c r="A1685" s="1316" t="s">
        <v>1942</v>
      </c>
      <c r="B1685" s="1002">
        <v>100</v>
      </c>
      <c r="C1685" s="1002">
        <v>100</v>
      </c>
      <c r="D1685" s="998" t="s">
        <v>3750</v>
      </c>
    </row>
    <row r="1686" spans="1:4" s="996" customFormat="1" ht="11.25" customHeight="1" x14ac:dyDescent="0.2">
      <c r="A1686" s="1317"/>
      <c r="B1686" s="1003">
        <v>1206.9100000000001</v>
      </c>
      <c r="C1686" s="1003">
        <v>1206.902</v>
      </c>
      <c r="D1686" s="999" t="s">
        <v>4096</v>
      </c>
    </row>
    <row r="1687" spans="1:4" s="996" customFormat="1" ht="11.25" customHeight="1" x14ac:dyDescent="0.2">
      <c r="A1687" s="1317"/>
      <c r="B1687" s="1003">
        <v>12813.15</v>
      </c>
      <c r="C1687" s="1003">
        <v>12813.146000000001</v>
      </c>
      <c r="D1687" s="999" t="s">
        <v>691</v>
      </c>
    </row>
    <row r="1688" spans="1:4" s="996" customFormat="1" ht="11.25" customHeight="1" x14ac:dyDescent="0.2">
      <c r="A1688" s="1317"/>
      <c r="B1688" s="1003">
        <v>60</v>
      </c>
      <c r="C1688" s="1003">
        <v>60</v>
      </c>
      <c r="D1688" s="999" t="s">
        <v>836</v>
      </c>
    </row>
    <row r="1689" spans="1:4" s="996" customFormat="1" ht="11.25" customHeight="1" x14ac:dyDescent="0.2">
      <c r="A1689" s="1318"/>
      <c r="B1689" s="1005">
        <v>14180.06</v>
      </c>
      <c r="C1689" s="1005">
        <v>14180.048000000001</v>
      </c>
      <c r="D1689" s="1001" t="s">
        <v>11</v>
      </c>
    </row>
    <row r="1690" spans="1:4" s="996" customFormat="1" ht="11.25" customHeight="1" x14ac:dyDescent="0.2">
      <c r="A1690" s="1317" t="s">
        <v>1106</v>
      </c>
      <c r="B1690" s="1003">
        <v>200</v>
      </c>
      <c r="C1690" s="1003">
        <v>200</v>
      </c>
      <c r="D1690" s="999" t="s">
        <v>3750</v>
      </c>
    </row>
    <row r="1691" spans="1:4" s="996" customFormat="1" ht="11.25" customHeight="1" x14ac:dyDescent="0.2">
      <c r="A1691" s="1317"/>
      <c r="B1691" s="1003">
        <v>17685.73</v>
      </c>
      <c r="C1691" s="1003">
        <v>17685.732</v>
      </c>
      <c r="D1691" s="999" t="s">
        <v>691</v>
      </c>
    </row>
    <row r="1692" spans="1:4" s="996" customFormat="1" ht="11.25" customHeight="1" x14ac:dyDescent="0.2">
      <c r="A1692" s="1317"/>
      <c r="B1692" s="1003">
        <v>17885.73</v>
      </c>
      <c r="C1692" s="1003">
        <v>17885.732</v>
      </c>
      <c r="D1692" s="999" t="s">
        <v>11</v>
      </c>
    </row>
    <row r="1693" spans="1:4" s="996" customFormat="1" ht="11.25" customHeight="1" x14ac:dyDescent="0.2">
      <c r="A1693" s="1316" t="s">
        <v>1091</v>
      </c>
      <c r="B1693" s="1002">
        <v>1359.79</v>
      </c>
      <c r="C1693" s="1002">
        <v>1359.788</v>
      </c>
      <c r="D1693" s="998" t="s">
        <v>4096</v>
      </c>
    </row>
    <row r="1694" spans="1:4" s="996" customFormat="1" ht="11.25" customHeight="1" x14ac:dyDescent="0.2">
      <c r="A1694" s="1317"/>
      <c r="B1694" s="1003">
        <v>13735.63</v>
      </c>
      <c r="C1694" s="1003">
        <v>13735.630999999999</v>
      </c>
      <c r="D1694" s="999" t="s">
        <v>691</v>
      </c>
    </row>
    <row r="1695" spans="1:4" s="996" customFormat="1" ht="11.25" customHeight="1" x14ac:dyDescent="0.2">
      <c r="A1695" s="1318"/>
      <c r="B1695" s="1005">
        <v>15095.419999999998</v>
      </c>
      <c r="C1695" s="1005">
        <v>15095.419</v>
      </c>
      <c r="D1695" s="1001" t="s">
        <v>11</v>
      </c>
    </row>
    <row r="1696" spans="1:4" s="996" customFormat="1" ht="11.25" customHeight="1" x14ac:dyDescent="0.2">
      <c r="A1696" s="1317" t="s">
        <v>1100</v>
      </c>
      <c r="B1696" s="1003">
        <v>150</v>
      </c>
      <c r="C1696" s="1003">
        <v>150</v>
      </c>
      <c r="D1696" s="999" t="s">
        <v>3750</v>
      </c>
    </row>
    <row r="1697" spans="1:4" s="996" customFormat="1" ht="11.25" customHeight="1" x14ac:dyDescent="0.2">
      <c r="A1697" s="1317"/>
      <c r="B1697" s="1003">
        <v>741.83</v>
      </c>
      <c r="C1697" s="1003">
        <v>741.82500000000005</v>
      </c>
      <c r="D1697" s="999" t="s">
        <v>4096</v>
      </c>
    </row>
    <row r="1698" spans="1:4" s="996" customFormat="1" ht="11.25" customHeight="1" x14ac:dyDescent="0.2">
      <c r="A1698" s="1317"/>
      <c r="B1698" s="1003">
        <v>200</v>
      </c>
      <c r="C1698" s="1003">
        <v>200</v>
      </c>
      <c r="D1698" s="999" t="s">
        <v>843</v>
      </c>
    </row>
    <row r="1699" spans="1:4" s="996" customFormat="1" ht="11.25" customHeight="1" x14ac:dyDescent="0.2">
      <c r="A1699" s="1317"/>
      <c r="B1699" s="1003">
        <v>6808.58</v>
      </c>
      <c r="C1699" s="1003">
        <v>6808.576</v>
      </c>
      <c r="D1699" s="999" t="s">
        <v>691</v>
      </c>
    </row>
    <row r="1700" spans="1:4" s="996" customFormat="1" ht="11.25" customHeight="1" x14ac:dyDescent="0.2">
      <c r="A1700" s="1317"/>
      <c r="B1700" s="1003">
        <v>7900.41</v>
      </c>
      <c r="C1700" s="1003">
        <v>7900.4009999999998</v>
      </c>
      <c r="D1700" s="999" t="s">
        <v>11</v>
      </c>
    </row>
    <row r="1701" spans="1:4" s="996" customFormat="1" ht="11.25" customHeight="1" x14ac:dyDescent="0.2">
      <c r="A1701" s="1316" t="s">
        <v>1104</v>
      </c>
      <c r="B1701" s="1002">
        <v>80</v>
      </c>
      <c r="C1701" s="1002">
        <v>80</v>
      </c>
      <c r="D1701" s="998" t="s">
        <v>3750</v>
      </c>
    </row>
    <row r="1702" spans="1:4" s="996" customFormat="1" ht="11.25" customHeight="1" x14ac:dyDescent="0.2">
      <c r="A1702" s="1317"/>
      <c r="B1702" s="1003">
        <v>400</v>
      </c>
      <c r="C1702" s="1003">
        <v>400</v>
      </c>
      <c r="D1702" s="999" t="s">
        <v>3277</v>
      </c>
    </row>
    <row r="1703" spans="1:4" s="996" customFormat="1" ht="11.25" customHeight="1" x14ac:dyDescent="0.2">
      <c r="A1703" s="1317"/>
      <c r="B1703" s="1003">
        <v>452.8</v>
      </c>
      <c r="C1703" s="1003">
        <v>452.8</v>
      </c>
      <c r="D1703" s="999" t="s">
        <v>4122</v>
      </c>
    </row>
    <row r="1704" spans="1:4" s="996" customFormat="1" ht="11.25" customHeight="1" x14ac:dyDescent="0.2">
      <c r="A1704" s="1317"/>
      <c r="B1704" s="1003">
        <v>11301.93</v>
      </c>
      <c r="C1704" s="1003">
        <v>11301.925999999999</v>
      </c>
      <c r="D1704" s="999" t="s">
        <v>691</v>
      </c>
    </row>
    <row r="1705" spans="1:4" s="996" customFormat="1" ht="11.25" customHeight="1" x14ac:dyDescent="0.2">
      <c r="A1705" s="1318"/>
      <c r="B1705" s="1005">
        <v>12234.73</v>
      </c>
      <c r="C1705" s="1005">
        <v>12234.725999999999</v>
      </c>
      <c r="D1705" s="1001" t="s">
        <v>11</v>
      </c>
    </row>
    <row r="1706" spans="1:4" s="996" customFormat="1" ht="11.25" customHeight="1" x14ac:dyDescent="0.2">
      <c r="A1706" s="1317" t="s">
        <v>1092</v>
      </c>
      <c r="B1706" s="1003">
        <v>71.03</v>
      </c>
      <c r="C1706" s="1003">
        <v>39.072000000000003</v>
      </c>
      <c r="D1706" s="999" t="s">
        <v>673</v>
      </c>
    </row>
    <row r="1707" spans="1:4" s="996" customFormat="1" ht="11.25" customHeight="1" x14ac:dyDescent="0.2">
      <c r="A1707" s="1317"/>
      <c r="B1707" s="1003">
        <v>100</v>
      </c>
      <c r="C1707" s="1003">
        <v>100</v>
      </c>
      <c r="D1707" s="999" t="s">
        <v>3750</v>
      </c>
    </row>
    <row r="1708" spans="1:4" s="996" customFormat="1" ht="11.25" customHeight="1" x14ac:dyDescent="0.2">
      <c r="A1708" s="1317"/>
      <c r="B1708" s="1003">
        <v>70</v>
      </c>
      <c r="C1708" s="1003">
        <v>70</v>
      </c>
      <c r="D1708" s="999" t="s">
        <v>3277</v>
      </c>
    </row>
    <row r="1709" spans="1:4" s="996" customFormat="1" ht="11.25" customHeight="1" x14ac:dyDescent="0.2">
      <c r="A1709" s="1317"/>
      <c r="B1709" s="1003">
        <v>9579.0400000000009</v>
      </c>
      <c r="C1709" s="1003">
        <v>9579.0439999999999</v>
      </c>
      <c r="D1709" s="999" t="s">
        <v>691</v>
      </c>
    </row>
    <row r="1710" spans="1:4" s="996" customFormat="1" ht="11.25" customHeight="1" x14ac:dyDescent="0.2">
      <c r="A1710" s="1317"/>
      <c r="B1710" s="1003">
        <v>97</v>
      </c>
      <c r="C1710" s="1003">
        <v>97</v>
      </c>
      <c r="D1710" s="999" t="s">
        <v>836</v>
      </c>
    </row>
    <row r="1711" spans="1:4" s="996" customFormat="1" ht="11.25" customHeight="1" x14ac:dyDescent="0.2">
      <c r="A1711" s="1317"/>
      <c r="B1711" s="1003">
        <v>9917.0700000000015</v>
      </c>
      <c r="C1711" s="1003">
        <v>9885.116</v>
      </c>
      <c r="D1711" s="999" t="s">
        <v>11</v>
      </c>
    </row>
    <row r="1712" spans="1:4" s="996" customFormat="1" ht="11.25" customHeight="1" x14ac:dyDescent="0.2">
      <c r="A1712" s="1316" t="s">
        <v>1107</v>
      </c>
      <c r="B1712" s="1002">
        <v>5463</v>
      </c>
      <c r="C1712" s="1002">
        <v>0</v>
      </c>
      <c r="D1712" s="998" t="s">
        <v>3277</v>
      </c>
    </row>
    <row r="1713" spans="1:4" s="996" customFormat="1" ht="11.25" customHeight="1" x14ac:dyDescent="0.2">
      <c r="A1713" s="1317"/>
      <c r="B1713" s="1003">
        <v>16417.16</v>
      </c>
      <c r="C1713" s="1003">
        <v>16417.154999999999</v>
      </c>
      <c r="D1713" s="999" t="s">
        <v>691</v>
      </c>
    </row>
    <row r="1714" spans="1:4" s="996" customFormat="1" ht="11.25" customHeight="1" x14ac:dyDescent="0.2">
      <c r="A1714" s="1318"/>
      <c r="B1714" s="1005">
        <v>21880.16</v>
      </c>
      <c r="C1714" s="1005">
        <v>16417.154999999999</v>
      </c>
      <c r="D1714" s="1001" t="s">
        <v>11</v>
      </c>
    </row>
    <row r="1715" spans="1:4" s="996" customFormat="1" ht="11.25" customHeight="1" x14ac:dyDescent="0.2">
      <c r="A1715" s="1316" t="s">
        <v>1108</v>
      </c>
      <c r="B1715" s="1002">
        <v>50</v>
      </c>
      <c r="C1715" s="1002">
        <v>50</v>
      </c>
      <c r="D1715" s="998" t="s">
        <v>3750</v>
      </c>
    </row>
    <row r="1716" spans="1:4" s="996" customFormat="1" ht="11.25" customHeight="1" x14ac:dyDescent="0.2">
      <c r="A1716" s="1317"/>
      <c r="B1716" s="1003">
        <v>6222.74</v>
      </c>
      <c r="C1716" s="1003">
        <v>6222.7359999999999</v>
      </c>
      <c r="D1716" s="999" t="s">
        <v>691</v>
      </c>
    </row>
    <row r="1717" spans="1:4" s="996" customFormat="1" ht="11.25" customHeight="1" x14ac:dyDescent="0.2">
      <c r="A1717" s="1317"/>
      <c r="B1717" s="1003">
        <v>48</v>
      </c>
      <c r="C1717" s="1003">
        <v>48</v>
      </c>
      <c r="D1717" s="999" t="s">
        <v>836</v>
      </c>
    </row>
    <row r="1718" spans="1:4" s="996" customFormat="1" ht="21" x14ac:dyDescent="0.2">
      <c r="A1718" s="1317"/>
      <c r="B1718" s="1003">
        <v>396</v>
      </c>
      <c r="C1718" s="1003">
        <v>393.16860000000003</v>
      </c>
      <c r="D1718" s="999" t="s">
        <v>2939</v>
      </c>
    </row>
    <row r="1719" spans="1:4" s="996" customFormat="1" ht="11.25" customHeight="1" x14ac:dyDescent="0.2">
      <c r="A1719" s="1318"/>
      <c r="B1719" s="1005">
        <v>6716.74</v>
      </c>
      <c r="C1719" s="1005">
        <v>6713.9045999999998</v>
      </c>
      <c r="D1719" s="1001" t="s">
        <v>11</v>
      </c>
    </row>
    <row r="1720" spans="1:4" s="996" customFormat="1" ht="11.25" customHeight="1" x14ac:dyDescent="0.2">
      <c r="A1720" s="1316" t="s">
        <v>1094</v>
      </c>
      <c r="B1720" s="1002">
        <v>140</v>
      </c>
      <c r="C1720" s="1002">
        <v>140</v>
      </c>
      <c r="D1720" s="998" t="s">
        <v>3277</v>
      </c>
    </row>
    <row r="1721" spans="1:4" s="996" customFormat="1" ht="11.25" customHeight="1" x14ac:dyDescent="0.2">
      <c r="A1721" s="1317"/>
      <c r="B1721" s="1003">
        <v>18897.84</v>
      </c>
      <c r="C1721" s="1003">
        <v>18897.84</v>
      </c>
      <c r="D1721" s="999" t="s">
        <v>691</v>
      </c>
    </row>
    <row r="1722" spans="1:4" s="996" customFormat="1" ht="11.25" customHeight="1" x14ac:dyDescent="0.2">
      <c r="A1722" s="1317"/>
      <c r="B1722" s="1003">
        <v>100</v>
      </c>
      <c r="C1722" s="1003">
        <v>100</v>
      </c>
      <c r="D1722" s="999" t="s">
        <v>836</v>
      </c>
    </row>
    <row r="1723" spans="1:4" s="996" customFormat="1" ht="11.25" customHeight="1" x14ac:dyDescent="0.2">
      <c r="A1723" s="1318"/>
      <c r="B1723" s="1005">
        <v>19137.84</v>
      </c>
      <c r="C1723" s="1005">
        <v>19137.84</v>
      </c>
      <c r="D1723" s="1001" t="s">
        <v>11</v>
      </c>
    </row>
    <row r="1724" spans="1:4" s="996" customFormat="1" ht="11.25" customHeight="1" x14ac:dyDescent="0.2">
      <c r="A1724" s="1317" t="s">
        <v>1095</v>
      </c>
      <c r="B1724" s="1003">
        <v>120</v>
      </c>
      <c r="C1724" s="1003">
        <v>120</v>
      </c>
      <c r="D1724" s="999" t="s">
        <v>3750</v>
      </c>
    </row>
    <row r="1725" spans="1:4" s="996" customFormat="1" ht="11.25" customHeight="1" x14ac:dyDescent="0.2">
      <c r="A1725" s="1317"/>
      <c r="B1725" s="1003">
        <v>200</v>
      </c>
      <c r="C1725" s="1003">
        <v>200</v>
      </c>
      <c r="D1725" s="999" t="s">
        <v>3277</v>
      </c>
    </row>
    <row r="1726" spans="1:4" s="996" customFormat="1" ht="11.25" customHeight="1" x14ac:dyDescent="0.2">
      <c r="A1726" s="1317"/>
      <c r="B1726" s="1003">
        <v>999.66000000000008</v>
      </c>
      <c r="C1726" s="1003">
        <v>999.66300000000001</v>
      </c>
      <c r="D1726" s="999" t="s">
        <v>4096</v>
      </c>
    </row>
    <row r="1727" spans="1:4" s="996" customFormat="1" ht="11.25" customHeight="1" x14ac:dyDescent="0.2">
      <c r="A1727" s="1317"/>
      <c r="B1727" s="1003">
        <v>68.38</v>
      </c>
      <c r="C1727" s="1003">
        <v>68.375</v>
      </c>
      <c r="D1727" s="999" t="s">
        <v>4203</v>
      </c>
    </row>
    <row r="1728" spans="1:4" s="996" customFormat="1" ht="11.25" customHeight="1" x14ac:dyDescent="0.2">
      <c r="A1728" s="1317"/>
      <c r="B1728" s="1003">
        <v>9522.11</v>
      </c>
      <c r="C1728" s="1003">
        <v>9522.1110000000008</v>
      </c>
      <c r="D1728" s="999" t="s">
        <v>691</v>
      </c>
    </row>
    <row r="1729" spans="1:4" s="996" customFormat="1" ht="21" x14ac:dyDescent="0.2">
      <c r="A1729" s="1317"/>
      <c r="B1729" s="1003">
        <v>578</v>
      </c>
      <c r="C1729" s="1003">
        <v>578</v>
      </c>
      <c r="D1729" s="999" t="s">
        <v>2939</v>
      </c>
    </row>
    <row r="1730" spans="1:4" s="996" customFormat="1" ht="11.25" customHeight="1" x14ac:dyDescent="0.2">
      <c r="A1730" s="1317"/>
      <c r="B1730" s="1003">
        <v>11488.150000000001</v>
      </c>
      <c r="C1730" s="1003">
        <v>11488.149000000001</v>
      </c>
      <c r="D1730" s="999" t="s">
        <v>11</v>
      </c>
    </row>
    <row r="1731" spans="1:4" s="996" customFormat="1" ht="11.25" customHeight="1" x14ac:dyDescent="0.2">
      <c r="A1731" s="1316" t="s">
        <v>1101</v>
      </c>
      <c r="B1731" s="1002">
        <v>200</v>
      </c>
      <c r="C1731" s="1002">
        <v>200</v>
      </c>
      <c r="D1731" s="998" t="s">
        <v>3750</v>
      </c>
    </row>
    <row r="1732" spans="1:4" s="996" customFormat="1" ht="11.25" customHeight="1" x14ac:dyDescent="0.2">
      <c r="A1732" s="1317"/>
      <c r="B1732" s="1003">
        <v>491.88</v>
      </c>
      <c r="C1732" s="1003">
        <v>491.87900000000002</v>
      </c>
      <c r="D1732" s="999" t="s">
        <v>3277</v>
      </c>
    </row>
    <row r="1733" spans="1:4" s="996" customFormat="1" ht="11.25" customHeight="1" x14ac:dyDescent="0.2">
      <c r="A1733" s="1317"/>
      <c r="B1733" s="1003">
        <v>10</v>
      </c>
      <c r="C1733" s="1003">
        <v>10</v>
      </c>
      <c r="D1733" s="999" t="s">
        <v>838</v>
      </c>
    </row>
    <row r="1734" spans="1:4" s="996" customFormat="1" ht="11.25" customHeight="1" x14ac:dyDescent="0.2">
      <c r="A1734" s="1317"/>
      <c r="B1734" s="1003">
        <v>4119.18</v>
      </c>
      <c r="C1734" s="1003">
        <v>4119.1810000000005</v>
      </c>
      <c r="D1734" s="999" t="s">
        <v>4096</v>
      </c>
    </row>
    <row r="1735" spans="1:4" s="996" customFormat="1" ht="11.25" customHeight="1" x14ac:dyDescent="0.2">
      <c r="A1735" s="1317"/>
      <c r="B1735" s="1003">
        <v>370</v>
      </c>
      <c r="C1735" s="1003">
        <v>370</v>
      </c>
      <c r="D1735" s="999" t="s">
        <v>768</v>
      </c>
    </row>
    <row r="1736" spans="1:4" s="996" customFormat="1" ht="11.25" customHeight="1" x14ac:dyDescent="0.2">
      <c r="A1736" s="1317"/>
      <c r="B1736" s="1003">
        <v>44674.59</v>
      </c>
      <c r="C1736" s="1003">
        <v>44674.591999999997</v>
      </c>
      <c r="D1736" s="999" t="s">
        <v>691</v>
      </c>
    </row>
    <row r="1737" spans="1:4" s="996" customFormat="1" ht="11.25" customHeight="1" x14ac:dyDescent="0.2">
      <c r="A1737" s="1317"/>
      <c r="B1737" s="1003">
        <v>68</v>
      </c>
      <c r="C1737" s="1003">
        <v>68</v>
      </c>
      <c r="D1737" s="999" t="s">
        <v>836</v>
      </c>
    </row>
    <row r="1738" spans="1:4" s="996" customFormat="1" ht="11.25" customHeight="1" x14ac:dyDescent="0.2">
      <c r="A1738" s="1318"/>
      <c r="B1738" s="1005">
        <v>49933.649999999994</v>
      </c>
      <c r="C1738" s="1005">
        <v>49933.651999999995</v>
      </c>
      <c r="D1738" s="1001" t="s">
        <v>11</v>
      </c>
    </row>
    <row r="1739" spans="1:4" s="996" customFormat="1" ht="11.25" customHeight="1" x14ac:dyDescent="0.2">
      <c r="A1739" s="1317" t="s">
        <v>1074</v>
      </c>
      <c r="B1739" s="1003">
        <v>16789.73</v>
      </c>
      <c r="C1739" s="1003">
        <v>16789.732</v>
      </c>
      <c r="D1739" s="999" t="s">
        <v>691</v>
      </c>
    </row>
    <row r="1740" spans="1:4" s="996" customFormat="1" ht="11.25" customHeight="1" x14ac:dyDescent="0.2">
      <c r="A1740" s="1317"/>
      <c r="B1740" s="1003">
        <v>63</v>
      </c>
      <c r="C1740" s="1003">
        <v>63</v>
      </c>
      <c r="D1740" s="999" t="s">
        <v>836</v>
      </c>
    </row>
    <row r="1741" spans="1:4" s="996" customFormat="1" ht="11.25" customHeight="1" x14ac:dyDescent="0.2">
      <c r="A1741" s="1317"/>
      <c r="B1741" s="1003">
        <v>16852.73</v>
      </c>
      <c r="C1741" s="1003">
        <v>16852.732</v>
      </c>
      <c r="D1741" s="999" t="s">
        <v>11</v>
      </c>
    </row>
    <row r="1742" spans="1:4" s="996" customFormat="1" ht="11.25" customHeight="1" x14ac:dyDescent="0.2">
      <c r="A1742" s="1316" t="s">
        <v>1076</v>
      </c>
      <c r="B1742" s="1002">
        <v>60</v>
      </c>
      <c r="C1742" s="1002">
        <v>60</v>
      </c>
      <c r="D1742" s="998" t="s">
        <v>3277</v>
      </c>
    </row>
    <row r="1743" spans="1:4" s="996" customFormat="1" ht="11.25" customHeight="1" x14ac:dyDescent="0.2">
      <c r="A1743" s="1317"/>
      <c r="B1743" s="1003">
        <v>8410.08</v>
      </c>
      <c r="C1743" s="1003">
        <v>8410.0769999999993</v>
      </c>
      <c r="D1743" s="999" t="s">
        <v>691</v>
      </c>
    </row>
    <row r="1744" spans="1:4" s="996" customFormat="1" ht="11.25" customHeight="1" x14ac:dyDescent="0.2">
      <c r="A1744" s="1318"/>
      <c r="B1744" s="1005">
        <v>8470.08</v>
      </c>
      <c r="C1744" s="1005">
        <v>8470.0769999999993</v>
      </c>
      <c r="D1744" s="1001" t="s">
        <v>11</v>
      </c>
    </row>
    <row r="1745" spans="1:4" s="996" customFormat="1" ht="11.25" customHeight="1" x14ac:dyDescent="0.2">
      <c r="A1745" s="1317" t="s">
        <v>1081</v>
      </c>
      <c r="B1745" s="1003">
        <v>34053.629999999997</v>
      </c>
      <c r="C1745" s="1003">
        <v>34053.625</v>
      </c>
      <c r="D1745" s="999" t="s">
        <v>691</v>
      </c>
    </row>
    <row r="1746" spans="1:4" s="996" customFormat="1" ht="11.25" customHeight="1" x14ac:dyDescent="0.2">
      <c r="A1746" s="1317"/>
      <c r="B1746" s="1003">
        <v>549</v>
      </c>
      <c r="C1746" s="1003">
        <v>549</v>
      </c>
      <c r="D1746" s="999" t="s">
        <v>836</v>
      </c>
    </row>
    <row r="1747" spans="1:4" s="996" customFormat="1" ht="11.25" customHeight="1" x14ac:dyDescent="0.2">
      <c r="A1747" s="1317"/>
      <c r="B1747" s="1003">
        <v>34602.629999999997</v>
      </c>
      <c r="C1747" s="1003">
        <v>34602.625</v>
      </c>
      <c r="D1747" s="999" t="s">
        <v>11</v>
      </c>
    </row>
    <row r="1748" spans="1:4" s="996" customFormat="1" ht="11.25" customHeight="1" x14ac:dyDescent="0.2">
      <c r="A1748" s="1316" t="s">
        <v>1079</v>
      </c>
      <c r="B1748" s="1002">
        <v>95</v>
      </c>
      <c r="C1748" s="1002">
        <v>95</v>
      </c>
      <c r="D1748" s="998" t="s">
        <v>3750</v>
      </c>
    </row>
    <row r="1749" spans="1:4" s="996" customFormat="1" ht="11.25" customHeight="1" x14ac:dyDescent="0.2">
      <c r="A1749" s="1317"/>
      <c r="B1749" s="1003">
        <v>1204.98</v>
      </c>
      <c r="C1749" s="1003">
        <v>1204.9749999999999</v>
      </c>
      <c r="D1749" s="999" t="s">
        <v>4096</v>
      </c>
    </row>
    <row r="1750" spans="1:4" s="996" customFormat="1" ht="11.25" customHeight="1" x14ac:dyDescent="0.2">
      <c r="A1750" s="1317"/>
      <c r="B1750" s="1003">
        <v>12403.92</v>
      </c>
      <c r="C1750" s="1003">
        <v>12403.922</v>
      </c>
      <c r="D1750" s="999" t="s">
        <v>691</v>
      </c>
    </row>
    <row r="1751" spans="1:4" s="996" customFormat="1" ht="11.25" customHeight="1" x14ac:dyDescent="0.2">
      <c r="A1751" s="1317"/>
      <c r="B1751" s="1003">
        <v>59</v>
      </c>
      <c r="C1751" s="1003">
        <v>59</v>
      </c>
      <c r="D1751" s="999" t="s">
        <v>836</v>
      </c>
    </row>
    <row r="1752" spans="1:4" s="996" customFormat="1" ht="11.25" customHeight="1" x14ac:dyDescent="0.2">
      <c r="A1752" s="1318"/>
      <c r="B1752" s="1005">
        <v>13762.9</v>
      </c>
      <c r="C1752" s="1005">
        <v>13762.897000000001</v>
      </c>
      <c r="D1752" s="1001" t="s">
        <v>11</v>
      </c>
    </row>
    <row r="1753" spans="1:4" s="996" customFormat="1" ht="11.25" customHeight="1" x14ac:dyDescent="0.2">
      <c r="A1753" s="1317" t="s">
        <v>1096</v>
      </c>
      <c r="B1753" s="1003">
        <v>1164.6600000000001</v>
      </c>
      <c r="C1753" s="1003">
        <v>1164.6600000000001</v>
      </c>
      <c r="D1753" s="999" t="s">
        <v>4096</v>
      </c>
    </row>
    <row r="1754" spans="1:4" s="996" customFormat="1" ht="11.25" customHeight="1" x14ac:dyDescent="0.2">
      <c r="A1754" s="1317"/>
      <c r="B1754" s="1003">
        <v>11949.73</v>
      </c>
      <c r="C1754" s="1003">
        <v>11949.726000000001</v>
      </c>
      <c r="D1754" s="999" t="s">
        <v>691</v>
      </c>
    </row>
    <row r="1755" spans="1:4" s="996" customFormat="1" ht="11.25" customHeight="1" x14ac:dyDescent="0.2">
      <c r="A1755" s="1317"/>
      <c r="B1755" s="1003">
        <v>13114.39</v>
      </c>
      <c r="C1755" s="1003">
        <v>13114.386</v>
      </c>
      <c r="D1755" s="999" t="s">
        <v>11</v>
      </c>
    </row>
    <row r="1756" spans="1:4" s="996" customFormat="1" ht="11.25" customHeight="1" x14ac:dyDescent="0.2">
      <c r="A1756" s="1316" t="s">
        <v>1089</v>
      </c>
      <c r="B1756" s="1002">
        <v>9560.7999999999993</v>
      </c>
      <c r="C1756" s="1002">
        <v>9560.7960000000003</v>
      </c>
      <c r="D1756" s="998" t="s">
        <v>691</v>
      </c>
    </row>
    <row r="1757" spans="1:4" s="996" customFormat="1" ht="11.25" customHeight="1" x14ac:dyDescent="0.2">
      <c r="A1757" s="1317"/>
      <c r="B1757" s="1003">
        <v>268</v>
      </c>
      <c r="C1757" s="1003">
        <v>268</v>
      </c>
      <c r="D1757" s="999" t="s">
        <v>836</v>
      </c>
    </row>
    <row r="1758" spans="1:4" s="996" customFormat="1" ht="11.25" customHeight="1" x14ac:dyDescent="0.2">
      <c r="A1758" s="1318"/>
      <c r="B1758" s="1005">
        <v>9828.7999999999993</v>
      </c>
      <c r="C1758" s="1005">
        <v>9828.7960000000003</v>
      </c>
      <c r="D1758" s="1001" t="s">
        <v>11</v>
      </c>
    </row>
    <row r="1759" spans="1:4" s="996" customFormat="1" ht="11.25" customHeight="1" x14ac:dyDescent="0.2">
      <c r="A1759" s="1317" t="s">
        <v>1109</v>
      </c>
      <c r="B1759" s="1003">
        <v>9730.2099999999991</v>
      </c>
      <c r="C1759" s="1003">
        <v>9730.2060000000001</v>
      </c>
      <c r="D1759" s="999" t="s">
        <v>691</v>
      </c>
    </row>
    <row r="1760" spans="1:4" s="996" customFormat="1" ht="11.25" customHeight="1" x14ac:dyDescent="0.2">
      <c r="A1760" s="1317"/>
      <c r="B1760" s="1003">
        <v>9730.2099999999991</v>
      </c>
      <c r="C1760" s="1003">
        <v>9730.2060000000001</v>
      </c>
      <c r="D1760" s="999" t="s">
        <v>11</v>
      </c>
    </row>
    <row r="1761" spans="1:4" s="996" customFormat="1" ht="11.25" customHeight="1" x14ac:dyDescent="0.2">
      <c r="A1761" s="1316" t="s">
        <v>1105</v>
      </c>
      <c r="B1761" s="1002">
        <v>27980.95</v>
      </c>
      <c r="C1761" s="1002">
        <v>27980.954000000002</v>
      </c>
      <c r="D1761" s="998" t="s">
        <v>691</v>
      </c>
    </row>
    <row r="1762" spans="1:4" s="996" customFormat="1" ht="11.25" customHeight="1" x14ac:dyDescent="0.2">
      <c r="A1762" s="1318"/>
      <c r="B1762" s="1005">
        <v>27980.95</v>
      </c>
      <c r="C1762" s="1005">
        <v>27980.954000000002</v>
      </c>
      <c r="D1762" s="1001" t="s">
        <v>11</v>
      </c>
    </row>
    <row r="1763" spans="1:4" s="996" customFormat="1" ht="11.25" customHeight="1" x14ac:dyDescent="0.2">
      <c r="A1763" s="1317" t="s">
        <v>1102</v>
      </c>
      <c r="B1763" s="1003">
        <v>929.7</v>
      </c>
      <c r="C1763" s="1003">
        <v>929.69599999999991</v>
      </c>
      <c r="D1763" s="999" t="s">
        <v>4096</v>
      </c>
    </row>
    <row r="1764" spans="1:4" s="996" customFormat="1" ht="11.25" customHeight="1" x14ac:dyDescent="0.2">
      <c r="A1764" s="1317"/>
      <c r="B1764" s="1003">
        <v>8393.67</v>
      </c>
      <c r="C1764" s="1003">
        <v>8393.6669999999995</v>
      </c>
      <c r="D1764" s="999" t="s">
        <v>691</v>
      </c>
    </row>
    <row r="1765" spans="1:4" s="996" customFormat="1" ht="11.25" customHeight="1" x14ac:dyDescent="0.2">
      <c r="A1765" s="1317"/>
      <c r="B1765" s="1003">
        <v>47</v>
      </c>
      <c r="C1765" s="1003">
        <v>47</v>
      </c>
      <c r="D1765" s="999" t="s">
        <v>836</v>
      </c>
    </row>
    <row r="1766" spans="1:4" s="996" customFormat="1" ht="11.25" customHeight="1" x14ac:dyDescent="0.2">
      <c r="A1766" s="1317"/>
      <c r="B1766" s="1003">
        <v>9370.3700000000008</v>
      </c>
      <c r="C1766" s="1003">
        <v>9370.3629999999994</v>
      </c>
      <c r="D1766" s="999" t="s">
        <v>11</v>
      </c>
    </row>
    <row r="1767" spans="1:4" s="455" customFormat="1" ht="23.25" customHeight="1" x14ac:dyDescent="0.2">
      <c r="A1767" s="241" t="s">
        <v>2888</v>
      </c>
      <c r="B1767" s="457">
        <v>7752572.6200000001</v>
      </c>
      <c r="C1767" s="457">
        <v>7517120.9082500003</v>
      </c>
      <c r="D1767" s="456"/>
    </row>
    <row r="1768" spans="1:4" s="232" customFormat="1" ht="24.75" customHeight="1" x14ac:dyDescent="0.15">
      <c r="A1768" s="345" t="s">
        <v>2889</v>
      </c>
      <c r="B1768" s="242"/>
      <c r="C1768" s="242"/>
      <c r="D1768" s="243"/>
    </row>
    <row r="1769" spans="1:4" s="996" customFormat="1" ht="11.25" customHeight="1" x14ac:dyDescent="0.2">
      <c r="A1769" s="1316" t="s">
        <v>3303</v>
      </c>
      <c r="B1769" s="1002">
        <v>3007.9</v>
      </c>
      <c r="C1769" s="1002">
        <v>3007.9</v>
      </c>
      <c r="D1769" s="998" t="s">
        <v>632</v>
      </c>
    </row>
    <row r="1770" spans="1:4" s="996" customFormat="1" ht="11.25" customHeight="1" x14ac:dyDescent="0.2">
      <c r="A1770" s="1317"/>
      <c r="B1770" s="1003">
        <v>30304</v>
      </c>
      <c r="C1770" s="1003">
        <v>4881.4013600000008</v>
      </c>
      <c r="D1770" s="999" t="s">
        <v>4276</v>
      </c>
    </row>
    <row r="1771" spans="1:4" s="996" customFormat="1" ht="11.25" customHeight="1" x14ac:dyDescent="0.2">
      <c r="A1771" s="1317"/>
      <c r="B1771" s="1003">
        <v>232.49</v>
      </c>
      <c r="C1771" s="1003">
        <v>182.71250000000001</v>
      </c>
      <c r="D1771" s="999" t="s">
        <v>3355</v>
      </c>
    </row>
    <row r="1772" spans="1:4" s="996" customFormat="1" ht="11.25" customHeight="1" x14ac:dyDescent="0.2">
      <c r="A1772" s="1317"/>
      <c r="B1772" s="1003">
        <v>46269.020000000004</v>
      </c>
      <c r="C1772" s="1003">
        <v>46269</v>
      </c>
      <c r="D1772" s="999" t="s">
        <v>891</v>
      </c>
    </row>
    <row r="1773" spans="1:4" s="996" customFormat="1" ht="11.25" customHeight="1" x14ac:dyDescent="0.2">
      <c r="A1773" s="1317"/>
      <c r="B1773" s="1003">
        <v>1126.21</v>
      </c>
      <c r="C1773" s="1003">
        <v>1126.21</v>
      </c>
      <c r="D1773" s="999" t="s">
        <v>3792</v>
      </c>
    </row>
    <row r="1774" spans="1:4" s="996" customFormat="1" ht="11.25" customHeight="1" x14ac:dyDescent="0.2">
      <c r="A1774" s="1317"/>
      <c r="B1774" s="1003">
        <v>12000</v>
      </c>
      <c r="C1774" s="1003">
        <v>6466.0512099999996</v>
      </c>
      <c r="D1774" s="999" t="s">
        <v>4277</v>
      </c>
    </row>
    <row r="1775" spans="1:4" s="996" customFormat="1" ht="11.25" customHeight="1" x14ac:dyDescent="0.2">
      <c r="A1775" s="1317"/>
      <c r="B1775" s="1003">
        <v>2800</v>
      </c>
      <c r="C1775" s="1003">
        <v>2800</v>
      </c>
      <c r="D1775" s="999" t="s">
        <v>4278</v>
      </c>
    </row>
    <row r="1776" spans="1:4" s="996" customFormat="1" ht="11.25" customHeight="1" x14ac:dyDescent="0.2">
      <c r="A1776" s="1317"/>
      <c r="B1776" s="1003">
        <v>2569.37</v>
      </c>
      <c r="C1776" s="1003">
        <v>2569.37</v>
      </c>
      <c r="D1776" s="999" t="s">
        <v>4279</v>
      </c>
    </row>
    <row r="1777" spans="1:4" s="996" customFormat="1" ht="11.25" customHeight="1" x14ac:dyDescent="0.2">
      <c r="A1777" s="1317"/>
      <c r="B1777" s="1003">
        <v>2954.42</v>
      </c>
      <c r="C1777" s="1003">
        <v>2954.42</v>
      </c>
      <c r="D1777" s="999" t="s">
        <v>4280</v>
      </c>
    </row>
    <row r="1778" spans="1:4" s="996" customFormat="1" ht="11.25" customHeight="1" x14ac:dyDescent="0.2">
      <c r="A1778" s="1317"/>
      <c r="B1778" s="1003">
        <v>521.46</v>
      </c>
      <c r="C1778" s="1003">
        <v>501.74100000000004</v>
      </c>
      <c r="D1778" s="999" t="s">
        <v>1943</v>
      </c>
    </row>
    <row r="1779" spans="1:4" s="996" customFormat="1" ht="11.25" customHeight="1" x14ac:dyDescent="0.2">
      <c r="A1779" s="1317"/>
      <c r="B1779" s="1003">
        <v>1293.3399999999999</v>
      </c>
      <c r="C1779" s="1003">
        <v>1293.3330000000001</v>
      </c>
      <c r="D1779" s="999" t="s">
        <v>700</v>
      </c>
    </row>
    <row r="1780" spans="1:4" s="996" customFormat="1" ht="11.25" customHeight="1" x14ac:dyDescent="0.2">
      <c r="A1780" s="1317"/>
      <c r="B1780" s="1003">
        <v>462.98</v>
      </c>
      <c r="C1780" s="1003">
        <v>462.97899999999998</v>
      </c>
      <c r="D1780" s="999" t="s">
        <v>875</v>
      </c>
    </row>
    <row r="1781" spans="1:4" s="996" customFormat="1" ht="11.25" customHeight="1" x14ac:dyDescent="0.2">
      <c r="A1781" s="1317"/>
      <c r="B1781" s="1003">
        <v>52094.41</v>
      </c>
      <c r="C1781" s="1003">
        <v>52094.405559999999</v>
      </c>
      <c r="D1781" s="999" t="s">
        <v>4281</v>
      </c>
    </row>
    <row r="1782" spans="1:4" s="996" customFormat="1" ht="11.25" customHeight="1" x14ac:dyDescent="0.2">
      <c r="A1782" s="1317"/>
      <c r="B1782" s="1003">
        <v>1000</v>
      </c>
      <c r="C1782" s="1003">
        <v>1000</v>
      </c>
      <c r="D1782" s="999" t="s">
        <v>4282</v>
      </c>
    </row>
    <row r="1783" spans="1:4" s="996" customFormat="1" ht="11.25" customHeight="1" x14ac:dyDescent="0.2">
      <c r="A1783" s="1318"/>
      <c r="B1783" s="1005">
        <v>156635.6</v>
      </c>
      <c r="C1783" s="1005">
        <v>125609.52363</v>
      </c>
      <c r="D1783" s="1001" t="s">
        <v>11</v>
      </c>
    </row>
    <row r="1784" spans="1:4" s="996" customFormat="1" ht="11.25" customHeight="1" x14ac:dyDescent="0.2">
      <c r="A1784" s="1317" t="s">
        <v>4283</v>
      </c>
      <c r="B1784" s="1003">
        <v>1500</v>
      </c>
      <c r="C1784" s="1003">
        <v>1494.35</v>
      </c>
      <c r="D1784" s="999" t="s">
        <v>4284</v>
      </c>
    </row>
    <row r="1785" spans="1:4" s="996" customFormat="1" ht="11.25" customHeight="1" x14ac:dyDescent="0.2">
      <c r="A1785" s="1317"/>
      <c r="B1785" s="1003">
        <v>8700</v>
      </c>
      <c r="C1785" s="1003">
        <v>834.80588</v>
      </c>
      <c r="D1785" s="999" t="s">
        <v>4285</v>
      </c>
    </row>
    <row r="1786" spans="1:4" s="996" customFormat="1" ht="11.25" customHeight="1" x14ac:dyDescent="0.2">
      <c r="A1786" s="1317"/>
      <c r="B1786" s="1003">
        <v>13211</v>
      </c>
      <c r="C1786" s="1003">
        <v>13211</v>
      </c>
      <c r="D1786" s="999" t="s">
        <v>822</v>
      </c>
    </row>
    <row r="1787" spans="1:4" s="996" customFormat="1" ht="11.25" customHeight="1" x14ac:dyDescent="0.2">
      <c r="A1787" s="1317"/>
      <c r="B1787" s="1003">
        <v>3499</v>
      </c>
      <c r="C1787" s="1003">
        <v>2707.9</v>
      </c>
      <c r="D1787" s="999" t="s">
        <v>632</v>
      </c>
    </row>
    <row r="1788" spans="1:4" s="996" customFormat="1" ht="11.25" customHeight="1" x14ac:dyDescent="0.2">
      <c r="A1788" s="1317"/>
      <c r="B1788" s="1003">
        <v>35000</v>
      </c>
      <c r="C1788" s="1003">
        <v>32757.17929</v>
      </c>
      <c r="D1788" s="999" t="s">
        <v>4286</v>
      </c>
    </row>
    <row r="1789" spans="1:4" s="996" customFormat="1" ht="11.25" customHeight="1" x14ac:dyDescent="0.2">
      <c r="A1789" s="1317"/>
      <c r="B1789" s="1003">
        <v>63074.850000000006</v>
      </c>
      <c r="C1789" s="1003">
        <v>63074.839179999995</v>
      </c>
      <c r="D1789" s="999" t="s">
        <v>4287</v>
      </c>
    </row>
    <row r="1790" spans="1:4" s="996" customFormat="1" ht="11.25" customHeight="1" x14ac:dyDescent="0.2">
      <c r="A1790" s="1317"/>
      <c r="B1790" s="1003">
        <v>500</v>
      </c>
      <c r="C1790" s="1003">
        <v>499.08780000000002</v>
      </c>
      <c r="D1790" s="999" t="s">
        <v>884</v>
      </c>
    </row>
    <row r="1791" spans="1:4" s="996" customFormat="1" ht="11.25" customHeight="1" x14ac:dyDescent="0.2">
      <c r="A1791" s="1317"/>
      <c r="B1791" s="1003">
        <v>17760.8</v>
      </c>
      <c r="C1791" s="1003">
        <v>11643.038289999999</v>
      </c>
      <c r="D1791" s="999" t="s">
        <v>3792</v>
      </c>
    </row>
    <row r="1792" spans="1:4" s="996" customFormat="1" ht="11.25" customHeight="1" x14ac:dyDescent="0.2">
      <c r="A1792" s="1317"/>
      <c r="B1792" s="1003">
        <v>3500</v>
      </c>
      <c r="C1792" s="1003">
        <v>174.24</v>
      </c>
      <c r="D1792" s="999" t="s">
        <v>4288</v>
      </c>
    </row>
    <row r="1793" spans="1:4" s="996" customFormat="1" ht="11.25" customHeight="1" x14ac:dyDescent="0.2">
      <c r="A1793" s="1317"/>
      <c r="B1793" s="1003">
        <v>2600</v>
      </c>
      <c r="C1793" s="1003">
        <v>2596.8803399999997</v>
      </c>
      <c r="D1793" s="999" t="s">
        <v>4289</v>
      </c>
    </row>
    <row r="1794" spans="1:4" s="996" customFormat="1" ht="11.25" customHeight="1" x14ac:dyDescent="0.2">
      <c r="A1794" s="1317"/>
      <c r="B1794" s="1003">
        <v>2327.67</v>
      </c>
      <c r="C1794" s="1003">
        <v>2327.6612099999998</v>
      </c>
      <c r="D1794" s="999" t="s">
        <v>4290</v>
      </c>
    </row>
    <row r="1795" spans="1:4" s="996" customFormat="1" ht="11.25" customHeight="1" x14ac:dyDescent="0.2">
      <c r="A1795" s="1317"/>
      <c r="B1795" s="1003">
        <v>1000</v>
      </c>
      <c r="C1795" s="1003">
        <v>690.62</v>
      </c>
      <c r="D1795" s="999" t="s">
        <v>4291</v>
      </c>
    </row>
    <row r="1796" spans="1:4" s="996" customFormat="1" ht="11.25" customHeight="1" x14ac:dyDescent="0.2">
      <c r="A1796" s="1317"/>
      <c r="B1796" s="1003">
        <v>2180</v>
      </c>
      <c r="C1796" s="1003">
        <v>964.34580000000005</v>
      </c>
      <c r="D1796" s="999" t="s">
        <v>631</v>
      </c>
    </row>
    <row r="1797" spans="1:4" s="996" customFormat="1" ht="11.25" customHeight="1" x14ac:dyDescent="0.2">
      <c r="A1797" s="1317"/>
      <c r="B1797" s="1003">
        <v>2046</v>
      </c>
      <c r="C1797" s="1003">
        <v>1124.0161499999999</v>
      </c>
      <c r="D1797" s="999" t="s">
        <v>4292</v>
      </c>
    </row>
    <row r="1798" spans="1:4" s="996" customFormat="1" ht="11.25" customHeight="1" x14ac:dyDescent="0.2">
      <c r="A1798" s="1317"/>
      <c r="B1798" s="1003">
        <v>1571</v>
      </c>
      <c r="C1798" s="1003">
        <v>799.38603999999998</v>
      </c>
      <c r="D1798" s="999" t="s">
        <v>4293</v>
      </c>
    </row>
    <row r="1799" spans="1:4" s="996" customFormat="1" ht="11.25" customHeight="1" x14ac:dyDescent="0.2">
      <c r="A1799" s="1317"/>
      <c r="B1799" s="1003">
        <v>566.55999999999995</v>
      </c>
      <c r="C1799" s="1003">
        <v>441.03700000000003</v>
      </c>
      <c r="D1799" s="999" t="s">
        <v>1943</v>
      </c>
    </row>
    <row r="1800" spans="1:4" s="996" customFormat="1" ht="11.25" customHeight="1" x14ac:dyDescent="0.2">
      <c r="A1800" s="1317"/>
      <c r="B1800" s="1003">
        <v>182</v>
      </c>
      <c r="C1800" s="1003">
        <v>182</v>
      </c>
      <c r="D1800" s="999" t="s">
        <v>875</v>
      </c>
    </row>
    <row r="1801" spans="1:4" s="996" customFormat="1" ht="11.25" customHeight="1" x14ac:dyDescent="0.2">
      <c r="A1801" s="1317"/>
      <c r="B1801" s="1003">
        <v>51458.829999999994</v>
      </c>
      <c r="C1801" s="1003">
        <v>46710.629419999997</v>
      </c>
      <c r="D1801" s="999" t="s">
        <v>4294</v>
      </c>
    </row>
    <row r="1802" spans="1:4" s="996" customFormat="1" ht="11.25" customHeight="1" x14ac:dyDescent="0.2">
      <c r="A1802" s="1317"/>
      <c r="B1802" s="1003">
        <v>1000</v>
      </c>
      <c r="C1802" s="1003">
        <v>1000</v>
      </c>
      <c r="D1802" s="999" t="s">
        <v>4282</v>
      </c>
    </row>
    <row r="1803" spans="1:4" s="996" customFormat="1" ht="11.25" customHeight="1" x14ac:dyDescent="0.2">
      <c r="A1803" s="1317"/>
      <c r="B1803" s="1003">
        <v>1300</v>
      </c>
      <c r="C1803" s="1003">
        <v>1300</v>
      </c>
      <c r="D1803" s="999" t="s">
        <v>4295</v>
      </c>
    </row>
    <row r="1804" spans="1:4" s="996" customFormat="1" ht="11.25" customHeight="1" x14ac:dyDescent="0.2">
      <c r="A1804" s="1317"/>
      <c r="B1804" s="1003">
        <v>212977.71</v>
      </c>
      <c r="C1804" s="1003">
        <v>184533.01640000002</v>
      </c>
      <c r="D1804" s="999" t="s">
        <v>11</v>
      </c>
    </row>
    <row r="1805" spans="1:4" s="996" customFormat="1" ht="11.25" customHeight="1" x14ac:dyDescent="0.2">
      <c r="A1805" s="1316" t="s">
        <v>1134</v>
      </c>
      <c r="B1805" s="1002">
        <v>5580</v>
      </c>
      <c r="C1805" s="1002">
        <v>5580</v>
      </c>
      <c r="D1805" s="998" t="s">
        <v>822</v>
      </c>
    </row>
    <row r="1806" spans="1:4" s="996" customFormat="1" ht="11.25" customHeight="1" x14ac:dyDescent="0.2">
      <c r="A1806" s="1317"/>
      <c r="B1806" s="1003">
        <v>3065.73</v>
      </c>
      <c r="C1806" s="1003">
        <v>2474.83</v>
      </c>
      <c r="D1806" s="999" t="s">
        <v>632</v>
      </c>
    </row>
    <row r="1807" spans="1:4" s="996" customFormat="1" ht="11.25" customHeight="1" x14ac:dyDescent="0.2">
      <c r="A1807" s="1317"/>
      <c r="B1807" s="1003">
        <v>9400.86</v>
      </c>
      <c r="C1807" s="1003">
        <v>9400.85995</v>
      </c>
      <c r="D1807" s="999" t="s">
        <v>3004</v>
      </c>
    </row>
    <row r="1808" spans="1:4" s="996" customFormat="1" ht="11.25" customHeight="1" x14ac:dyDescent="0.2">
      <c r="A1808" s="1317"/>
      <c r="B1808" s="1003">
        <v>40</v>
      </c>
      <c r="C1808" s="1003">
        <v>40</v>
      </c>
      <c r="D1808" s="999" t="s">
        <v>3357</v>
      </c>
    </row>
    <row r="1809" spans="1:4" s="996" customFormat="1" ht="11.25" customHeight="1" x14ac:dyDescent="0.2">
      <c r="A1809" s="1317"/>
      <c r="B1809" s="1003">
        <v>498.68</v>
      </c>
      <c r="C1809" s="1003">
        <v>498.66994999999997</v>
      </c>
      <c r="D1809" s="999" t="s">
        <v>4296</v>
      </c>
    </row>
    <row r="1810" spans="1:4" s="996" customFormat="1" ht="11.25" customHeight="1" x14ac:dyDescent="0.2">
      <c r="A1810" s="1317"/>
      <c r="B1810" s="1003">
        <v>1573.12</v>
      </c>
      <c r="C1810" s="1003">
        <v>1573.12</v>
      </c>
      <c r="D1810" s="999" t="s">
        <v>1950</v>
      </c>
    </row>
    <row r="1811" spans="1:4" s="996" customFormat="1" ht="11.25" customHeight="1" x14ac:dyDescent="0.2">
      <c r="A1811" s="1317"/>
      <c r="B1811" s="1003">
        <v>5113.12</v>
      </c>
      <c r="C1811" s="1003">
        <v>5113.12</v>
      </c>
      <c r="D1811" s="999" t="s">
        <v>3792</v>
      </c>
    </row>
    <row r="1812" spans="1:4" s="996" customFormat="1" ht="11.25" customHeight="1" x14ac:dyDescent="0.2">
      <c r="A1812" s="1317"/>
      <c r="B1812" s="1003">
        <v>14970.96</v>
      </c>
      <c r="C1812" s="1003">
        <v>262.20699999999999</v>
      </c>
      <c r="D1812" s="999" t="s">
        <v>1944</v>
      </c>
    </row>
    <row r="1813" spans="1:4" s="996" customFormat="1" ht="11.25" customHeight="1" x14ac:dyDescent="0.2">
      <c r="A1813" s="1317"/>
      <c r="B1813" s="1003">
        <v>1000</v>
      </c>
      <c r="C1813" s="1003">
        <v>0</v>
      </c>
      <c r="D1813" s="999" t="s">
        <v>4297</v>
      </c>
    </row>
    <row r="1814" spans="1:4" s="996" customFormat="1" ht="11.25" customHeight="1" x14ac:dyDescent="0.2">
      <c r="A1814" s="1317"/>
      <c r="B1814" s="1003">
        <v>510.91</v>
      </c>
      <c r="C1814" s="1003">
        <v>476.72300000000001</v>
      </c>
      <c r="D1814" s="999" t="s">
        <v>1943</v>
      </c>
    </row>
    <row r="1815" spans="1:4" s="996" customFormat="1" ht="11.25" customHeight="1" x14ac:dyDescent="0.2">
      <c r="A1815" s="1317"/>
      <c r="B1815" s="1003">
        <v>245</v>
      </c>
      <c r="C1815" s="1003">
        <v>245</v>
      </c>
      <c r="D1815" s="999" t="s">
        <v>875</v>
      </c>
    </row>
    <row r="1816" spans="1:4" s="996" customFormat="1" ht="11.25" customHeight="1" x14ac:dyDescent="0.2">
      <c r="A1816" s="1317"/>
      <c r="B1816" s="1003">
        <v>250</v>
      </c>
      <c r="C1816" s="1003">
        <v>250</v>
      </c>
      <c r="D1816" s="999" t="s">
        <v>876</v>
      </c>
    </row>
    <row r="1817" spans="1:4" s="996" customFormat="1" ht="11.25" customHeight="1" x14ac:dyDescent="0.2">
      <c r="A1817" s="1317"/>
      <c r="B1817" s="1003">
        <v>888.93</v>
      </c>
      <c r="C1817" s="1003">
        <v>888.93</v>
      </c>
      <c r="D1817" s="999" t="s">
        <v>3754</v>
      </c>
    </row>
    <row r="1818" spans="1:4" s="996" customFormat="1" ht="11.25" customHeight="1" x14ac:dyDescent="0.2">
      <c r="A1818" s="1317"/>
      <c r="B1818" s="1003">
        <v>1667.25</v>
      </c>
      <c r="C1818" s="1003">
        <v>1667.25</v>
      </c>
      <c r="D1818" s="999" t="s">
        <v>3005</v>
      </c>
    </row>
    <row r="1819" spans="1:4" s="996" customFormat="1" ht="11.25" customHeight="1" x14ac:dyDescent="0.2">
      <c r="A1819" s="1317"/>
      <c r="B1819" s="1003">
        <v>1000</v>
      </c>
      <c r="C1819" s="1003">
        <v>1000</v>
      </c>
      <c r="D1819" s="999" t="s">
        <v>4282</v>
      </c>
    </row>
    <row r="1820" spans="1:4" s="996" customFormat="1" ht="11.25" customHeight="1" x14ac:dyDescent="0.2">
      <c r="A1820" s="1318"/>
      <c r="B1820" s="1005">
        <v>45804.560000000005</v>
      </c>
      <c r="C1820" s="1005">
        <v>29470.709899999994</v>
      </c>
      <c r="D1820" s="1001" t="s">
        <v>11</v>
      </c>
    </row>
    <row r="1821" spans="1:4" s="996" customFormat="1" ht="11.25" customHeight="1" x14ac:dyDescent="0.2">
      <c r="A1821" s="1317" t="s">
        <v>1133</v>
      </c>
      <c r="B1821" s="1003">
        <v>3007.9</v>
      </c>
      <c r="C1821" s="1003">
        <v>1841.46</v>
      </c>
      <c r="D1821" s="999" t="s">
        <v>632</v>
      </c>
    </row>
    <row r="1822" spans="1:4" s="996" customFormat="1" ht="11.25" customHeight="1" x14ac:dyDescent="0.2">
      <c r="A1822" s="1317"/>
      <c r="B1822" s="1003">
        <v>11627</v>
      </c>
      <c r="C1822" s="1003">
        <v>2934.25</v>
      </c>
      <c r="D1822" s="999" t="s">
        <v>3356</v>
      </c>
    </row>
    <row r="1823" spans="1:4" s="996" customFormat="1" ht="11.25" customHeight="1" x14ac:dyDescent="0.2">
      <c r="A1823" s="1317"/>
      <c r="B1823" s="1003">
        <v>50</v>
      </c>
      <c r="C1823" s="1003">
        <v>50</v>
      </c>
      <c r="D1823" s="999" t="s">
        <v>884</v>
      </c>
    </row>
    <row r="1824" spans="1:4" s="996" customFormat="1" ht="11.25" customHeight="1" x14ac:dyDescent="0.2">
      <c r="A1824" s="1317"/>
      <c r="B1824" s="1003">
        <v>8731</v>
      </c>
      <c r="C1824" s="1003">
        <v>1948.1184900000001</v>
      </c>
      <c r="D1824" s="999" t="s">
        <v>4298</v>
      </c>
    </row>
    <row r="1825" spans="1:4" s="996" customFormat="1" ht="11.25" customHeight="1" x14ac:dyDescent="0.2">
      <c r="A1825" s="1317"/>
      <c r="B1825" s="1003">
        <v>1216.06</v>
      </c>
      <c r="C1825" s="1003">
        <v>1216.056</v>
      </c>
      <c r="D1825" s="999" t="s">
        <v>890</v>
      </c>
    </row>
    <row r="1826" spans="1:4" s="996" customFormat="1" ht="11.25" customHeight="1" x14ac:dyDescent="0.2">
      <c r="A1826" s="1317"/>
      <c r="B1826" s="1003">
        <v>17071.400000000001</v>
      </c>
      <c r="C1826" s="1003">
        <v>2802.1309999999999</v>
      </c>
      <c r="D1826" s="999" t="s">
        <v>3792</v>
      </c>
    </row>
    <row r="1827" spans="1:4" s="996" customFormat="1" ht="11.25" customHeight="1" x14ac:dyDescent="0.2">
      <c r="A1827" s="1317"/>
      <c r="B1827" s="1003">
        <v>7000</v>
      </c>
      <c r="C1827" s="1003">
        <v>247.15982</v>
      </c>
      <c r="D1827" s="999" t="s">
        <v>4299</v>
      </c>
    </row>
    <row r="1828" spans="1:4" s="996" customFormat="1" ht="11.25" customHeight="1" x14ac:dyDescent="0.2">
      <c r="A1828" s="1317"/>
      <c r="B1828" s="1003">
        <v>2000</v>
      </c>
      <c r="C1828" s="1003">
        <v>0</v>
      </c>
      <c r="D1828" s="999" t="s">
        <v>4300</v>
      </c>
    </row>
    <row r="1829" spans="1:4" s="996" customFormat="1" ht="11.25" customHeight="1" x14ac:dyDescent="0.2">
      <c r="A1829" s="1317"/>
      <c r="B1829" s="1003">
        <v>793.78</v>
      </c>
      <c r="C1829" s="1003">
        <v>793.77499999999998</v>
      </c>
      <c r="D1829" s="999" t="s">
        <v>1943</v>
      </c>
    </row>
    <row r="1830" spans="1:4" s="996" customFormat="1" ht="11.25" customHeight="1" x14ac:dyDescent="0.2">
      <c r="A1830" s="1317"/>
      <c r="B1830" s="1003">
        <v>5463.2</v>
      </c>
      <c r="C1830" s="1003">
        <v>5463.1869999999999</v>
      </c>
      <c r="D1830" s="999" t="s">
        <v>700</v>
      </c>
    </row>
    <row r="1831" spans="1:4" s="996" customFormat="1" ht="11.25" customHeight="1" x14ac:dyDescent="0.2">
      <c r="A1831" s="1317"/>
      <c r="B1831" s="1003">
        <v>457</v>
      </c>
      <c r="C1831" s="1003">
        <v>417</v>
      </c>
      <c r="D1831" s="999" t="s">
        <v>875</v>
      </c>
    </row>
    <row r="1832" spans="1:4" s="996" customFormat="1" ht="11.25" customHeight="1" x14ac:dyDescent="0.2">
      <c r="A1832" s="1317"/>
      <c r="B1832" s="1003">
        <v>18000</v>
      </c>
      <c r="C1832" s="1003">
        <v>18000</v>
      </c>
      <c r="D1832" s="999" t="s">
        <v>4301</v>
      </c>
    </row>
    <row r="1833" spans="1:4" s="996" customFormat="1" ht="11.25" customHeight="1" x14ac:dyDescent="0.2">
      <c r="A1833" s="1317"/>
      <c r="B1833" s="1003">
        <v>8000</v>
      </c>
      <c r="C1833" s="1003">
        <v>8000</v>
      </c>
      <c r="D1833" s="999" t="s">
        <v>4302</v>
      </c>
    </row>
    <row r="1834" spans="1:4" s="996" customFormat="1" ht="11.25" customHeight="1" x14ac:dyDescent="0.2">
      <c r="A1834" s="1317"/>
      <c r="B1834" s="1003">
        <v>2500</v>
      </c>
      <c r="C1834" s="1003">
        <v>2500</v>
      </c>
      <c r="D1834" s="999" t="s">
        <v>4303</v>
      </c>
    </row>
    <row r="1835" spans="1:4" s="996" customFormat="1" ht="11.25" customHeight="1" x14ac:dyDescent="0.2">
      <c r="A1835" s="1317"/>
      <c r="B1835" s="1003">
        <v>98966.78</v>
      </c>
      <c r="C1835" s="1003">
        <v>98966.768110000005</v>
      </c>
      <c r="D1835" s="999" t="s">
        <v>4304</v>
      </c>
    </row>
    <row r="1836" spans="1:4" s="996" customFormat="1" ht="11.25" customHeight="1" x14ac:dyDescent="0.2">
      <c r="A1836" s="1317"/>
      <c r="B1836" s="1003">
        <v>184884.12</v>
      </c>
      <c r="C1836" s="1003">
        <v>145179.90542</v>
      </c>
      <c r="D1836" s="999" t="s">
        <v>11</v>
      </c>
    </row>
    <row r="1837" spans="1:4" s="996" customFormat="1" ht="11.25" customHeight="1" x14ac:dyDescent="0.2">
      <c r="A1837" s="1316" t="s">
        <v>1945</v>
      </c>
      <c r="B1837" s="1002">
        <v>1541.75</v>
      </c>
      <c r="C1837" s="1002">
        <v>1541.75</v>
      </c>
      <c r="D1837" s="998" t="s">
        <v>632</v>
      </c>
    </row>
    <row r="1838" spans="1:4" s="996" customFormat="1" ht="11.25" customHeight="1" x14ac:dyDescent="0.2">
      <c r="A1838" s="1317"/>
      <c r="B1838" s="1003">
        <v>13803.38</v>
      </c>
      <c r="C1838" s="1003">
        <v>1467.6089999999999</v>
      </c>
      <c r="D1838" s="999" t="s">
        <v>3006</v>
      </c>
    </row>
    <row r="1839" spans="1:4" s="996" customFormat="1" ht="11.25" customHeight="1" x14ac:dyDescent="0.2">
      <c r="A1839" s="1317"/>
      <c r="B1839" s="1003">
        <v>183</v>
      </c>
      <c r="C1839" s="1003">
        <v>183</v>
      </c>
      <c r="D1839" s="999" t="s">
        <v>1946</v>
      </c>
    </row>
    <row r="1840" spans="1:4" s="996" customFormat="1" ht="11.25" customHeight="1" x14ac:dyDescent="0.2">
      <c r="A1840" s="1317"/>
      <c r="B1840" s="1003">
        <v>12820</v>
      </c>
      <c r="C1840" s="1003">
        <v>12820</v>
      </c>
      <c r="D1840" s="999" t="s">
        <v>872</v>
      </c>
    </row>
    <row r="1841" spans="1:4" s="996" customFormat="1" ht="11.25" customHeight="1" x14ac:dyDescent="0.2">
      <c r="A1841" s="1317"/>
      <c r="B1841" s="1003">
        <v>1500</v>
      </c>
      <c r="C1841" s="1003">
        <v>468.75314000000003</v>
      </c>
      <c r="D1841" s="999" t="s">
        <v>4305</v>
      </c>
    </row>
    <row r="1842" spans="1:4" s="996" customFormat="1" ht="11.25" customHeight="1" x14ac:dyDescent="0.2">
      <c r="A1842" s="1318"/>
      <c r="B1842" s="1005">
        <v>29848.129999999997</v>
      </c>
      <c r="C1842" s="1005">
        <v>16481.112140000001</v>
      </c>
      <c r="D1842" s="1001" t="s">
        <v>11</v>
      </c>
    </row>
    <row r="1843" spans="1:4" s="996" customFormat="1" ht="11.25" customHeight="1" x14ac:dyDescent="0.2">
      <c r="A1843" s="1317" t="s">
        <v>1132</v>
      </c>
      <c r="B1843" s="1003">
        <v>3874</v>
      </c>
      <c r="C1843" s="1003">
        <v>3874</v>
      </c>
      <c r="D1843" s="999" t="s">
        <v>822</v>
      </c>
    </row>
    <row r="1844" spans="1:4" s="996" customFormat="1" ht="11.25" customHeight="1" x14ac:dyDescent="0.2">
      <c r="A1844" s="1317"/>
      <c r="B1844" s="1003">
        <v>3920</v>
      </c>
      <c r="C1844" s="1003">
        <v>3132.6657999999998</v>
      </c>
      <c r="D1844" s="999" t="s">
        <v>632</v>
      </c>
    </row>
    <row r="1845" spans="1:4" s="996" customFormat="1" ht="11.25" customHeight="1" x14ac:dyDescent="0.2">
      <c r="A1845" s="1317"/>
      <c r="B1845" s="1003">
        <v>1125.3</v>
      </c>
      <c r="C1845" s="1003">
        <v>1125.3</v>
      </c>
      <c r="D1845" s="999" t="s">
        <v>3357</v>
      </c>
    </row>
    <row r="1846" spans="1:4" s="996" customFormat="1" ht="11.25" customHeight="1" x14ac:dyDescent="0.2">
      <c r="A1846" s="1317"/>
      <c r="B1846" s="1003">
        <v>2189.8200000000002</v>
      </c>
      <c r="C1846" s="1003">
        <v>2189.8181400000003</v>
      </c>
      <c r="D1846" s="999" t="s">
        <v>4306</v>
      </c>
    </row>
    <row r="1847" spans="1:4" s="996" customFormat="1" ht="11.25" customHeight="1" x14ac:dyDescent="0.2">
      <c r="A1847" s="1317"/>
      <c r="B1847" s="1003">
        <v>6298.39</v>
      </c>
      <c r="C1847" s="1003">
        <v>0</v>
      </c>
      <c r="D1847" s="999" t="s">
        <v>4307</v>
      </c>
    </row>
    <row r="1848" spans="1:4" s="996" customFormat="1" ht="11.25" customHeight="1" x14ac:dyDescent="0.2">
      <c r="A1848" s="1317"/>
      <c r="B1848" s="1003">
        <v>7750</v>
      </c>
      <c r="C1848" s="1003">
        <v>363</v>
      </c>
      <c r="D1848" s="999" t="s">
        <v>4308</v>
      </c>
    </row>
    <row r="1849" spans="1:4" s="996" customFormat="1" ht="11.25" customHeight="1" x14ac:dyDescent="0.2">
      <c r="A1849" s="1317"/>
      <c r="B1849" s="1003">
        <v>7800</v>
      </c>
      <c r="C1849" s="1003">
        <v>159.72</v>
      </c>
      <c r="D1849" s="999" t="s">
        <v>4309</v>
      </c>
    </row>
    <row r="1850" spans="1:4" s="996" customFormat="1" ht="11.25" customHeight="1" x14ac:dyDescent="0.2">
      <c r="A1850" s="1317"/>
      <c r="B1850" s="1003">
        <v>1500</v>
      </c>
      <c r="C1850" s="1003">
        <v>1500</v>
      </c>
      <c r="D1850" s="999" t="s">
        <v>3789</v>
      </c>
    </row>
    <row r="1851" spans="1:4" s="996" customFormat="1" ht="11.25" customHeight="1" x14ac:dyDescent="0.2">
      <c r="A1851" s="1317"/>
      <c r="B1851" s="1003">
        <v>2800</v>
      </c>
      <c r="C1851" s="1003">
        <v>2799.94</v>
      </c>
      <c r="D1851" s="999" t="s">
        <v>1950</v>
      </c>
    </row>
    <row r="1852" spans="1:4" s="996" customFormat="1" ht="11.25" customHeight="1" x14ac:dyDescent="0.2">
      <c r="A1852" s="1317"/>
      <c r="B1852" s="1003">
        <v>240</v>
      </c>
      <c r="C1852" s="1003">
        <v>240</v>
      </c>
      <c r="D1852" s="999" t="s">
        <v>703</v>
      </c>
    </row>
    <row r="1853" spans="1:4" s="996" customFormat="1" ht="11.25" customHeight="1" x14ac:dyDescent="0.2">
      <c r="A1853" s="1317"/>
      <c r="B1853" s="1003">
        <v>10000</v>
      </c>
      <c r="C1853" s="1003">
        <v>514.25</v>
      </c>
      <c r="D1853" s="999" t="s">
        <v>4310</v>
      </c>
    </row>
    <row r="1854" spans="1:4" s="996" customFormat="1" ht="11.25" customHeight="1" x14ac:dyDescent="0.2">
      <c r="A1854" s="1317"/>
      <c r="B1854" s="1003">
        <v>2907.63</v>
      </c>
      <c r="C1854" s="1003">
        <v>2907.6215299999999</v>
      </c>
      <c r="D1854" s="999" t="s">
        <v>3263</v>
      </c>
    </row>
    <row r="1855" spans="1:4" s="996" customFormat="1" ht="11.25" customHeight="1" x14ac:dyDescent="0.2">
      <c r="A1855" s="1317"/>
      <c r="B1855" s="1003">
        <v>11280</v>
      </c>
      <c r="C1855" s="1003">
        <v>7054.7429299999994</v>
      </c>
      <c r="D1855" s="999" t="s">
        <v>3792</v>
      </c>
    </row>
    <row r="1856" spans="1:4" s="996" customFormat="1" ht="21" x14ac:dyDescent="0.2">
      <c r="A1856" s="1317"/>
      <c r="B1856" s="1003">
        <v>32836.270000000004</v>
      </c>
      <c r="C1856" s="1003">
        <v>0</v>
      </c>
      <c r="D1856" s="999" t="s">
        <v>3358</v>
      </c>
    </row>
    <row r="1857" spans="1:4" s="996" customFormat="1" ht="11.25" customHeight="1" x14ac:dyDescent="0.2">
      <c r="A1857" s="1317"/>
      <c r="B1857" s="1003">
        <v>3867</v>
      </c>
      <c r="C1857" s="1003">
        <v>3516.998</v>
      </c>
      <c r="D1857" s="999" t="s">
        <v>700</v>
      </c>
    </row>
    <row r="1858" spans="1:4" s="996" customFormat="1" ht="11.25" customHeight="1" x14ac:dyDescent="0.2">
      <c r="A1858" s="1317"/>
      <c r="B1858" s="1003">
        <v>269.5</v>
      </c>
      <c r="C1858" s="1003">
        <v>269.5</v>
      </c>
      <c r="D1858" s="999" t="s">
        <v>875</v>
      </c>
    </row>
    <row r="1859" spans="1:4" s="996" customFormat="1" ht="11.25" customHeight="1" x14ac:dyDescent="0.2">
      <c r="A1859" s="1317"/>
      <c r="B1859" s="1003">
        <v>8500</v>
      </c>
      <c r="C1859" s="1003">
        <v>179.08</v>
      </c>
      <c r="D1859" s="999" t="s">
        <v>4311</v>
      </c>
    </row>
    <row r="1860" spans="1:4" s="996" customFormat="1" ht="11.25" customHeight="1" x14ac:dyDescent="0.2">
      <c r="A1860" s="1317"/>
      <c r="B1860" s="1003">
        <v>2193.2399999999998</v>
      </c>
      <c r="C1860" s="1003">
        <v>2193.22964</v>
      </c>
      <c r="D1860" s="999" t="s">
        <v>4312</v>
      </c>
    </row>
    <row r="1861" spans="1:4" s="996" customFormat="1" ht="11.25" customHeight="1" x14ac:dyDescent="0.2">
      <c r="A1861" s="1317"/>
      <c r="B1861" s="1003">
        <v>19400</v>
      </c>
      <c r="C1861" s="1003">
        <v>54.45</v>
      </c>
      <c r="D1861" s="999" t="s">
        <v>4313</v>
      </c>
    </row>
    <row r="1862" spans="1:4" s="996" customFormat="1" ht="11.25" customHeight="1" x14ac:dyDescent="0.2">
      <c r="A1862" s="1317"/>
      <c r="B1862" s="1003">
        <v>1000</v>
      </c>
      <c r="C1862" s="1003">
        <v>1000</v>
      </c>
      <c r="D1862" s="999" t="s">
        <v>4282</v>
      </c>
    </row>
    <row r="1863" spans="1:4" s="996" customFormat="1" ht="11.25" customHeight="1" x14ac:dyDescent="0.2">
      <c r="A1863" s="1317"/>
      <c r="B1863" s="1003">
        <v>7500</v>
      </c>
      <c r="C1863" s="1003">
        <v>4727.1499999999996</v>
      </c>
      <c r="D1863" s="999" t="s">
        <v>4314</v>
      </c>
    </row>
    <row r="1864" spans="1:4" s="996" customFormat="1" ht="11.25" customHeight="1" x14ac:dyDescent="0.2">
      <c r="A1864" s="1317"/>
      <c r="B1864" s="1003">
        <v>137251.15000000002</v>
      </c>
      <c r="C1864" s="1003">
        <v>37801.466040000007</v>
      </c>
      <c r="D1864" s="999" t="s">
        <v>11</v>
      </c>
    </row>
    <row r="1865" spans="1:4" s="996" customFormat="1" ht="11.25" customHeight="1" x14ac:dyDescent="0.2">
      <c r="A1865" s="1316" t="s">
        <v>1136</v>
      </c>
      <c r="B1865" s="1002">
        <v>600</v>
      </c>
      <c r="C1865" s="1002">
        <v>0</v>
      </c>
      <c r="D1865" s="998" t="s">
        <v>632</v>
      </c>
    </row>
    <row r="1866" spans="1:4" s="996" customFormat="1" ht="11.25" customHeight="1" x14ac:dyDescent="0.2">
      <c r="A1866" s="1317"/>
      <c r="B1866" s="1003">
        <v>4787.2</v>
      </c>
      <c r="C1866" s="1003">
        <v>4695.6993000000002</v>
      </c>
      <c r="D1866" s="999" t="s">
        <v>4315</v>
      </c>
    </row>
    <row r="1867" spans="1:4" s="996" customFormat="1" ht="11.25" customHeight="1" x14ac:dyDescent="0.2">
      <c r="A1867" s="1317"/>
      <c r="B1867" s="1003">
        <v>6976.53</v>
      </c>
      <c r="C1867" s="1003">
        <v>6976.5198700000001</v>
      </c>
      <c r="D1867" s="999" t="s">
        <v>3359</v>
      </c>
    </row>
    <row r="1868" spans="1:4" s="996" customFormat="1" ht="11.25" customHeight="1" x14ac:dyDescent="0.2">
      <c r="A1868" s="1317"/>
      <c r="B1868" s="1003">
        <v>134382</v>
      </c>
      <c r="C1868" s="1003">
        <v>134382</v>
      </c>
      <c r="D1868" s="999" t="s">
        <v>3360</v>
      </c>
    </row>
    <row r="1869" spans="1:4" s="996" customFormat="1" ht="11.25" customHeight="1" x14ac:dyDescent="0.2">
      <c r="A1869" s="1317"/>
      <c r="B1869" s="1003">
        <v>6191.74</v>
      </c>
      <c r="C1869" s="1003">
        <v>6191.74</v>
      </c>
      <c r="D1869" s="999" t="s">
        <v>4316</v>
      </c>
    </row>
    <row r="1870" spans="1:4" s="996" customFormat="1" ht="11.25" customHeight="1" x14ac:dyDescent="0.2">
      <c r="A1870" s="1317"/>
      <c r="B1870" s="1003">
        <v>4000</v>
      </c>
      <c r="C1870" s="1003">
        <v>1073.91875</v>
      </c>
      <c r="D1870" s="999" t="s">
        <v>4317</v>
      </c>
    </row>
    <row r="1871" spans="1:4" s="996" customFormat="1" ht="11.25" customHeight="1" x14ac:dyDescent="0.2">
      <c r="A1871" s="1317"/>
      <c r="B1871" s="1003">
        <v>16987.78</v>
      </c>
      <c r="C1871" s="1003">
        <v>16912.682499999999</v>
      </c>
      <c r="D1871" s="999" t="s">
        <v>3792</v>
      </c>
    </row>
    <row r="1872" spans="1:4" s="996" customFormat="1" ht="11.25" customHeight="1" x14ac:dyDescent="0.2">
      <c r="A1872" s="1317"/>
      <c r="B1872" s="1003">
        <v>23915.91</v>
      </c>
      <c r="C1872" s="1003">
        <v>23915.90163</v>
      </c>
      <c r="D1872" s="999" t="s">
        <v>4105</v>
      </c>
    </row>
    <row r="1873" spans="1:4" s="996" customFormat="1" ht="11.25" customHeight="1" x14ac:dyDescent="0.2">
      <c r="A1873" s="1317"/>
      <c r="B1873" s="1003">
        <v>12000</v>
      </c>
      <c r="C1873" s="1003">
        <v>7341.4930899999999</v>
      </c>
      <c r="D1873" s="999" t="s">
        <v>4318</v>
      </c>
    </row>
    <row r="1874" spans="1:4" s="996" customFormat="1" ht="11.25" customHeight="1" x14ac:dyDescent="0.2">
      <c r="A1874" s="1317"/>
      <c r="B1874" s="1003">
        <v>1200</v>
      </c>
      <c r="C1874" s="1003">
        <v>990</v>
      </c>
      <c r="D1874" s="999" t="s">
        <v>700</v>
      </c>
    </row>
    <row r="1875" spans="1:4" s="996" customFormat="1" ht="11.25" customHeight="1" x14ac:dyDescent="0.2">
      <c r="A1875" s="1317"/>
      <c r="B1875" s="1003">
        <v>194.5</v>
      </c>
      <c r="C1875" s="1003">
        <v>194.5</v>
      </c>
      <c r="D1875" s="999" t="s">
        <v>875</v>
      </c>
    </row>
    <row r="1876" spans="1:4" s="996" customFormat="1" ht="11.25" customHeight="1" x14ac:dyDescent="0.2">
      <c r="A1876" s="1317"/>
      <c r="B1876" s="1003">
        <v>1932.45</v>
      </c>
      <c r="C1876" s="1003">
        <v>1827.48424</v>
      </c>
      <c r="D1876" s="999" t="s">
        <v>4312</v>
      </c>
    </row>
    <row r="1877" spans="1:4" s="996" customFormat="1" ht="11.25" customHeight="1" x14ac:dyDescent="0.2">
      <c r="A1877" s="1317"/>
      <c r="B1877" s="1003">
        <v>5000</v>
      </c>
      <c r="C1877" s="1003">
        <v>4296.1727599999995</v>
      </c>
      <c r="D1877" s="999" t="s">
        <v>4319</v>
      </c>
    </row>
    <row r="1878" spans="1:4" s="996" customFormat="1" ht="11.25" customHeight="1" x14ac:dyDescent="0.2">
      <c r="A1878" s="1317"/>
      <c r="B1878" s="1003">
        <v>41085.050000000003</v>
      </c>
      <c r="C1878" s="1003">
        <v>1110.57</v>
      </c>
      <c r="D1878" s="999" t="s">
        <v>3361</v>
      </c>
    </row>
    <row r="1879" spans="1:4" s="996" customFormat="1" ht="11.25" customHeight="1" x14ac:dyDescent="0.2">
      <c r="A1879" s="1317"/>
      <c r="B1879" s="1003">
        <v>1000</v>
      </c>
      <c r="C1879" s="1003">
        <v>1000</v>
      </c>
      <c r="D1879" s="999" t="s">
        <v>4282</v>
      </c>
    </row>
    <row r="1880" spans="1:4" s="996" customFormat="1" ht="11.25" customHeight="1" x14ac:dyDescent="0.2">
      <c r="A1880" s="1318"/>
      <c r="B1880" s="1005">
        <v>260253.16000000003</v>
      </c>
      <c r="C1880" s="1005">
        <v>210908.68213999999</v>
      </c>
      <c r="D1880" s="1001" t="s">
        <v>11</v>
      </c>
    </row>
    <row r="1881" spans="1:4" s="996" customFormat="1" ht="21" x14ac:dyDescent="0.2">
      <c r="A1881" s="1317" t="s">
        <v>1947</v>
      </c>
      <c r="B1881" s="1003">
        <v>180</v>
      </c>
      <c r="C1881" s="1003">
        <v>180</v>
      </c>
      <c r="D1881" s="999" t="s">
        <v>4133</v>
      </c>
    </row>
    <row r="1882" spans="1:4" s="996" customFormat="1" ht="11.25" customHeight="1" x14ac:dyDescent="0.2">
      <c r="A1882" s="1317"/>
      <c r="B1882" s="1003">
        <v>12756</v>
      </c>
      <c r="C1882" s="1003">
        <v>12756</v>
      </c>
      <c r="D1882" s="999" t="s">
        <v>4320</v>
      </c>
    </row>
    <row r="1883" spans="1:4" s="996" customFormat="1" ht="11.25" customHeight="1" x14ac:dyDescent="0.2">
      <c r="A1883" s="1317"/>
      <c r="B1883" s="1003">
        <v>6000</v>
      </c>
      <c r="C1883" s="1003">
        <v>6000</v>
      </c>
      <c r="D1883" s="999" t="s">
        <v>1948</v>
      </c>
    </row>
    <row r="1884" spans="1:4" s="996" customFormat="1" ht="11.25" customHeight="1" x14ac:dyDescent="0.2">
      <c r="A1884" s="1317"/>
      <c r="B1884" s="1003">
        <v>528</v>
      </c>
      <c r="C1884" s="1003">
        <v>528</v>
      </c>
      <c r="D1884" s="999" t="s">
        <v>1949</v>
      </c>
    </row>
    <row r="1885" spans="1:4" s="996" customFormat="1" ht="11.25" customHeight="1" x14ac:dyDescent="0.2">
      <c r="A1885" s="1317"/>
      <c r="B1885" s="1003">
        <v>450</v>
      </c>
      <c r="C1885" s="1003">
        <v>450</v>
      </c>
      <c r="D1885" s="999" t="s">
        <v>4321</v>
      </c>
    </row>
    <row r="1886" spans="1:4" s="996" customFormat="1" ht="11.25" customHeight="1" x14ac:dyDescent="0.2">
      <c r="A1886" s="1317"/>
      <c r="B1886" s="1003">
        <v>2958.75</v>
      </c>
      <c r="C1886" s="1003">
        <v>2958.7488999999996</v>
      </c>
      <c r="D1886" s="999" t="s">
        <v>1950</v>
      </c>
    </row>
    <row r="1887" spans="1:4" s="996" customFormat="1" ht="11.25" customHeight="1" x14ac:dyDescent="0.2">
      <c r="A1887" s="1317"/>
      <c r="B1887" s="1003">
        <v>750</v>
      </c>
      <c r="C1887" s="1003">
        <v>750</v>
      </c>
      <c r="D1887" s="999" t="s">
        <v>883</v>
      </c>
    </row>
    <row r="1888" spans="1:4" s="996" customFormat="1" ht="11.25" customHeight="1" x14ac:dyDescent="0.2">
      <c r="A1888" s="1317"/>
      <c r="B1888" s="1003">
        <v>18606.88</v>
      </c>
      <c r="C1888" s="1003">
        <v>2318.24892</v>
      </c>
      <c r="D1888" s="999" t="s">
        <v>1951</v>
      </c>
    </row>
    <row r="1889" spans="1:4" s="996" customFormat="1" ht="11.25" customHeight="1" x14ac:dyDescent="0.2">
      <c r="A1889" s="1317"/>
      <c r="B1889" s="1003">
        <v>10500</v>
      </c>
      <c r="C1889" s="1003">
        <v>10500</v>
      </c>
      <c r="D1889" s="999" t="s">
        <v>4322</v>
      </c>
    </row>
    <row r="1890" spans="1:4" s="996" customFormat="1" ht="11.25" customHeight="1" x14ac:dyDescent="0.2">
      <c r="A1890" s="1317"/>
      <c r="B1890" s="1003">
        <v>5976.32</v>
      </c>
      <c r="C1890" s="1003">
        <v>5976.32</v>
      </c>
      <c r="D1890" s="999" t="s">
        <v>701</v>
      </c>
    </row>
    <row r="1891" spans="1:4" s="996" customFormat="1" ht="11.25" customHeight="1" x14ac:dyDescent="0.2">
      <c r="A1891" s="1317"/>
      <c r="B1891" s="1003">
        <v>523587</v>
      </c>
      <c r="C1891" s="1003">
        <v>523587</v>
      </c>
      <c r="D1891" s="999" t="s">
        <v>872</v>
      </c>
    </row>
    <row r="1892" spans="1:4" s="996" customFormat="1" ht="11.25" customHeight="1" x14ac:dyDescent="0.2">
      <c r="A1892" s="1317"/>
      <c r="B1892" s="1003">
        <v>5700</v>
      </c>
      <c r="C1892" s="1003">
        <v>3615.13229</v>
      </c>
      <c r="D1892" s="999" t="s">
        <v>4323</v>
      </c>
    </row>
    <row r="1893" spans="1:4" s="996" customFormat="1" ht="11.25" customHeight="1" x14ac:dyDescent="0.2">
      <c r="A1893" s="1317"/>
      <c r="B1893" s="1003">
        <v>7426.46</v>
      </c>
      <c r="C1893" s="1003">
        <v>7426.45957</v>
      </c>
      <c r="D1893" s="999" t="s">
        <v>4324</v>
      </c>
    </row>
    <row r="1894" spans="1:4" s="996" customFormat="1" ht="11.25" customHeight="1" x14ac:dyDescent="0.2">
      <c r="A1894" s="1317"/>
      <c r="B1894" s="1003">
        <v>2680</v>
      </c>
      <c r="C1894" s="1003">
        <v>2637.13859</v>
      </c>
      <c r="D1894" s="999" t="s">
        <v>4325</v>
      </c>
    </row>
    <row r="1895" spans="1:4" s="996" customFormat="1" ht="11.25" customHeight="1" x14ac:dyDescent="0.2">
      <c r="A1895" s="1317"/>
      <c r="B1895" s="1003">
        <v>2880</v>
      </c>
      <c r="C1895" s="1003">
        <v>2760.5123900000003</v>
      </c>
      <c r="D1895" s="999" t="s">
        <v>4326</v>
      </c>
    </row>
    <row r="1896" spans="1:4" s="996" customFormat="1" ht="11.25" customHeight="1" x14ac:dyDescent="0.2">
      <c r="A1896" s="1317"/>
      <c r="B1896" s="1003">
        <v>5189.79</v>
      </c>
      <c r="C1896" s="1003">
        <v>5189.78334</v>
      </c>
      <c r="D1896" s="999" t="s">
        <v>4327</v>
      </c>
    </row>
    <row r="1897" spans="1:4" s="996" customFormat="1" ht="11.25" customHeight="1" x14ac:dyDescent="0.2">
      <c r="A1897" s="1317"/>
      <c r="B1897" s="1003">
        <v>490</v>
      </c>
      <c r="C1897" s="1003">
        <v>490</v>
      </c>
      <c r="D1897" s="999" t="s">
        <v>1952</v>
      </c>
    </row>
    <row r="1898" spans="1:4" s="996" customFormat="1" ht="11.25" customHeight="1" x14ac:dyDescent="0.2">
      <c r="A1898" s="1317"/>
      <c r="B1898" s="1003">
        <v>1750</v>
      </c>
      <c r="C1898" s="1003">
        <v>1750</v>
      </c>
      <c r="D1898" s="999" t="s">
        <v>1953</v>
      </c>
    </row>
    <row r="1899" spans="1:4" s="996" customFormat="1" ht="11.25" customHeight="1" x14ac:dyDescent="0.2">
      <c r="A1899" s="1317"/>
      <c r="B1899" s="1003">
        <v>1500</v>
      </c>
      <c r="C1899" s="1003">
        <v>1500</v>
      </c>
      <c r="D1899" s="999" t="s">
        <v>4282</v>
      </c>
    </row>
    <row r="1900" spans="1:4" s="996" customFormat="1" ht="11.25" customHeight="1" x14ac:dyDescent="0.2">
      <c r="A1900" s="1317"/>
      <c r="B1900" s="1003">
        <v>609909.19999999995</v>
      </c>
      <c r="C1900" s="1003">
        <v>591373.34399999992</v>
      </c>
      <c r="D1900" s="999" t="s">
        <v>11</v>
      </c>
    </row>
    <row r="1901" spans="1:4" s="455" customFormat="1" ht="23.25" customHeight="1" x14ac:dyDescent="0.2">
      <c r="A1901" s="239" t="s">
        <v>2890</v>
      </c>
      <c r="B1901" s="457">
        <v>1637563.6300000001</v>
      </c>
      <c r="C1901" s="457">
        <v>1341357.7596700003</v>
      </c>
      <c r="D1901" s="456"/>
    </row>
    <row r="1902" spans="1:4" s="232" customFormat="1" x14ac:dyDescent="0.15">
      <c r="A1902" s="244"/>
      <c r="B1902" s="242"/>
      <c r="C1902" s="242"/>
      <c r="D1902" s="243"/>
    </row>
    <row r="1903" spans="1:4" s="248" customFormat="1" ht="21" customHeight="1" x14ac:dyDescent="0.15">
      <c r="A1903" s="245" t="s">
        <v>339</v>
      </c>
      <c r="B1903" s="457">
        <f>B29+B47+B119+B246+B1767+B1901</f>
        <v>12112254.58</v>
      </c>
      <c r="C1903" s="457">
        <f>C29+C47+C119+C246+C1767+C1901</f>
        <v>11383244.91051</v>
      </c>
      <c r="D1903" s="247"/>
    </row>
    <row r="1904" spans="1:4" s="232" customFormat="1" ht="12.75" customHeight="1" x14ac:dyDescent="0.15">
      <c r="B1904" s="242"/>
      <c r="C1904" s="242"/>
      <c r="D1904" s="249"/>
    </row>
    <row r="1905" spans="1:4" s="232" customFormat="1" ht="12.75" customHeight="1" x14ac:dyDescent="0.15">
      <c r="B1905" s="242"/>
      <c r="C1905" s="242"/>
      <c r="D1905" s="249"/>
    </row>
    <row r="1906" spans="1:4" s="232" customFormat="1" ht="12.75" customHeight="1" x14ac:dyDescent="0.15">
      <c r="A1906" s="1320" t="s">
        <v>2891</v>
      </c>
      <c r="B1906" s="1320"/>
      <c r="C1906" s="1320"/>
      <c r="D1906" s="1320"/>
    </row>
    <row r="1907" spans="1:4" s="232" customFormat="1" ht="12.75" customHeight="1" x14ac:dyDescent="0.15">
      <c r="A1907" s="1321" t="s">
        <v>4328</v>
      </c>
      <c r="B1907" s="1321"/>
      <c r="C1907" s="1321"/>
      <c r="D1907" s="1321"/>
    </row>
    <row r="1908" spans="1:4" ht="12.75" customHeight="1" x14ac:dyDescent="0.15"/>
    <row r="1909" spans="1:4" ht="12.75" customHeight="1" x14ac:dyDescent="0.15"/>
    <row r="1910" spans="1:4" ht="12.75" customHeight="1" x14ac:dyDescent="0.15"/>
    <row r="1911" spans="1:4" ht="12.75" customHeight="1" x14ac:dyDescent="0.15"/>
    <row r="1912" spans="1:4" ht="12.75" customHeight="1" x14ac:dyDescent="0.15"/>
    <row r="1913" spans="1:4" ht="12.75" customHeight="1" x14ac:dyDescent="0.15"/>
    <row r="1914" spans="1:4" ht="12.75" customHeight="1" x14ac:dyDescent="0.15"/>
    <row r="1915" spans="1:4" ht="12.75" customHeight="1" x14ac:dyDescent="0.15"/>
  </sheetData>
  <mergeCells count="220">
    <mergeCell ref="A1881:A1900"/>
    <mergeCell ref="A1:D1"/>
    <mergeCell ref="A1906:D1906"/>
    <mergeCell ref="A1907:D1907"/>
    <mergeCell ref="A1784:A1804"/>
    <mergeCell ref="A1805:A1820"/>
    <mergeCell ref="A1821:A1836"/>
    <mergeCell ref="A1837:A1842"/>
    <mergeCell ref="A1843:A1864"/>
    <mergeCell ref="A1865:A1880"/>
    <mergeCell ref="A1753:A1755"/>
    <mergeCell ref="A1756:A1758"/>
    <mergeCell ref="A1759:A1760"/>
    <mergeCell ref="A1761:A1762"/>
    <mergeCell ref="A1763:A1766"/>
    <mergeCell ref="A1769:A1783"/>
    <mergeCell ref="A1724:A1730"/>
    <mergeCell ref="A1731:A1738"/>
    <mergeCell ref="A1739:A1741"/>
    <mergeCell ref="A1742:A1744"/>
    <mergeCell ref="A1745:A1747"/>
    <mergeCell ref="A1748:A1752"/>
    <mergeCell ref="A1696:A1700"/>
    <mergeCell ref="A1701:A1705"/>
    <mergeCell ref="A1706:A1711"/>
    <mergeCell ref="A1712:A1714"/>
    <mergeCell ref="A1715:A1719"/>
    <mergeCell ref="A1720:A1723"/>
    <mergeCell ref="A1673:A1678"/>
    <mergeCell ref="A1679:A1680"/>
    <mergeCell ref="A1681:A1684"/>
    <mergeCell ref="A1685:A1689"/>
    <mergeCell ref="A1690:A1692"/>
    <mergeCell ref="A1693:A1695"/>
    <mergeCell ref="A1645:A1647"/>
    <mergeCell ref="A1648:A1654"/>
    <mergeCell ref="A1655:A1659"/>
    <mergeCell ref="A1660:A1665"/>
    <mergeCell ref="A1666:A1669"/>
    <mergeCell ref="A1670:A1672"/>
    <mergeCell ref="A1614:A1619"/>
    <mergeCell ref="A1620:A1629"/>
    <mergeCell ref="A1630:A1632"/>
    <mergeCell ref="A1633:A1634"/>
    <mergeCell ref="A1635:A1638"/>
    <mergeCell ref="A1639:A1644"/>
    <mergeCell ref="A1566:A1576"/>
    <mergeCell ref="A1577:A1583"/>
    <mergeCell ref="A1584:A1594"/>
    <mergeCell ref="A1595:A1603"/>
    <mergeCell ref="A1604:A1610"/>
    <mergeCell ref="A1611:A1613"/>
    <mergeCell ref="A1513:A1518"/>
    <mergeCell ref="A1519:A1525"/>
    <mergeCell ref="A1526:A1536"/>
    <mergeCell ref="A1537:A1546"/>
    <mergeCell ref="A1547:A1555"/>
    <mergeCell ref="A1556:A1565"/>
    <mergeCell ref="A1455:A1465"/>
    <mergeCell ref="A1466:A1473"/>
    <mergeCell ref="A1474:A1479"/>
    <mergeCell ref="A1480:A1488"/>
    <mergeCell ref="A1489:A1502"/>
    <mergeCell ref="A1503:A1512"/>
    <mergeCell ref="A1405:A1412"/>
    <mergeCell ref="A1413:A1422"/>
    <mergeCell ref="A1423:A1427"/>
    <mergeCell ref="A1428:A1435"/>
    <mergeCell ref="A1436:A1443"/>
    <mergeCell ref="A1444:A1454"/>
    <mergeCell ref="A1347:A1354"/>
    <mergeCell ref="A1355:A1362"/>
    <mergeCell ref="A1363:A1375"/>
    <mergeCell ref="A1376:A1388"/>
    <mergeCell ref="A1389:A1392"/>
    <mergeCell ref="A1393:A1404"/>
    <mergeCell ref="A1281:A1288"/>
    <mergeCell ref="A1289:A1303"/>
    <mergeCell ref="A1304:A1312"/>
    <mergeCell ref="A1313:A1326"/>
    <mergeCell ref="A1327:A1335"/>
    <mergeCell ref="A1336:A1346"/>
    <mergeCell ref="A1215:A1221"/>
    <mergeCell ref="A1222:A1234"/>
    <mergeCell ref="A1235:A1244"/>
    <mergeCell ref="A1245:A1254"/>
    <mergeCell ref="A1255:A1266"/>
    <mergeCell ref="A1267:A1280"/>
    <mergeCell ref="A1145:A1152"/>
    <mergeCell ref="A1153:A1163"/>
    <mergeCell ref="A1164:A1176"/>
    <mergeCell ref="A1177:A1191"/>
    <mergeCell ref="A1192:A1203"/>
    <mergeCell ref="A1204:A1214"/>
    <mergeCell ref="A1071:A1082"/>
    <mergeCell ref="A1083:A1096"/>
    <mergeCell ref="A1097:A1108"/>
    <mergeCell ref="A1109:A1121"/>
    <mergeCell ref="A1122:A1132"/>
    <mergeCell ref="A1133:A1144"/>
    <mergeCell ref="A1001:A1010"/>
    <mergeCell ref="A1011:A1018"/>
    <mergeCell ref="A1019:A1032"/>
    <mergeCell ref="A1033:A1044"/>
    <mergeCell ref="A1045:A1061"/>
    <mergeCell ref="A1062:A1070"/>
    <mergeCell ref="A935:A941"/>
    <mergeCell ref="A942:A952"/>
    <mergeCell ref="A953:A962"/>
    <mergeCell ref="A963:A974"/>
    <mergeCell ref="A975:A986"/>
    <mergeCell ref="A987:A1000"/>
    <mergeCell ref="A875:A884"/>
    <mergeCell ref="A885:A900"/>
    <mergeCell ref="A901:A908"/>
    <mergeCell ref="A909:A918"/>
    <mergeCell ref="A919:A926"/>
    <mergeCell ref="A927:A934"/>
    <mergeCell ref="A810:A821"/>
    <mergeCell ref="A822:A831"/>
    <mergeCell ref="A832:A839"/>
    <mergeCell ref="A840:A850"/>
    <mergeCell ref="A851:A864"/>
    <mergeCell ref="A865:A874"/>
    <mergeCell ref="A759:A765"/>
    <mergeCell ref="A766:A771"/>
    <mergeCell ref="A772:A778"/>
    <mergeCell ref="A779:A785"/>
    <mergeCell ref="A786:A797"/>
    <mergeCell ref="A798:A809"/>
    <mergeCell ref="A711:A720"/>
    <mergeCell ref="A721:A727"/>
    <mergeCell ref="A728:A735"/>
    <mergeCell ref="A736:A744"/>
    <mergeCell ref="A745:A750"/>
    <mergeCell ref="A751:A758"/>
    <mergeCell ref="A646:A650"/>
    <mergeCell ref="A651:A661"/>
    <mergeCell ref="A662:A670"/>
    <mergeCell ref="A671:A685"/>
    <mergeCell ref="A686:A693"/>
    <mergeCell ref="A694:A710"/>
    <mergeCell ref="A595:A608"/>
    <mergeCell ref="A609:A617"/>
    <mergeCell ref="A618:A623"/>
    <mergeCell ref="A624:A631"/>
    <mergeCell ref="A632:A639"/>
    <mergeCell ref="A640:A645"/>
    <mergeCell ref="A527:A537"/>
    <mergeCell ref="A538:A548"/>
    <mergeCell ref="A549:A559"/>
    <mergeCell ref="A560:A571"/>
    <mergeCell ref="A572:A586"/>
    <mergeCell ref="A587:A594"/>
    <mergeCell ref="A469:A478"/>
    <mergeCell ref="A479:A489"/>
    <mergeCell ref="A490:A497"/>
    <mergeCell ref="A498:A504"/>
    <mergeCell ref="A505:A515"/>
    <mergeCell ref="A516:A526"/>
    <mergeCell ref="A400:A413"/>
    <mergeCell ref="A414:A423"/>
    <mergeCell ref="A424:A436"/>
    <mergeCell ref="A437:A449"/>
    <mergeCell ref="A450:A460"/>
    <mergeCell ref="A461:A468"/>
    <mergeCell ref="A335:A343"/>
    <mergeCell ref="A344:A352"/>
    <mergeCell ref="A353:A365"/>
    <mergeCell ref="A366:A376"/>
    <mergeCell ref="A377:A385"/>
    <mergeCell ref="A386:A399"/>
    <mergeCell ref="A303:A308"/>
    <mergeCell ref="A309:A315"/>
    <mergeCell ref="A316:A319"/>
    <mergeCell ref="A320:A324"/>
    <mergeCell ref="A325:A329"/>
    <mergeCell ref="A330:A334"/>
    <mergeCell ref="A276:A279"/>
    <mergeCell ref="A280:A284"/>
    <mergeCell ref="A285:A289"/>
    <mergeCell ref="A290:A293"/>
    <mergeCell ref="A294:A297"/>
    <mergeCell ref="A298:A302"/>
    <mergeCell ref="A238:A245"/>
    <mergeCell ref="A248:A258"/>
    <mergeCell ref="A259:A262"/>
    <mergeCell ref="A263:A267"/>
    <mergeCell ref="A268:A271"/>
    <mergeCell ref="A272:A275"/>
    <mergeCell ref="A200:A206"/>
    <mergeCell ref="A207:A213"/>
    <mergeCell ref="A214:A220"/>
    <mergeCell ref="A221:A225"/>
    <mergeCell ref="A226:A231"/>
    <mergeCell ref="A232:A237"/>
    <mergeCell ref="A163:A167"/>
    <mergeCell ref="A168:A172"/>
    <mergeCell ref="A173:A180"/>
    <mergeCell ref="A181:A187"/>
    <mergeCell ref="A188:A193"/>
    <mergeCell ref="A194:A199"/>
    <mergeCell ref="A150:A152"/>
    <mergeCell ref="A153:A157"/>
    <mergeCell ref="A158:A162"/>
    <mergeCell ref="A72:A86"/>
    <mergeCell ref="A87:A94"/>
    <mergeCell ref="A95:A108"/>
    <mergeCell ref="A109:A118"/>
    <mergeCell ref="A121:A124"/>
    <mergeCell ref="A125:A130"/>
    <mergeCell ref="A5:A28"/>
    <mergeCell ref="A31:A38"/>
    <mergeCell ref="A39:A46"/>
    <mergeCell ref="A49:A56"/>
    <mergeCell ref="A57:A64"/>
    <mergeCell ref="A65:A71"/>
    <mergeCell ref="A131:A136"/>
    <mergeCell ref="A137:A142"/>
    <mergeCell ref="A143:A149"/>
  </mergeCells>
  <pageMargins left="0.39370078740157483" right="0.39370078740157483" top="0.59055118110236227" bottom="0.39370078740157483" header="0.31496062992125984" footer="0.11811023622047245"/>
  <pageSetup paperSize="9" scale="95" firstPageNumber="320" fitToHeight="0" orientation="landscape" useFirstPageNumber="1" r:id="rId1"/>
  <headerFooter>
    <oddHeader>&amp;L&amp;"Tahoma,Kurzíva"&amp;9Závěrečný účet Moravskoslezského kraje za rok 2022&amp;R&amp;"Tahoma,Kurzíva"&amp;9Tabulka č. 29</oddHeader>
    <oddFooter>&amp;C&amp;"Tahoma,Obyčejné"&amp;P</oddFooter>
  </headerFooter>
  <rowBreaks count="42" manualBreakCount="42">
    <brk id="44" max="16383" man="1"/>
    <brk id="88" max="16383" man="1"/>
    <brk id="132" max="16383" man="1"/>
    <brk id="178" max="16383" man="1"/>
    <brk id="225" max="16383" man="1"/>
    <brk id="267" max="16383" man="1"/>
    <brk id="313" max="16383" man="1"/>
    <brk id="357" max="16383" man="1"/>
    <brk id="403" max="16383" man="1"/>
    <brk id="449" max="16383" man="1"/>
    <brk id="495" max="16383" man="1"/>
    <brk id="540" max="16383" man="1"/>
    <brk id="586" max="16383" man="1"/>
    <brk id="631" max="16383" man="1"/>
    <brk id="675" max="16383" man="1"/>
    <brk id="718" max="16383" man="1"/>
    <brk id="765" max="16383" man="1"/>
    <brk id="811" max="16383" man="1"/>
    <brk id="856" max="16383" man="1"/>
    <brk id="900" max="16383" man="1"/>
    <brk id="947" max="16383" man="1"/>
    <brk id="992" max="16383" man="1"/>
    <brk id="1037" max="16383" man="1"/>
    <brk id="1082" max="16383" man="1"/>
    <brk id="1126" max="16383" man="1"/>
    <brk id="1172" max="16383" man="1"/>
    <brk id="1216" max="16383" man="1"/>
    <brk id="1262" max="16383" man="1"/>
    <brk id="1307" max="16383" man="1"/>
    <brk id="1352" max="16383" man="1"/>
    <brk id="1397" max="16383" man="1"/>
    <brk id="1443" max="16383" man="1"/>
    <brk id="1490" max="16383" man="1"/>
    <brk id="1536" max="16383" man="1"/>
    <brk id="1583" max="16383" man="1"/>
    <brk id="1629" max="16383" man="1"/>
    <brk id="1674" max="16383" man="1"/>
    <brk id="1719" max="16383" man="1"/>
    <brk id="1762" max="16383" man="1"/>
    <brk id="1806" max="16383" man="1"/>
    <brk id="1852" max="16383" man="1"/>
    <brk id="189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D5FC-84D0-4C17-B9FF-6CE52F0BD977}">
  <sheetPr>
    <pageSetUpPr fitToPage="1"/>
  </sheetPr>
  <dimension ref="A1:D1089"/>
  <sheetViews>
    <sheetView zoomScaleNormal="100" zoomScaleSheetLayoutView="100" workbookViewId="0">
      <pane ySplit="3" topLeftCell="A4" activePane="bottomLeft" state="frozen"/>
      <selection activeCell="I32" sqref="I32"/>
      <selection pane="bottomLeft" activeCell="G3" sqref="G3"/>
    </sheetView>
  </sheetViews>
  <sheetFormatPr defaultRowHeight="15" x14ac:dyDescent="0.25"/>
  <cols>
    <col min="1" max="1" width="38.5703125" style="1006" customWidth="1"/>
    <col min="2" max="3" width="11.140625" style="1006" customWidth="1"/>
    <col min="4" max="4" width="87.28515625" style="1006" customWidth="1"/>
    <col min="5" max="16384" width="9.140625" style="1006"/>
  </cols>
  <sheetData>
    <row r="1" spans="1:4" s="307" customFormat="1" ht="21" customHeight="1" x14ac:dyDescent="0.2">
      <c r="A1" s="1325" t="s">
        <v>2892</v>
      </c>
      <c r="B1" s="1325"/>
      <c r="C1" s="1325"/>
      <c r="D1" s="1325"/>
    </row>
    <row r="2" spans="1:4" s="307" customFormat="1" ht="12.75" x14ac:dyDescent="0.2">
      <c r="A2" s="251"/>
      <c r="B2" s="251"/>
      <c r="C2" s="251"/>
      <c r="D2" s="252" t="s">
        <v>2</v>
      </c>
    </row>
    <row r="3" spans="1:4" s="308" customFormat="1" ht="15" customHeight="1" x14ac:dyDescent="0.2">
      <c r="A3" s="253" t="s">
        <v>341</v>
      </c>
      <c r="B3" s="253" t="s">
        <v>2880</v>
      </c>
      <c r="C3" s="253" t="s">
        <v>2881</v>
      </c>
      <c r="D3" s="253" t="s">
        <v>2882</v>
      </c>
    </row>
    <row r="4" spans="1:4" s="309" customFormat="1" ht="24.75" customHeight="1" x14ac:dyDescent="0.2">
      <c r="A4" s="254" t="s">
        <v>3110</v>
      </c>
      <c r="B4" s="255"/>
      <c r="C4" s="255"/>
      <c r="D4" s="256"/>
    </row>
    <row r="5" spans="1:4" s="1007" customFormat="1" ht="11.25" customHeight="1" x14ac:dyDescent="0.2">
      <c r="A5" s="1316" t="s">
        <v>3109</v>
      </c>
      <c r="B5" s="1002">
        <v>300</v>
      </c>
      <c r="C5" s="1002">
        <v>150</v>
      </c>
      <c r="D5" s="1008" t="s">
        <v>2952</v>
      </c>
    </row>
    <row r="6" spans="1:4" s="1007" customFormat="1" ht="11.25" customHeight="1" x14ac:dyDescent="0.2">
      <c r="A6" s="1317"/>
      <c r="B6" s="1003">
        <v>50</v>
      </c>
      <c r="C6" s="1003">
        <v>50</v>
      </c>
      <c r="D6" s="1009" t="s">
        <v>828</v>
      </c>
    </row>
    <row r="7" spans="1:4" s="1007" customFormat="1" ht="11.25" customHeight="1" x14ac:dyDescent="0.2">
      <c r="A7" s="1317"/>
      <c r="B7" s="1003">
        <v>320</v>
      </c>
      <c r="C7" s="1003">
        <v>320</v>
      </c>
      <c r="D7" s="1009" t="s">
        <v>778</v>
      </c>
    </row>
    <row r="8" spans="1:4" s="1007" customFormat="1" ht="11.25" customHeight="1" x14ac:dyDescent="0.2">
      <c r="A8" s="1317"/>
      <c r="B8" s="1003">
        <v>61.7</v>
      </c>
      <c r="C8" s="1003">
        <v>61.7</v>
      </c>
      <c r="D8" s="1009" t="s">
        <v>895</v>
      </c>
    </row>
    <row r="9" spans="1:4" s="1007" customFormat="1" ht="11.25" customHeight="1" x14ac:dyDescent="0.2">
      <c r="A9" s="1317"/>
      <c r="B9" s="1003">
        <v>2400</v>
      </c>
      <c r="C9" s="1003">
        <v>2400</v>
      </c>
      <c r="D9" s="1009" t="s">
        <v>784</v>
      </c>
    </row>
    <row r="10" spans="1:4" s="1007" customFormat="1" ht="11.25" customHeight="1" x14ac:dyDescent="0.2">
      <c r="A10" s="1317"/>
      <c r="B10" s="1003">
        <v>50</v>
      </c>
      <c r="C10" s="1003">
        <v>50</v>
      </c>
      <c r="D10" s="1009" t="s">
        <v>365</v>
      </c>
    </row>
    <row r="11" spans="1:4" s="1007" customFormat="1" ht="11.25" customHeight="1" x14ac:dyDescent="0.2">
      <c r="A11" s="1318"/>
      <c r="B11" s="1005">
        <v>3181.7</v>
      </c>
      <c r="C11" s="1005">
        <v>3031.7</v>
      </c>
      <c r="D11" s="1010" t="s">
        <v>11</v>
      </c>
    </row>
    <row r="12" spans="1:4" s="1007" customFormat="1" ht="11.25" customHeight="1" x14ac:dyDescent="0.2">
      <c r="A12" s="1317" t="s">
        <v>344</v>
      </c>
      <c r="B12" s="1003">
        <v>88.8</v>
      </c>
      <c r="C12" s="1003">
        <v>88.8</v>
      </c>
      <c r="D12" s="1009" t="s">
        <v>828</v>
      </c>
    </row>
    <row r="13" spans="1:4" s="1007" customFormat="1" ht="11.25" customHeight="1" x14ac:dyDescent="0.2">
      <c r="A13" s="1317"/>
      <c r="B13" s="1003">
        <v>58.68</v>
      </c>
      <c r="C13" s="1003">
        <v>58.68</v>
      </c>
      <c r="D13" s="1009" t="s">
        <v>797</v>
      </c>
    </row>
    <row r="14" spans="1:4" s="1007" customFormat="1" ht="11.25" customHeight="1" x14ac:dyDescent="0.2">
      <c r="A14" s="1317"/>
      <c r="B14" s="1003">
        <v>6194</v>
      </c>
      <c r="C14" s="1003">
        <v>6194</v>
      </c>
      <c r="D14" s="1009" t="s">
        <v>812</v>
      </c>
    </row>
    <row r="15" spans="1:4" s="1007" customFormat="1" ht="11.25" customHeight="1" x14ac:dyDescent="0.2">
      <c r="A15" s="1317"/>
      <c r="B15" s="1003">
        <v>40</v>
      </c>
      <c r="C15" s="1003">
        <v>36.75</v>
      </c>
      <c r="D15" s="1009" t="s">
        <v>807</v>
      </c>
    </row>
    <row r="16" spans="1:4" s="1007" customFormat="1" ht="11.25" customHeight="1" x14ac:dyDescent="0.2">
      <c r="A16" s="1317"/>
      <c r="B16" s="1003">
        <v>170.36</v>
      </c>
      <c r="C16" s="1003">
        <v>170.34799999999998</v>
      </c>
      <c r="D16" s="1009" t="s">
        <v>3245</v>
      </c>
    </row>
    <row r="17" spans="1:4" s="1007" customFormat="1" ht="11.25" customHeight="1" x14ac:dyDescent="0.2">
      <c r="A17" s="1317"/>
      <c r="B17" s="1003">
        <v>725</v>
      </c>
      <c r="C17" s="1003">
        <v>500</v>
      </c>
      <c r="D17" s="1009" t="s">
        <v>365</v>
      </c>
    </row>
    <row r="18" spans="1:4" s="1007" customFormat="1" ht="11.25" customHeight="1" x14ac:dyDescent="0.2">
      <c r="A18" s="1317"/>
      <c r="B18" s="1003">
        <v>7276.8399999999992</v>
      </c>
      <c r="C18" s="1003">
        <v>7048.5779999999995</v>
      </c>
      <c r="D18" s="1009" t="s">
        <v>11</v>
      </c>
    </row>
    <row r="19" spans="1:4" s="1007" customFormat="1" ht="11.25" customHeight="1" x14ac:dyDescent="0.2">
      <c r="A19" s="1316" t="s">
        <v>1771</v>
      </c>
      <c r="B19" s="1002">
        <v>17316</v>
      </c>
      <c r="C19" s="1002">
        <v>17316</v>
      </c>
      <c r="D19" s="1008" t="s">
        <v>812</v>
      </c>
    </row>
    <row r="20" spans="1:4" s="1007" customFormat="1" ht="11.25" customHeight="1" x14ac:dyDescent="0.2">
      <c r="A20" s="1317"/>
      <c r="B20" s="1003">
        <v>10</v>
      </c>
      <c r="C20" s="1003">
        <v>10</v>
      </c>
      <c r="D20" s="1009" t="s">
        <v>3974</v>
      </c>
    </row>
    <row r="21" spans="1:4" s="1007" customFormat="1" ht="11.25" customHeight="1" x14ac:dyDescent="0.2">
      <c r="A21" s="1317"/>
      <c r="B21" s="1003">
        <v>3635.01</v>
      </c>
      <c r="C21" s="1003">
        <v>3588.7294400000001</v>
      </c>
      <c r="D21" s="1009" t="s">
        <v>4018</v>
      </c>
    </row>
    <row r="22" spans="1:4" s="1007" customFormat="1" ht="11.25" customHeight="1" x14ac:dyDescent="0.2">
      <c r="A22" s="1318"/>
      <c r="B22" s="1005">
        <v>20961.010000000002</v>
      </c>
      <c r="C22" s="1005">
        <v>20914.729439999999</v>
      </c>
      <c r="D22" s="1010" t="s">
        <v>11</v>
      </c>
    </row>
    <row r="23" spans="1:4" s="1007" customFormat="1" ht="11.25" customHeight="1" x14ac:dyDescent="0.2">
      <c r="A23" s="1317" t="s">
        <v>366</v>
      </c>
      <c r="B23" s="1003">
        <v>80</v>
      </c>
      <c r="C23" s="1003">
        <v>80</v>
      </c>
      <c r="D23" s="1009" t="s">
        <v>797</v>
      </c>
    </row>
    <row r="24" spans="1:4" s="1007" customFormat="1" ht="11.25" customHeight="1" x14ac:dyDescent="0.2">
      <c r="A24" s="1317"/>
      <c r="B24" s="1003">
        <v>28911</v>
      </c>
      <c r="C24" s="1003">
        <v>28911</v>
      </c>
      <c r="D24" s="1009" t="s">
        <v>812</v>
      </c>
    </row>
    <row r="25" spans="1:4" s="1007" customFormat="1" ht="11.25" customHeight="1" x14ac:dyDescent="0.2">
      <c r="A25" s="1317"/>
      <c r="B25" s="1003">
        <v>283.20000000000005</v>
      </c>
      <c r="C25" s="1003">
        <v>283.20000000000005</v>
      </c>
      <c r="D25" s="1009" t="s">
        <v>809</v>
      </c>
    </row>
    <row r="26" spans="1:4" s="1007" customFormat="1" ht="11.25" customHeight="1" x14ac:dyDescent="0.2">
      <c r="A26" s="1317"/>
      <c r="B26" s="1003">
        <v>100</v>
      </c>
      <c r="C26" s="1003">
        <v>100</v>
      </c>
      <c r="D26" s="1009" t="s">
        <v>756</v>
      </c>
    </row>
    <row r="27" spans="1:4" s="1007" customFormat="1" ht="11.25" customHeight="1" x14ac:dyDescent="0.2">
      <c r="A27" s="1317"/>
      <c r="B27" s="1003">
        <v>250</v>
      </c>
      <c r="C27" s="1003">
        <v>250</v>
      </c>
      <c r="D27" s="1009" t="s">
        <v>463</v>
      </c>
    </row>
    <row r="28" spans="1:4" s="1007" customFormat="1" ht="11.25" customHeight="1" x14ac:dyDescent="0.2">
      <c r="A28" s="1317"/>
      <c r="B28" s="1003">
        <v>107.56</v>
      </c>
      <c r="C28" s="1003">
        <v>60.137700000000002</v>
      </c>
      <c r="D28" s="1009" t="s">
        <v>3246</v>
      </c>
    </row>
    <row r="29" spans="1:4" s="1007" customFormat="1" ht="11.25" customHeight="1" x14ac:dyDescent="0.2">
      <c r="A29" s="1317"/>
      <c r="B29" s="1003">
        <v>50</v>
      </c>
      <c r="C29" s="1003">
        <v>50</v>
      </c>
      <c r="D29" s="1009" t="s">
        <v>365</v>
      </c>
    </row>
    <row r="30" spans="1:4" s="1007" customFormat="1" ht="11.25" customHeight="1" x14ac:dyDescent="0.2">
      <c r="A30" s="1317"/>
      <c r="B30" s="1003">
        <v>2665</v>
      </c>
      <c r="C30" s="1003">
        <v>2665</v>
      </c>
      <c r="D30" s="1009" t="s">
        <v>760</v>
      </c>
    </row>
    <row r="31" spans="1:4" s="1007" customFormat="1" ht="11.25" customHeight="1" x14ac:dyDescent="0.2">
      <c r="A31" s="1317"/>
      <c r="B31" s="1003">
        <v>32446.760000000002</v>
      </c>
      <c r="C31" s="1003">
        <v>32399.3377</v>
      </c>
      <c r="D31" s="1009" t="s">
        <v>11</v>
      </c>
    </row>
    <row r="32" spans="1:4" s="1007" customFormat="1" ht="11.25" customHeight="1" x14ac:dyDescent="0.2">
      <c r="A32" s="1316" t="s">
        <v>1772</v>
      </c>
      <c r="B32" s="1002">
        <v>194.8</v>
      </c>
      <c r="C32" s="1002">
        <v>0</v>
      </c>
      <c r="D32" s="1008" t="s">
        <v>2952</v>
      </c>
    </row>
    <row r="33" spans="1:4" s="1007" customFormat="1" ht="11.25" customHeight="1" x14ac:dyDescent="0.2">
      <c r="A33" s="1317"/>
      <c r="B33" s="1003">
        <v>48</v>
      </c>
      <c r="C33" s="1003">
        <v>48</v>
      </c>
      <c r="D33" s="1009" t="s">
        <v>797</v>
      </c>
    </row>
    <row r="34" spans="1:4" s="1007" customFormat="1" ht="11.25" customHeight="1" x14ac:dyDescent="0.2">
      <c r="A34" s="1317"/>
      <c r="B34" s="1003">
        <v>8205</v>
      </c>
      <c r="C34" s="1003">
        <v>8205</v>
      </c>
      <c r="D34" s="1009" t="s">
        <v>812</v>
      </c>
    </row>
    <row r="35" spans="1:4" s="1007" customFormat="1" ht="11.25" customHeight="1" x14ac:dyDescent="0.2">
      <c r="A35" s="1317"/>
      <c r="B35" s="1003">
        <v>320</v>
      </c>
      <c r="C35" s="1003">
        <v>320</v>
      </c>
      <c r="D35" s="1009" t="s">
        <v>779</v>
      </c>
    </row>
    <row r="36" spans="1:4" s="1007" customFormat="1" ht="11.25" customHeight="1" x14ac:dyDescent="0.2">
      <c r="A36" s="1317"/>
      <c r="B36" s="1003">
        <v>2250</v>
      </c>
      <c r="C36" s="1003">
        <v>0</v>
      </c>
      <c r="D36" s="1009" t="s">
        <v>365</v>
      </c>
    </row>
    <row r="37" spans="1:4" s="1007" customFormat="1" ht="11.25" customHeight="1" x14ac:dyDescent="0.2">
      <c r="A37" s="1317"/>
      <c r="B37" s="1003">
        <v>529</v>
      </c>
      <c r="C37" s="1003">
        <v>529</v>
      </c>
      <c r="D37" s="1009" t="s">
        <v>760</v>
      </c>
    </row>
    <row r="38" spans="1:4" s="1007" customFormat="1" ht="11.25" customHeight="1" x14ac:dyDescent="0.2">
      <c r="A38" s="1318"/>
      <c r="B38" s="1005">
        <v>11546.8</v>
      </c>
      <c r="C38" s="1005">
        <v>9102</v>
      </c>
      <c r="D38" s="1010" t="s">
        <v>11</v>
      </c>
    </row>
    <row r="39" spans="1:4" s="1007" customFormat="1" ht="11.25" customHeight="1" x14ac:dyDescent="0.2">
      <c r="A39" s="1317" t="s">
        <v>367</v>
      </c>
      <c r="B39" s="1003">
        <v>313.60000000000002</v>
      </c>
      <c r="C39" s="1003">
        <v>313.60000000000002</v>
      </c>
      <c r="D39" s="1009" t="s">
        <v>779</v>
      </c>
    </row>
    <row r="40" spans="1:4" s="1007" customFormat="1" ht="11.25" customHeight="1" x14ac:dyDescent="0.2">
      <c r="A40" s="1317"/>
      <c r="B40" s="1003">
        <v>2300</v>
      </c>
      <c r="C40" s="1003">
        <v>2300</v>
      </c>
      <c r="D40" s="1009" t="s">
        <v>365</v>
      </c>
    </row>
    <row r="41" spans="1:4" s="1007" customFormat="1" ht="11.25" customHeight="1" x14ac:dyDescent="0.2">
      <c r="A41" s="1317"/>
      <c r="B41" s="1003">
        <v>2613.6</v>
      </c>
      <c r="C41" s="1003">
        <v>2613.6</v>
      </c>
      <c r="D41" s="1009" t="s">
        <v>11</v>
      </c>
    </row>
    <row r="42" spans="1:4" s="1007" customFormat="1" ht="11.25" customHeight="1" x14ac:dyDescent="0.2">
      <c r="A42" s="1316" t="s">
        <v>368</v>
      </c>
      <c r="B42" s="1002">
        <v>199.7</v>
      </c>
      <c r="C42" s="1002">
        <v>99.85</v>
      </c>
      <c r="D42" s="1008" t="s">
        <v>798</v>
      </c>
    </row>
    <row r="43" spans="1:4" s="1007" customFormat="1" ht="11.25" customHeight="1" x14ac:dyDescent="0.2">
      <c r="A43" s="1317"/>
      <c r="B43" s="1003">
        <v>274.74</v>
      </c>
      <c r="C43" s="1003">
        <v>274.74</v>
      </c>
      <c r="D43" s="1009" t="s">
        <v>801</v>
      </c>
    </row>
    <row r="44" spans="1:4" s="1007" customFormat="1" ht="11.25" customHeight="1" x14ac:dyDescent="0.2">
      <c r="A44" s="1317"/>
      <c r="B44" s="1003">
        <v>395.6</v>
      </c>
      <c r="C44" s="1003">
        <v>316</v>
      </c>
      <c r="D44" s="1009" t="s">
        <v>778</v>
      </c>
    </row>
    <row r="45" spans="1:4" s="1007" customFormat="1" ht="11.25" customHeight="1" x14ac:dyDescent="0.2">
      <c r="A45" s="1317"/>
      <c r="B45" s="1003">
        <v>2400</v>
      </c>
      <c r="C45" s="1003">
        <v>2400</v>
      </c>
      <c r="D45" s="1009" t="s">
        <v>784</v>
      </c>
    </row>
    <row r="46" spans="1:4" s="1007" customFormat="1" ht="11.25" customHeight="1" x14ac:dyDescent="0.2">
      <c r="A46" s="1317"/>
      <c r="B46" s="1003">
        <v>1199</v>
      </c>
      <c r="C46" s="1003">
        <v>592.66</v>
      </c>
      <c r="D46" s="1009" t="s">
        <v>782</v>
      </c>
    </row>
    <row r="47" spans="1:4" s="1007" customFormat="1" ht="11.25" customHeight="1" x14ac:dyDescent="0.2">
      <c r="A47" s="1317"/>
      <c r="B47" s="1003">
        <v>249.5</v>
      </c>
      <c r="C47" s="1003">
        <v>249.5</v>
      </c>
      <c r="D47" s="1009" t="s">
        <v>799</v>
      </c>
    </row>
    <row r="48" spans="1:4" s="1007" customFormat="1" ht="11.25" customHeight="1" x14ac:dyDescent="0.2">
      <c r="A48" s="1317"/>
      <c r="B48" s="1003">
        <v>186.22</v>
      </c>
      <c r="C48" s="1003">
        <v>186.20332999999999</v>
      </c>
      <c r="D48" s="1009" t="s">
        <v>3246</v>
      </c>
    </row>
    <row r="49" spans="1:4" s="1007" customFormat="1" ht="11.25" customHeight="1" x14ac:dyDescent="0.2">
      <c r="A49" s="1317"/>
      <c r="B49" s="1003">
        <v>2016.57</v>
      </c>
      <c r="C49" s="1003">
        <v>1683.1863600000001</v>
      </c>
      <c r="D49" s="1009" t="s">
        <v>365</v>
      </c>
    </row>
    <row r="50" spans="1:4" s="1007" customFormat="1" ht="11.25" customHeight="1" x14ac:dyDescent="0.2">
      <c r="A50" s="1318"/>
      <c r="B50" s="1005">
        <v>6921.33</v>
      </c>
      <c r="C50" s="1005">
        <v>5802.13969</v>
      </c>
      <c r="D50" s="1010" t="s">
        <v>11</v>
      </c>
    </row>
    <row r="51" spans="1:4" s="1007" customFormat="1" ht="11.25" customHeight="1" x14ac:dyDescent="0.2">
      <c r="A51" s="1317" t="s">
        <v>345</v>
      </c>
      <c r="B51" s="1003">
        <v>32.299999999999997</v>
      </c>
      <c r="C51" s="1003">
        <v>32.298000000000002</v>
      </c>
      <c r="D51" s="1009" t="s">
        <v>4329</v>
      </c>
    </row>
    <row r="52" spans="1:4" s="1007" customFormat="1" ht="11.25" customHeight="1" x14ac:dyDescent="0.2">
      <c r="A52" s="1317"/>
      <c r="B52" s="1003">
        <v>210</v>
      </c>
      <c r="C52" s="1003">
        <v>140</v>
      </c>
      <c r="D52" s="1009" t="s">
        <v>895</v>
      </c>
    </row>
    <row r="53" spans="1:4" s="1007" customFormat="1" ht="11.25" customHeight="1" x14ac:dyDescent="0.2">
      <c r="A53" s="1317"/>
      <c r="B53" s="1003">
        <v>9061</v>
      </c>
      <c r="C53" s="1003">
        <v>9061</v>
      </c>
      <c r="D53" s="1009" t="s">
        <v>812</v>
      </c>
    </row>
    <row r="54" spans="1:4" s="1007" customFormat="1" ht="11.25" customHeight="1" x14ac:dyDescent="0.2">
      <c r="A54" s="1317"/>
      <c r="B54" s="1003">
        <v>330</v>
      </c>
      <c r="C54" s="1003">
        <v>330</v>
      </c>
      <c r="D54" s="1009" t="s">
        <v>756</v>
      </c>
    </row>
    <row r="55" spans="1:4" s="1007" customFormat="1" ht="11.25" customHeight="1" x14ac:dyDescent="0.2">
      <c r="A55" s="1317"/>
      <c r="B55" s="1003">
        <v>220</v>
      </c>
      <c r="C55" s="1003">
        <v>195.46899999999999</v>
      </c>
      <c r="D55" s="1009" t="s">
        <v>757</v>
      </c>
    </row>
    <row r="56" spans="1:4" s="1007" customFormat="1" ht="11.25" customHeight="1" x14ac:dyDescent="0.2">
      <c r="A56" s="1317"/>
      <c r="B56" s="1003">
        <v>200</v>
      </c>
      <c r="C56" s="1003">
        <v>200</v>
      </c>
      <c r="D56" s="1009" t="s">
        <v>3245</v>
      </c>
    </row>
    <row r="57" spans="1:4" s="1007" customFormat="1" ht="11.25" customHeight="1" x14ac:dyDescent="0.2">
      <c r="A57" s="1317"/>
      <c r="B57" s="1003">
        <v>100</v>
      </c>
      <c r="C57" s="1003">
        <v>100</v>
      </c>
      <c r="D57" s="1009" t="s">
        <v>516</v>
      </c>
    </row>
    <row r="58" spans="1:4" s="1007" customFormat="1" ht="11.25" customHeight="1" x14ac:dyDescent="0.2">
      <c r="A58" s="1317"/>
      <c r="B58" s="1003">
        <v>1250</v>
      </c>
      <c r="C58" s="1003">
        <v>0</v>
      </c>
      <c r="D58" s="1009" t="s">
        <v>365</v>
      </c>
    </row>
    <row r="59" spans="1:4" s="1007" customFormat="1" ht="11.25" customHeight="1" x14ac:dyDescent="0.2">
      <c r="A59" s="1317"/>
      <c r="B59" s="1003">
        <v>11403.3</v>
      </c>
      <c r="C59" s="1003">
        <v>10058.767</v>
      </c>
      <c r="D59" s="1009" t="s">
        <v>11</v>
      </c>
    </row>
    <row r="60" spans="1:4" s="1007" customFormat="1" ht="11.25" customHeight="1" x14ac:dyDescent="0.2">
      <c r="A60" s="1316" t="s">
        <v>3007</v>
      </c>
      <c r="B60" s="1002">
        <v>68.31</v>
      </c>
      <c r="C60" s="1002">
        <v>68.302970000000002</v>
      </c>
      <c r="D60" s="1008" t="s">
        <v>801</v>
      </c>
    </row>
    <row r="61" spans="1:4" s="1007" customFormat="1" ht="11.25" customHeight="1" x14ac:dyDescent="0.2">
      <c r="A61" s="1318"/>
      <c r="B61" s="1005">
        <v>68.31</v>
      </c>
      <c r="C61" s="1005">
        <v>68.302970000000002</v>
      </c>
      <c r="D61" s="1010" t="s">
        <v>11</v>
      </c>
    </row>
    <row r="62" spans="1:4" s="1007" customFormat="1" ht="11.25" customHeight="1" x14ac:dyDescent="0.2">
      <c r="A62" s="1317" t="s">
        <v>369</v>
      </c>
      <c r="B62" s="1003">
        <v>199.9</v>
      </c>
      <c r="C62" s="1003">
        <v>99.95</v>
      </c>
      <c r="D62" s="1009" t="s">
        <v>2952</v>
      </c>
    </row>
    <row r="63" spans="1:4" s="1007" customFormat="1" ht="11.25" customHeight="1" x14ac:dyDescent="0.2">
      <c r="A63" s="1317"/>
      <c r="B63" s="1003">
        <v>572.94000000000005</v>
      </c>
      <c r="C63" s="1003">
        <v>347.93799999999999</v>
      </c>
      <c r="D63" s="1009" t="s">
        <v>798</v>
      </c>
    </row>
    <row r="64" spans="1:4" s="1007" customFormat="1" ht="11.25" customHeight="1" x14ac:dyDescent="0.2">
      <c r="A64" s="1317"/>
      <c r="B64" s="1003">
        <v>80</v>
      </c>
      <c r="C64" s="1003">
        <v>80</v>
      </c>
      <c r="D64" s="1009" t="s">
        <v>797</v>
      </c>
    </row>
    <row r="65" spans="1:4" s="1007" customFormat="1" ht="11.25" customHeight="1" x14ac:dyDescent="0.2">
      <c r="A65" s="1317"/>
      <c r="B65" s="1003">
        <v>15</v>
      </c>
      <c r="C65" s="1003">
        <v>15</v>
      </c>
      <c r="D65" s="1009" t="s">
        <v>3974</v>
      </c>
    </row>
    <row r="66" spans="1:4" s="1007" customFormat="1" ht="11.25" customHeight="1" x14ac:dyDescent="0.2">
      <c r="A66" s="1317"/>
      <c r="B66" s="1003">
        <v>39.820000000000007</v>
      </c>
      <c r="C66" s="1003">
        <v>39.800249999999998</v>
      </c>
      <c r="D66" s="1009" t="s">
        <v>3246</v>
      </c>
    </row>
    <row r="67" spans="1:4" s="1007" customFormat="1" ht="11.25" customHeight="1" x14ac:dyDescent="0.2">
      <c r="A67" s="1317"/>
      <c r="B67" s="1003">
        <v>50</v>
      </c>
      <c r="C67" s="1003">
        <v>50</v>
      </c>
      <c r="D67" s="1009" t="s">
        <v>365</v>
      </c>
    </row>
    <row r="68" spans="1:4" s="1007" customFormat="1" ht="11.25" customHeight="1" x14ac:dyDescent="0.2">
      <c r="A68" s="1317"/>
      <c r="B68" s="1003">
        <v>957.66000000000008</v>
      </c>
      <c r="C68" s="1003">
        <v>632.68824999999993</v>
      </c>
      <c r="D68" s="1009" t="s">
        <v>11</v>
      </c>
    </row>
    <row r="69" spans="1:4" s="1007" customFormat="1" ht="11.25" customHeight="1" x14ac:dyDescent="0.2">
      <c r="A69" s="1316" t="s">
        <v>370</v>
      </c>
      <c r="B69" s="1002">
        <v>189</v>
      </c>
      <c r="C69" s="1002">
        <v>94.5</v>
      </c>
      <c r="D69" s="1008" t="s">
        <v>2952</v>
      </c>
    </row>
    <row r="70" spans="1:4" s="1007" customFormat="1" ht="11.25" customHeight="1" x14ac:dyDescent="0.2">
      <c r="A70" s="1317"/>
      <c r="B70" s="1003">
        <v>87.3</v>
      </c>
      <c r="C70" s="1003">
        <v>87.3</v>
      </c>
      <c r="D70" s="1009" t="s">
        <v>828</v>
      </c>
    </row>
    <row r="71" spans="1:4" s="1007" customFormat="1" ht="11.25" customHeight="1" x14ac:dyDescent="0.2">
      <c r="A71" s="1317"/>
      <c r="B71" s="1003">
        <v>80</v>
      </c>
      <c r="C71" s="1003">
        <v>72.022999999999996</v>
      </c>
      <c r="D71" s="1009" t="s">
        <v>797</v>
      </c>
    </row>
    <row r="72" spans="1:4" s="1007" customFormat="1" ht="11.25" customHeight="1" x14ac:dyDescent="0.2">
      <c r="A72" s="1317"/>
      <c r="B72" s="1003">
        <v>20833</v>
      </c>
      <c r="C72" s="1003">
        <v>20833</v>
      </c>
      <c r="D72" s="1009" t="s">
        <v>812</v>
      </c>
    </row>
    <row r="73" spans="1:4" s="1007" customFormat="1" ht="11.25" customHeight="1" x14ac:dyDescent="0.2">
      <c r="A73" s="1317"/>
      <c r="B73" s="1003">
        <v>50</v>
      </c>
      <c r="C73" s="1003">
        <v>50</v>
      </c>
      <c r="D73" s="1009" t="s">
        <v>799</v>
      </c>
    </row>
    <row r="74" spans="1:4" s="1007" customFormat="1" ht="11.25" customHeight="1" x14ac:dyDescent="0.2">
      <c r="A74" s="1317"/>
      <c r="B74" s="1003">
        <v>149.5</v>
      </c>
      <c r="C74" s="1003">
        <v>149.5</v>
      </c>
      <c r="D74" s="1009" t="s">
        <v>809</v>
      </c>
    </row>
    <row r="75" spans="1:4" s="1007" customFormat="1" ht="11.25" customHeight="1" x14ac:dyDescent="0.2">
      <c r="A75" s="1317"/>
      <c r="B75" s="1003">
        <v>340</v>
      </c>
      <c r="C75" s="1003">
        <v>340</v>
      </c>
      <c r="D75" s="1009" t="s">
        <v>3245</v>
      </c>
    </row>
    <row r="76" spans="1:4" s="1007" customFormat="1" ht="11.25" customHeight="1" x14ac:dyDescent="0.2">
      <c r="A76" s="1317"/>
      <c r="B76" s="1003">
        <v>50</v>
      </c>
      <c r="C76" s="1003">
        <v>50</v>
      </c>
      <c r="D76" s="1009" t="s">
        <v>365</v>
      </c>
    </row>
    <row r="77" spans="1:4" s="1007" customFormat="1" ht="11.25" customHeight="1" x14ac:dyDescent="0.2">
      <c r="A77" s="1317"/>
      <c r="B77" s="1003">
        <v>435</v>
      </c>
      <c r="C77" s="1003">
        <v>435</v>
      </c>
      <c r="D77" s="1009" t="s">
        <v>760</v>
      </c>
    </row>
    <row r="78" spans="1:4" s="1007" customFormat="1" ht="11.25" customHeight="1" x14ac:dyDescent="0.2">
      <c r="A78" s="1318"/>
      <c r="B78" s="1005">
        <v>22213.8</v>
      </c>
      <c r="C78" s="1005">
        <v>22111.323</v>
      </c>
      <c r="D78" s="1010" t="s">
        <v>11</v>
      </c>
    </row>
    <row r="79" spans="1:4" s="1007" customFormat="1" ht="11.25" customHeight="1" x14ac:dyDescent="0.2">
      <c r="A79" s="1317" t="s">
        <v>371</v>
      </c>
      <c r="B79" s="1003">
        <v>139.80000000000001</v>
      </c>
      <c r="C79" s="1003">
        <v>69.900000000000006</v>
      </c>
      <c r="D79" s="1009" t="s">
        <v>2952</v>
      </c>
    </row>
    <row r="80" spans="1:4" s="1007" customFormat="1" ht="11.25" customHeight="1" x14ac:dyDescent="0.2">
      <c r="A80" s="1317"/>
      <c r="B80" s="1003">
        <v>42.6</v>
      </c>
      <c r="C80" s="1003">
        <v>42.6</v>
      </c>
      <c r="D80" s="1009" t="s">
        <v>828</v>
      </c>
    </row>
    <row r="81" spans="1:4" s="1007" customFormat="1" ht="11.25" customHeight="1" x14ac:dyDescent="0.2">
      <c r="A81" s="1317"/>
      <c r="B81" s="1003">
        <v>35.82</v>
      </c>
      <c r="C81" s="1003">
        <v>35.812719999999999</v>
      </c>
      <c r="D81" s="1009" t="s">
        <v>801</v>
      </c>
    </row>
    <row r="82" spans="1:4" s="1007" customFormat="1" ht="11.25" customHeight="1" x14ac:dyDescent="0.2">
      <c r="A82" s="1317"/>
      <c r="B82" s="1003">
        <v>80</v>
      </c>
      <c r="C82" s="1003">
        <v>80</v>
      </c>
      <c r="D82" s="1009" t="s">
        <v>797</v>
      </c>
    </row>
    <row r="83" spans="1:4" s="1007" customFormat="1" ht="11.25" customHeight="1" x14ac:dyDescent="0.2">
      <c r="A83" s="1317"/>
      <c r="B83" s="1003">
        <v>173.3</v>
      </c>
      <c r="C83" s="1003">
        <v>173.3</v>
      </c>
      <c r="D83" s="1009" t="s">
        <v>756</v>
      </c>
    </row>
    <row r="84" spans="1:4" s="1007" customFormat="1" ht="11.25" customHeight="1" x14ac:dyDescent="0.2">
      <c r="A84" s="1317"/>
      <c r="B84" s="1003">
        <v>14.169999999999998</v>
      </c>
      <c r="C84" s="1003">
        <v>14.154529999999999</v>
      </c>
      <c r="D84" s="1009" t="s">
        <v>3246</v>
      </c>
    </row>
    <row r="85" spans="1:4" s="1007" customFormat="1" ht="11.25" customHeight="1" x14ac:dyDescent="0.2">
      <c r="A85" s="1317"/>
      <c r="B85" s="1003">
        <v>50</v>
      </c>
      <c r="C85" s="1003">
        <v>50</v>
      </c>
      <c r="D85" s="1009" t="s">
        <v>365</v>
      </c>
    </row>
    <row r="86" spans="1:4" s="1007" customFormat="1" ht="11.25" customHeight="1" x14ac:dyDescent="0.2">
      <c r="A86" s="1317"/>
      <c r="B86" s="1003">
        <v>535.69000000000005</v>
      </c>
      <c r="C86" s="1003">
        <v>465.76725000000005</v>
      </c>
      <c r="D86" s="1009" t="s">
        <v>11</v>
      </c>
    </row>
    <row r="87" spans="1:4" s="1007" customFormat="1" ht="11.25" customHeight="1" x14ac:dyDescent="0.2">
      <c r="A87" s="1316" t="s">
        <v>372</v>
      </c>
      <c r="B87" s="1002">
        <v>108.5</v>
      </c>
      <c r="C87" s="1002">
        <v>108.5</v>
      </c>
      <c r="D87" s="1008" t="s">
        <v>785</v>
      </c>
    </row>
    <row r="88" spans="1:4" s="1007" customFormat="1" ht="11.25" customHeight="1" x14ac:dyDescent="0.2">
      <c r="A88" s="1317"/>
      <c r="B88" s="1003">
        <v>69.400000000000006</v>
      </c>
      <c r="C88" s="1003">
        <v>69.400000000000006</v>
      </c>
      <c r="D88" s="1009" t="s">
        <v>895</v>
      </c>
    </row>
    <row r="89" spans="1:4" s="1007" customFormat="1" ht="11.25" customHeight="1" x14ac:dyDescent="0.2">
      <c r="A89" s="1317"/>
      <c r="B89" s="1003">
        <v>17154</v>
      </c>
      <c r="C89" s="1003">
        <v>17154</v>
      </c>
      <c r="D89" s="1009" t="s">
        <v>812</v>
      </c>
    </row>
    <row r="90" spans="1:4" s="1007" customFormat="1" ht="11.25" customHeight="1" x14ac:dyDescent="0.2">
      <c r="A90" s="1317"/>
      <c r="B90" s="1003">
        <v>98.4</v>
      </c>
      <c r="C90" s="1003">
        <v>98.4</v>
      </c>
      <c r="D90" s="1009" t="s">
        <v>807</v>
      </c>
    </row>
    <row r="91" spans="1:4" s="1007" customFormat="1" ht="11.25" customHeight="1" x14ac:dyDescent="0.2">
      <c r="A91" s="1317"/>
      <c r="B91" s="1003">
        <v>273</v>
      </c>
      <c r="C91" s="1003">
        <v>273</v>
      </c>
      <c r="D91" s="1009" t="s">
        <v>757</v>
      </c>
    </row>
    <row r="92" spans="1:4" s="1007" customFormat="1" ht="11.25" customHeight="1" x14ac:dyDescent="0.2">
      <c r="A92" s="1317"/>
      <c r="B92" s="1003">
        <v>50</v>
      </c>
      <c r="C92" s="1003">
        <v>50</v>
      </c>
      <c r="D92" s="1009" t="s">
        <v>365</v>
      </c>
    </row>
    <row r="93" spans="1:4" s="1007" customFormat="1" ht="11.25" customHeight="1" x14ac:dyDescent="0.2">
      <c r="A93" s="1317"/>
      <c r="B93" s="1003">
        <v>32</v>
      </c>
      <c r="C93" s="1003">
        <v>32</v>
      </c>
      <c r="D93" s="1009" t="s">
        <v>440</v>
      </c>
    </row>
    <row r="94" spans="1:4" s="1007" customFormat="1" ht="11.25" customHeight="1" x14ac:dyDescent="0.2">
      <c r="A94" s="1318"/>
      <c r="B94" s="1005">
        <v>17785.300000000003</v>
      </c>
      <c r="C94" s="1005">
        <v>17785.300000000003</v>
      </c>
      <c r="D94" s="1010" t="s">
        <v>11</v>
      </c>
    </row>
    <row r="95" spans="1:4" s="1007" customFormat="1" ht="11.25" customHeight="1" x14ac:dyDescent="0.2">
      <c r="A95" s="1317" t="s">
        <v>373</v>
      </c>
      <c r="B95" s="1003">
        <v>50</v>
      </c>
      <c r="C95" s="1003">
        <v>50</v>
      </c>
      <c r="D95" s="1009" t="s">
        <v>365</v>
      </c>
    </row>
    <row r="96" spans="1:4" s="1007" customFormat="1" ht="11.25" customHeight="1" x14ac:dyDescent="0.2">
      <c r="A96" s="1317"/>
      <c r="B96" s="1003">
        <v>50</v>
      </c>
      <c r="C96" s="1003">
        <v>50</v>
      </c>
      <c r="D96" s="1009" t="s">
        <v>11</v>
      </c>
    </row>
    <row r="97" spans="1:4" s="1007" customFormat="1" ht="11.25" customHeight="1" x14ac:dyDescent="0.2">
      <c r="A97" s="1316" t="s">
        <v>374</v>
      </c>
      <c r="B97" s="1002">
        <v>70</v>
      </c>
      <c r="C97" s="1002">
        <v>70</v>
      </c>
      <c r="D97" s="1008" t="s">
        <v>797</v>
      </c>
    </row>
    <row r="98" spans="1:4" s="1007" customFormat="1" ht="11.25" customHeight="1" x14ac:dyDescent="0.2">
      <c r="A98" s="1317"/>
      <c r="B98" s="1003">
        <v>38.200000000000003</v>
      </c>
      <c r="C98" s="1003">
        <v>22.422599999999999</v>
      </c>
      <c r="D98" s="1009" t="s">
        <v>807</v>
      </c>
    </row>
    <row r="99" spans="1:4" s="1007" customFormat="1" ht="11.25" customHeight="1" x14ac:dyDescent="0.2">
      <c r="A99" s="1317"/>
      <c r="B99" s="1003">
        <v>68.16</v>
      </c>
      <c r="C99" s="1003">
        <v>68.159000000000006</v>
      </c>
      <c r="D99" s="1009" t="s">
        <v>757</v>
      </c>
    </row>
    <row r="100" spans="1:4" s="1007" customFormat="1" ht="11.25" customHeight="1" x14ac:dyDescent="0.2">
      <c r="A100" s="1317"/>
      <c r="B100" s="1003">
        <v>45.989999999999995</v>
      </c>
      <c r="C100" s="1003">
        <v>45.974779999999996</v>
      </c>
      <c r="D100" s="1009" t="s">
        <v>3246</v>
      </c>
    </row>
    <row r="101" spans="1:4" s="1007" customFormat="1" ht="11.25" customHeight="1" x14ac:dyDescent="0.2">
      <c r="A101" s="1317"/>
      <c r="B101" s="1003">
        <v>500</v>
      </c>
      <c r="C101" s="1003">
        <v>275</v>
      </c>
      <c r="D101" s="1009" t="s">
        <v>365</v>
      </c>
    </row>
    <row r="102" spans="1:4" s="1007" customFormat="1" ht="11.25" customHeight="1" x14ac:dyDescent="0.2">
      <c r="A102" s="1317"/>
      <c r="B102" s="1003">
        <v>785</v>
      </c>
      <c r="C102" s="1003">
        <v>785</v>
      </c>
      <c r="D102" s="1009" t="s">
        <v>760</v>
      </c>
    </row>
    <row r="103" spans="1:4" s="1007" customFormat="1" ht="11.25" customHeight="1" x14ac:dyDescent="0.2">
      <c r="A103" s="1318"/>
      <c r="B103" s="1005">
        <v>1507.35</v>
      </c>
      <c r="C103" s="1005">
        <v>1266.55638</v>
      </c>
      <c r="D103" s="1010" t="s">
        <v>11</v>
      </c>
    </row>
    <row r="104" spans="1:4" s="1007" customFormat="1" ht="11.25" customHeight="1" x14ac:dyDescent="0.2">
      <c r="A104" s="1317" t="s">
        <v>356</v>
      </c>
      <c r="B104" s="1003">
        <v>2059.8000000000002</v>
      </c>
      <c r="C104" s="1003">
        <v>58.380139999999997</v>
      </c>
      <c r="D104" s="1009" t="s">
        <v>801</v>
      </c>
    </row>
    <row r="105" spans="1:4" s="1007" customFormat="1" ht="11.25" customHeight="1" x14ac:dyDescent="0.2">
      <c r="A105" s="1317"/>
      <c r="B105" s="1003">
        <v>80</v>
      </c>
      <c r="C105" s="1003">
        <v>79.543999999999997</v>
      </c>
      <c r="D105" s="1009" t="s">
        <v>797</v>
      </c>
    </row>
    <row r="106" spans="1:4" s="1007" customFormat="1" ht="11.25" customHeight="1" x14ac:dyDescent="0.2">
      <c r="A106" s="1317"/>
      <c r="B106" s="1003">
        <v>320</v>
      </c>
      <c r="C106" s="1003">
        <v>320</v>
      </c>
      <c r="D106" s="1009" t="s">
        <v>779</v>
      </c>
    </row>
    <row r="107" spans="1:4" s="1007" customFormat="1" ht="11.25" customHeight="1" x14ac:dyDescent="0.2">
      <c r="A107" s="1317"/>
      <c r="B107" s="1003">
        <v>327.06</v>
      </c>
      <c r="C107" s="1003">
        <v>327.03999999999996</v>
      </c>
      <c r="D107" s="1009" t="s">
        <v>3245</v>
      </c>
    </row>
    <row r="108" spans="1:4" s="1007" customFormat="1" ht="11.25" customHeight="1" x14ac:dyDescent="0.2">
      <c r="A108" s="1317"/>
      <c r="B108" s="1003">
        <v>11.2</v>
      </c>
      <c r="C108" s="1003">
        <v>0</v>
      </c>
      <c r="D108" s="1009" t="s">
        <v>3246</v>
      </c>
    </row>
    <row r="109" spans="1:4" s="1007" customFormat="1" ht="11.25" customHeight="1" x14ac:dyDescent="0.2">
      <c r="A109" s="1317"/>
      <c r="B109" s="1003">
        <v>50</v>
      </c>
      <c r="C109" s="1003">
        <v>50</v>
      </c>
      <c r="D109" s="1009" t="s">
        <v>365</v>
      </c>
    </row>
    <row r="110" spans="1:4" s="1007" customFormat="1" ht="11.25" customHeight="1" x14ac:dyDescent="0.2">
      <c r="A110" s="1317"/>
      <c r="B110" s="1003">
        <v>2848.06</v>
      </c>
      <c r="C110" s="1003">
        <v>834.96413999999993</v>
      </c>
      <c r="D110" s="1009" t="s">
        <v>11</v>
      </c>
    </row>
    <row r="111" spans="1:4" s="1007" customFormat="1" ht="11.25" customHeight="1" x14ac:dyDescent="0.2">
      <c r="A111" s="1316" t="s">
        <v>1773</v>
      </c>
      <c r="B111" s="1002">
        <v>139.69999999999999</v>
      </c>
      <c r="C111" s="1002">
        <v>69.849999999999994</v>
      </c>
      <c r="D111" s="1008" t="s">
        <v>2952</v>
      </c>
    </row>
    <row r="112" spans="1:4" s="1007" customFormat="1" ht="11.25" customHeight="1" x14ac:dyDescent="0.2">
      <c r="A112" s="1317"/>
      <c r="B112" s="1003">
        <v>400</v>
      </c>
      <c r="C112" s="1003">
        <v>400</v>
      </c>
      <c r="D112" s="1009" t="s">
        <v>778</v>
      </c>
    </row>
    <row r="113" spans="1:4" s="1007" customFormat="1" ht="11.25" customHeight="1" x14ac:dyDescent="0.2">
      <c r="A113" s="1317"/>
      <c r="B113" s="1003">
        <v>48</v>
      </c>
      <c r="C113" s="1003">
        <v>47.999000000000002</v>
      </c>
      <c r="D113" s="1009" t="s">
        <v>797</v>
      </c>
    </row>
    <row r="114" spans="1:4" s="1007" customFormat="1" ht="11.25" customHeight="1" x14ac:dyDescent="0.2">
      <c r="A114" s="1317"/>
      <c r="B114" s="1003">
        <v>1149.5</v>
      </c>
      <c r="C114" s="1003">
        <v>0</v>
      </c>
      <c r="D114" s="1009" t="s">
        <v>782</v>
      </c>
    </row>
    <row r="115" spans="1:4" s="1007" customFormat="1" ht="11.25" customHeight="1" x14ac:dyDescent="0.2">
      <c r="A115" s="1317"/>
      <c r="B115" s="1003">
        <v>3028</v>
      </c>
      <c r="C115" s="1003">
        <v>3028</v>
      </c>
      <c r="D115" s="1009" t="s">
        <v>812</v>
      </c>
    </row>
    <row r="116" spans="1:4" s="1007" customFormat="1" ht="11.25" customHeight="1" x14ac:dyDescent="0.2">
      <c r="A116" s="1317"/>
      <c r="B116" s="1003">
        <v>90</v>
      </c>
      <c r="C116" s="1003">
        <v>90</v>
      </c>
      <c r="D116" s="1009" t="s">
        <v>757</v>
      </c>
    </row>
    <row r="117" spans="1:4" s="1007" customFormat="1" ht="11.25" customHeight="1" x14ac:dyDescent="0.2">
      <c r="A117" s="1317"/>
      <c r="B117" s="1003">
        <v>500</v>
      </c>
      <c r="C117" s="1003">
        <v>500</v>
      </c>
      <c r="D117" s="1009" t="s">
        <v>425</v>
      </c>
    </row>
    <row r="118" spans="1:4" s="1007" customFormat="1" ht="11.25" customHeight="1" x14ac:dyDescent="0.2">
      <c r="A118" s="1317"/>
      <c r="B118" s="1003">
        <v>2250</v>
      </c>
      <c r="C118" s="1003">
        <v>0</v>
      </c>
      <c r="D118" s="1009" t="s">
        <v>365</v>
      </c>
    </row>
    <row r="119" spans="1:4" s="1007" customFormat="1" ht="11.25" customHeight="1" x14ac:dyDescent="0.2">
      <c r="A119" s="1318"/>
      <c r="B119" s="1005">
        <v>7605.2</v>
      </c>
      <c r="C119" s="1005">
        <v>4135.8490000000002</v>
      </c>
      <c r="D119" s="1010" t="s">
        <v>11</v>
      </c>
    </row>
    <row r="120" spans="1:4" s="1007" customFormat="1" ht="11.25" customHeight="1" x14ac:dyDescent="0.2">
      <c r="A120" s="1317" t="s">
        <v>375</v>
      </c>
      <c r="B120" s="1003">
        <v>126.3</v>
      </c>
      <c r="C120" s="1003">
        <v>125.13325</v>
      </c>
      <c r="D120" s="1009" t="s">
        <v>785</v>
      </c>
    </row>
    <row r="121" spans="1:4" s="1007" customFormat="1" ht="11.25" customHeight="1" x14ac:dyDescent="0.2">
      <c r="A121" s="1317"/>
      <c r="B121" s="1003">
        <v>80</v>
      </c>
      <c r="C121" s="1003">
        <v>80</v>
      </c>
      <c r="D121" s="1009" t="s">
        <v>797</v>
      </c>
    </row>
    <row r="122" spans="1:4" s="1007" customFormat="1" ht="11.25" customHeight="1" x14ac:dyDescent="0.2">
      <c r="A122" s="1317"/>
      <c r="B122" s="1003">
        <v>50</v>
      </c>
      <c r="C122" s="1003">
        <v>50</v>
      </c>
      <c r="D122" s="1009" t="s">
        <v>4329</v>
      </c>
    </row>
    <row r="123" spans="1:4" s="1007" customFormat="1" ht="11.25" customHeight="1" x14ac:dyDescent="0.2">
      <c r="A123" s="1317"/>
      <c r="B123" s="1003">
        <v>9404</v>
      </c>
      <c r="C123" s="1003">
        <v>9404</v>
      </c>
      <c r="D123" s="1009" t="s">
        <v>812</v>
      </c>
    </row>
    <row r="124" spans="1:4" s="1007" customFormat="1" ht="11.25" customHeight="1" x14ac:dyDescent="0.2">
      <c r="A124" s="1317"/>
      <c r="B124" s="1003">
        <v>300</v>
      </c>
      <c r="C124" s="1003">
        <v>300</v>
      </c>
      <c r="D124" s="1009" t="s">
        <v>757</v>
      </c>
    </row>
    <row r="125" spans="1:4" s="1007" customFormat="1" ht="11.25" customHeight="1" x14ac:dyDescent="0.2">
      <c r="A125" s="1317"/>
      <c r="B125" s="1003">
        <v>231.22</v>
      </c>
      <c r="C125" s="1003">
        <v>231.18699999999998</v>
      </c>
      <c r="D125" s="1009" t="s">
        <v>3245</v>
      </c>
    </row>
    <row r="126" spans="1:4" s="1007" customFormat="1" ht="11.25" customHeight="1" x14ac:dyDescent="0.2">
      <c r="A126" s="1317"/>
      <c r="B126" s="1003">
        <v>1850.01</v>
      </c>
      <c r="C126" s="1003">
        <v>1850</v>
      </c>
      <c r="D126" s="1009" t="s">
        <v>4018</v>
      </c>
    </row>
    <row r="127" spans="1:4" s="1007" customFormat="1" ht="11.25" customHeight="1" x14ac:dyDescent="0.2">
      <c r="A127" s="1317"/>
      <c r="B127" s="1003">
        <v>1500</v>
      </c>
      <c r="C127" s="1003">
        <v>1500</v>
      </c>
      <c r="D127" s="1009" t="s">
        <v>473</v>
      </c>
    </row>
    <row r="128" spans="1:4" s="1007" customFormat="1" ht="11.25" customHeight="1" x14ac:dyDescent="0.2">
      <c r="A128" s="1317"/>
      <c r="B128" s="1003">
        <v>110.21000000000001</v>
      </c>
      <c r="C128" s="1003">
        <v>110.17965</v>
      </c>
      <c r="D128" s="1009" t="s">
        <v>3246</v>
      </c>
    </row>
    <row r="129" spans="1:4" s="1007" customFormat="1" ht="11.25" customHeight="1" x14ac:dyDescent="0.2">
      <c r="A129" s="1317"/>
      <c r="B129" s="1003">
        <v>50</v>
      </c>
      <c r="C129" s="1003">
        <v>50</v>
      </c>
      <c r="D129" s="1009" t="s">
        <v>365</v>
      </c>
    </row>
    <row r="130" spans="1:4" s="1007" customFormat="1" ht="11.25" customHeight="1" x14ac:dyDescent="0.2">
      <c r="A130" s="1317"/>
      <c r="B130" s="1003">
        <v>13701.739999999998</v>
      </c>
      <c r="C130" s="1003">
        <v>13700.499899999999</v>
      </c>
      <c r="D130" s="1009" t="s">
        <v>11</v>
      </c>
    </row>
    <row r="131" spans="1:4" s="1007" customFormat="1" ht="11.25" customHeight="1" x14ac:dyDescent="0.2">
      <c r="A131" s="1316" t="s">
        <v>376</v>
      </c>
      <c r="B131" s="1002">
        <v>33.4</v>
      </c>
      <c r="C131" s="1002">
        <v>33.4</v>
      </c>
      <c r="D131" s="1008" t="s">
        <v>828</v>
      </c>
    </row>
    <row r="132" spans="1:4" s="1007" customFormat="1" ht="11.25" customHeight="1" x14ac:dyDescent="0.2">
      <c r="A132" s="1317"/>
      <c r="B132" s="1003">
        <v>9299</v>
      </c>
      <c r="C132" s="1003">
        <v>9299</v>
      </c>
      <c r="D132" s="1009" t="s">
        <v>812</v>
      </c>
    </row>
    <row r="133" spans="1:4" s="1007" customFormat="1" ht="11.25" customHeight="1" x14ac:dyDescent="0.2">
      <c r="A133" s="1317"/>
      <c r="B133" s="1003">
        <v>292</v>
      </c>
      <c r="C133" s="1003">
        <v>292</v>
      </c>
      <c r="D133" s="1009" t="s">
        <v>779</v>
      </c>
    </row>
    <row r="134" spans="1:4" s="1007" customFormat="1" ht="11.25" customHeight="1" x14ac:dyDescent="0.2">
      <c r="A134" s="1317"/>
      <c r="B134" s="1003">
        <v>99.5</v>
      </c>
      <c r="C134" s="1003">
        <v>87.677999999999997</v>
      </c>
      <c r="D134" s="1009" t="s">
        <v>807</v>
      </c>
    </row>
    <row r="135" spans="1:4" s="1007" customFormat="1" ht="11.25" customHeight="1" x14ac:dyDescent="0.2">
      <c r="A135" s="1317"/>
      <c r="B135" s="1003">
        <v>1000</v>
      </c>
      <c r="C135" s="1003">
        <v>0</v>
      </c>
      <c r="D135" s="1009" t="s">
        <v>758</v>
      </c>
    </row>
    <row r="136" spans="1:4" s="1007" customFormat="1" ht="11.25" customHeight="1" x14ac:dyDescent="0.2">
      <c r="A136" s="1317"/>
      <c r="B136" s="1003">
        <v>50</v>
      </c>
      <c r="C136" s="1003">
        <v>50</v>
      </c>
      <c r="D136" s="1009" t="s">
        <v>365</v>
      </c>
    </row>
    <row r="137" spans="1:4" s="1007" customFormat="1" ht="11.25" customHeight="1" x14ac:dyDescent="0.2">
      <c r="A137" s="1318"/>
      <c r="B137" s="1005">
        <v>10773.9</v>
      </c>
      <c r="C137" s="1005">
        <v>9762.0779999999995</v>
      </c>
      <c r="D137" s="1010" t="s">
        <v>11</v>
      </c>
    </row>
    <row r="138" spans="1:4" s="1007" customFormat="1" ht="11.25" customHeight="1" x14ac:dyDescent="0.2">
      <c r="A138" s="1317" t="s">
        <v>346</v>
      </c>
      <c r="B138" s="1003">
        <v>105</v>
      </c>
      <c r="C138" s="1003">
        <v>67.590999999999994</v>
      </c>
      <c r="D138" s="1009" t="s">
        <v>785</v>
      </c>
    </row>
    <row r="139" spans="1:4" s="1007" customFormat="1" ht="11.25" customHeight="1" x14ac:dyDescent="0.2">
      <c r="A139" s="1317"/>
      <c r="B139" s="1003">
        <v>400</v>
      </c>
      <c r="C139" s="1003">
        <v>200</v>
      </c>
      <c r="D139" s="1009" t="s">
        <v>894</v>
      </c>
    </row>
    <row r="140" spans="1:4" s="1007" customFormat="1" ht="11.25" customHeight="1" x14ac:dyDescent="0.2">
      <c r="A140" s="1317"/>
      <c r="B140" s="1003">
        <v>70.180000000000007</v>
      </c>
      <c r="C140" s="1003">
        <v>70.180000000000007</v>
      </c>
      <c r="D140" s="1009" t="s">
        <v>797</v>
      </c>
    </row>
    <row r="141" spans="1:4" s="1007" customFormat="1" ht="11.25" customHeight="1" x14ac:dyDescent="0.2">
      <c r="A141" s="1317"/>
      <c r="B141" s="1003">
        <v>36730</v>
      </c>
      <c r="C141" s="1003">
        <v>36730</v>
      </c>
      <c r="D141" s="1009" t="s">
        <v>812</v>
      </c>
    </row>
    <row r="142" spans="1:4" s="1007" customFormat="1" ht="11.25" customHeight="1" x14ac:dyDescent="0.2">
      <c r="A142" s="1317"/>
      <c r="B142" s="1003">
        <v>592.79999999999995</v>
      </c>
      <c r="C142" s="1003">
        <v>592.79999999999995</v>
      </c>
      <c r="D142" s="1009" t="s">
        <v>809</v>
      </c>
    </row>
    <row r="143" spans="1:4" s="1007" customFormat="1" ht="11.25" customHeight="1" x14ac:dyDescent="0.2">
      <c r="A143" s="1317"/>
      <c r="B143" s="1003">
        <v>18</v>
      </c>
      <c r="C143" s="1003">
        <v>18</v>
      </c>
      <c r="D143" s="1009" t="s">
        <v>3245</v>
      </c>
    </row>
    <row r="144" spans="1:4" s="1007" customFormat="1" ht="11.25" customHeight="1" x14ac:dyDescent="0.2">
      <c r="A144" s="1317"/>
      <c r="B144" s="1003">
        <v>9376.1</v>
      </c>
      <c r="C144" s="1003">
        <v>8876.0925399999996</v>
      </c>
      <c r="D144" s="1009" t="s">
        <v>425</v>
      </c>
    </row>
    <row r="145" spans="1:4" s="1007" customFormat="1" ht="11.25" customHeight="1" x14ac:dyDescent="0.2">
      <c r="A145" s="1317"/>
      <c r="B145" s="1003">
        <v>367.61</v>
      </c>
      <c r="C145" s="1003">
        <v>355.84500000000003</v>
      </c>
      <c r="D145" s="1009" t="s">
        <v>514</v>
      </c>
    </row>
    <row r="146" spans="1:4" s="1007" customFormat="1" ht="11.25" customHeight="1" x14ac:dyDescent="0.2">
      <c r="A146" s="1317"/>
      <c r="B146" s="1003">
        <v>150</v>
      </c>
      <c r="C146" s="1003">
        <v>150</v>
      </c>
      <c r="D146" s="1009" t="s">
        <v>473</v>
      </c>
    </row>
    <row r="147" spans="1:4" s="1007" customFormat="1" ht="11.25" customHeight="1" x14ac:dyDescent="0.2">
      <c r="A147" s="1317"/>
      <c r="B147" s="1003">
        <v>200.23</v>
      </c>
      <c r="C147" s="1003">
        <v>181.46258999999998</v>
      </c>
      <c r="D147" s="1009" t="s">
        <v>3246</v>
      </c>
    </row>
    <row r="148" spans="1:4" s="1007" customFormat="1" ht="11.25" customHeight="1" x14ac:dyDescent="0.2">
      <c r="A148" s="1317"/>
      <c r="B148" s="1003">
        <v>50</v>
      </c>
      <c r="C148" s="1003">
        <v>50</v>
      </c>
      <c r="D148" s="1009" t="s">
        <v>365</v>
      </c>
    </row>
    <row r="149" spans="1:4" s="1007" customFormat="1" ht="11.25" customHeight="1" x14ac:dyDescent="0.2">
      <c r="A149" s="1317"/>
      <c r="B149" s="1003">
        <v>48059.920000000006</v>
      </c>
      <c r="C149" s="1003">
        <v>47291.971130000005</v>
      </c>
      <c r="D149" s="1009" t="s">
        <v>11</v>
      </c>
    </row>
    <row r="150" spans="1:4" s="1007" customFormat="1" ht="11.25" customHeight="1" x14ac:dyDescent="0.2">
      <c r="A150" s="1316" t="s">
        <v>430</v>
      </c>
      <c r="B150" s="1002">
        <v>2837.5600000000004</v>
      </c>
      <c r="C150" s="1002">
        <v>2625.4561100000005</v>
      </c>
      <c r="D150" s="1008" t="s">
        <v>801</v>
      </c>
    </row>
    <row r="151" spans="1:4" s="1007" customFormat="1" ht="11.25" customHeight="1" x14ac:dyDescent="0.2">
      <c r="A151" s="1317"/>
      <c r="B151" s="1003">
        <v>80</v>
      </c>
      <c r="C151" s="1003">
        <v>80</v>
      </c>
      <c r="D151" s="1009" t="s">
        <v>797</v>
      </c>
    </row>
    <row r="152" spans="1:4" s="1007" customFormat="1" ht="11.25" customHeight="1" x14ac:dyDescent="0.2">
      <c r="A152" s="1317"/>
      <c r="B152" s="1003">
        <v>6250</v>
      </c>
      <c r="C152" s="1003">
        <v>6250</v>
      </c>
      <c r="D152" s="1009" t="s">
        <v>812</v>
      </c>
    </row>
    <row r="153" spans="1:4" s="1007" customFormat="1" ht="11.25" customHeight="1" x14ac:dyDescent="0.2">
      <c r="A153" s="1317"/>
      <c r="B153" s="1003">
        <v>319.92</v>
      </c>
      <c r="C153" s="1003">
        <v>319.92</v>
      </c>
      <c r="D153" s="1009" t="s">
        <v>779</v>
      </c>
    </row>
    <row r="154" spans="1:4" s="1007" customFormat="1" ht="11.25" customHeight="1" x14ac:dyDescent="0.2">
      <c r="A154" s="1317"/>
      <c r="B154" s="1003">
        <v>200</v>
      </c>
      <c r="C154" s="1003">
        <v>200</v>
      </c>
      <c r="D154" s="1009" t="s">
        <v>799</v>
      </c>
    </row>
    <row r="155" spans="1:4" s="1007" customFormat="1" ht="11.25" customHeight="1" x14ac:dyDescent="0.2">
      <c r="A155" s="1317"/>
      <c r="B155" s="1003">
        <v>50</v>
      </c>
      <c r="C155" s="1003">
        <v>50</v>
      </c>
      <c r="D155" s="1009" t="s">
        <v>3974</v>
      </c>
    </row>
    <row r="156" spans="1:4" s="1007" customFormat="1" ht="11.25" customHeight="1" x14ac:dyDescent="0.2">
      <c r="A156" s="1317"/>
      <c r="B156" s="1003">
        <v>5479.16</v>
      </c>
      <c r="C156" s="1003">
        <v>5479.1570000000002</v>
      </c>
      <c r="D156" s="1009" t="s">
        <v>463</v>
      </c>
    </row>
    <row r="157" spans="1:4" s="1007" customFormat="1" ht="11.25" customHeight="1" x14ac:dyDescent="0.2">
      <c r="A157" s="1317"/>
      <c r="B157" s="1003">
        <v>398.1</v>
      </c>
      <c r="C157" s="1003">
        <v>356.875</v>
      </c>
      <c r="D157" s="1009" t="s">
        <v>514</v>
      </c>
    </row>
    <row r="158" spans="1:4" s="1007" customFormat="1" ht="11.25" customHeight="1" x14ac:dyDescent="0.2">
      <c r="A158" s="1317"/>
      <c r="B158" s="1003">
        <v>211.28</v>
      </c>
      <c r="C158" s="1003">
        <v>211.20436000000001</v>
      </c>
      <c r="D158" s="1009" t="s">
        <v>3246</v>
      </c>
    </row>
    <row r="159" spans="1:4" s="1007" customFormat="1" ht="11.25" customHeight="1" x14ac:dyDescent="0.2">
      <c r="A159" s="1317"/>
      <c r="B159" s="1003">
        <v>4450</v>
      </c>
      <c r="C159" s="1003">
        <v>4450</v>
      </c>
      <c r="D159" s="1009" t="s">
        <v>760</v>
      </c>
    </row>
    <row r="160" spans="1:4" s="1007" customFormat="1" ht="11.25" customHeight="1" x14ac:dyDescent="0.2">
      <c r="A160" s="1318"/>
      <c r="B160" s="1005">
        <v>20276.020000000004</v>
      </c>
      <c r="C160" s="1005">
        <v>20022.61247</v>
      </c>
      <c r="D160" s="1010" t="s">
        <v>11</v>
      </c>
    </row>
    <row r="161" spans="1:4" s="1007" customFormat="1" ht="11.25" customHeight="1" x14ac:dyDescent="0.2">
      <c r="A161" s="1317" t="s">
        <v>377</v>
      </c>
      <c r="B161" s="1003">
        <v>60.41</v>
      </c>
      <c r="C161" s="1003">
        <v>60.408000000000001</v>
      </c>
      <c r="D161" s="1009" t="s">
        <v>797</v>
      </c>
    </row>
    <row r="162" spans="1:4" s="1007" customFormat="1" ht="11.25" customHeight="1" x14ac:dyDescent="0.2">
      <c r="A162" s="1317"/>
      <c r="B162" s="1003">
        <v>108.5</v>
      </c>
      <c r="C162" s="1003">
        <v>108.5</v>
      </c>
      <c r="D162" s="1009" t="s">
        <v>895</v>
      </c>
    </row>
    <row r="163" spans="1:4" s="1007" customFormat="1" ht="11.25" customHeight="1" x14ac:dyDescent="0.2">
      <c r="A163" s="1317"/>
      <c r="B163" s="1003">
        <v>165.6</v>
      </c>
      <c r="C163" s="1003">
        <v>155.84745999999998</v>
      </c>
      <c r="D163" s="1009" t="s">
        <v>799</v>
      </c>
    </row>
    <row r="164" spans="1:4" s="1007" customFormat="1" ht="11.25" customHeight="1" x14ac:dyDescent="0.2">
      <c r="A164" s="1317"/>
      <c r="B164" s="1003">
        <v>43.7</v>
      </c>
      <c r="C164" s="1003">
        <v>43.7</v>
      </c>
      <c r="D164" s="1009" t="s">
        <v>807</v>
      </c>
    </row>
    <row r="165" spans="1:4" s="1007" customFormat="1" ht="11.25" customHeight="1" x14ac:dyDescent="0.2">
      <c r="A165" s="1317"/>
      <c r="B165" s="1003">
        <v>118.5</v>
      </c>
      <c r="C165" s="1003">
        <v>118.5</v>
      </c>
      <c r="D165" s="1009" t="s">
        <v>757</v>
      </c>
    </row>
    <row r="166" spans="1:4" s="1007" customFormat="1" ht="11.25" customHeight="1" x14ac:dyDescent="0.2">
      <c r="A166" s="1317"/>
      <c r="B166" s="1003">
        <v>1130.0899999999999</v>
      </c>
      <c r="C166" s="1003">
        <v>1130.087</v>
      </c>
      <c r="D166" s="1009" t="s">
        <v>3135</v>
      </c>
    </row>
    <row r="167" spans="1:4" s="1007" customFormat="1" ht="11.25" customHeight="1" x14ac:dyDescent="0.2">
      <c r="A167" s="1317"/>
      <c r="B167" s="1003">
        <v>138.09</v>
      </c>
      <c r="C167" s="1003">
        <v>138.04349999999999</v>
      </c>
      <c r="D167" s="1009" t="s">
        <v>3246</v>
      </c>
    </row>
    <row r="168" spans="1:4" s="1007" customFormat="1" ht="11.25" customHeight="1" x14ac:dyDescent="0.2">
      <c r="A168" s="1317"/>
      <c r="B168" s="1003">
        <v>50</v>
      </c>
      <c r="C168" s="1003">
        <v>50</v>
      </c>
      <c r="D168" s="1009" t="s">
        <v>365</v>
      </c>
    </row>
    <row r="169" spans="1:4" s="1007" customFormat="1" ht="11.25" customHeight="1" x14ac:dyDescent="0.2">
      <c r="A169" s="1317"/>
      <c r="B169" s="1003">
        <v>1814.8899999999999</v>
      </c>
      <c r="C169" s="1003">
        <v>1805.0859599999999</v>
      </c>
      <c r="D169" s="1009" t="s">
        <v>11</v>
      </c>
    </row>
    <row r="170" spans="1:4" s="1007" customFormat="1" ht="11.25" customHeight="1" x14ac:dyDescent="0.2">
      <c r="A170" s="1322" t="s">
        <v>1774</v>
      </c>
      <c r="B170" s="1002">
        <v>140</v>
      </c>
      <c r="C170" s="1002">
        <v>70</v>
      </c>
      <c r="D170" s="1008" t="s">
        <v>2952</v>
      </c>
    </row>
    <row r="171" spans="1:4" s="1007" customFormat="1" ht="11.25" customHeight="1" x14ac:dyDescent="0.2">
      <c r="A171" s="1323"/>
      <c r="B171" s="1003">
        <v>43.4</v>
      </c>
      <c r="C171" s="1003">
        <v>43.4</v>
      </c>
      <c r="D171" s="1009" t="s">
        <v>828</v>
      </c>
    </row>
    <row r="172" spans="1:4" s="1007" customFormat="1" ht="11.25" customHeight="1" x14ac:dyDescent="0.2">
      <c r="A172" s="1323"/>
      <c r="B172" s="1003">
        <v>29586</v>
      </c>
      <c r="C172" s="1003">
        <v>29586</v>
      </c>
      <c r="D172" s="1009" t="s">
        <v>812</v>
      </c>
    </row>
    <row r="173" spans="1:4" s="1007" customFormat="1" ht="11.25" customHeight="1" x14ac:dyDescent="0.2">
      <c r="A173" s="1323"/>
      <c r="B173" s="1003">
        <v>562</v>
      </c>
      <c r="C173" s="1003">
        <v>562</v>
      </c>
      <c r="D173" s="1009" t="s">
        <v>809</v>
      </c>
    </row>
    <row r="174" spans="1:4" s="1007" customFormat="1" ht="11.25" customHeight="1" x14ac:dyDescent="0.2">
      <c r="A174" s="1323"/>
      <c r="B174" s="1003">
        <v>50</v>
      </c>
      <c r="C174" s="1003">
        <v>50</v>
      </c>
      <c r="D174" s="1009" t="s">
        <v>4330</v>
      </c>
    </row>
    <row r="175" spans="1:4" s="1007" customFormat="1" ht="11.25" customHeight="1" x14ac:dyDescent="0.2">
      <c r="A175" s="1323"/>
      <c r="B175" s="1003">
        <v>2642.62</v>
      </c>
      <c r="C175" s="1003">
        <v>2642.61303</v>
      </c>
      <c r="D175" s="1009" t="s">
        <v>4043</v>
      </c>
    </row>
    <row r="176" spans="1:4" s="1007" customFormat="1" ht="11.25" customHeight="1" x14ac:dyDescent="0.2">
      <c r="A176" s="1323"/>
      <c r="B176" s="1003">
        <v>94.5</v>
      </c>
      <c r="C176" s="1003">
        <v>94.5</v>
      </c>
      <c r="D176" s="1009" t="s">
        <v>495</v>
      </c>
    </row>
    <row r="177" spans="1:4" s="1007" customFormat="1" ht="11.25" customHeight="1" x14ac:dyDescent="0.2">
      <c r="A177" s="1323"/>
      <c r="B177" s="1003">
        <v>2500</v>
      </c>
      <c r="C177" s="1003">
        <v>2367.62273</v>
      </c>
      <c r="D177" s="1009" t="s">
        <v>3205</v>
      </c>
    </row>
    <row r="178" spans="1:4" s="1007" customFormat="1" ht="11.25" customHeight="1" x14ac:dyDescent="0.2">
      <c r="A178" s="1324"/>
      <c r="B178" s="1005">
        <v>35618.520000000004</v>
      </c>
      <c r="C178" s="1005">
        <v>35416.135760000005</v>
      </c>
      <c r="D178" s="1010" t="s">
        <v>11</v>
      </c>
    </row>
    <row r="179" spans="1:4" s="1007" customFormat="1" ht="11.25" customHeight="1" x14ac:dyDescent="0.2">
      <c r="A179" s="1317" t="s">
        <v>1775</v>
      </c>
      <c r="B179" s="1003">
        <v>319.04000000000002</v>
      </c>
      <c r="C179" s="1003">
        <v>0</v>
      </c>
      <c r="D179" s="1009" t="s">
        <v>778</v>
      </c>
    </row>
    <row r="180" spans="1:4" s="1007" customFormat="1" ht="11.25" customHeight="1" x14ac:dyDescent="0.2">
      <c r="A180" s="1317"/>
      <c r="B180" s="1003">
        <v>379.28</v>
      </c>
      <c r="C180" s="1003">
        <v>320</v>
      </c>
      <c r="D180" s="1009" t="s">
        <v>779</v>
      </c>
    </row>
    <row r="181" spans="1:4" s="1007" customFormat="1" ht="11.25" customHeight="1" x14ac:dyDescent="0.2">
      <c r="A181" s="1317"/>
      <c r="B181" s="1003">
        <v>60</v>
      </c>
      <c r="C181" s="1003">
        <v>59.807450000000003</v>
      </c>
      <c r="D181" s="1009" t="s">
        <v>807</v>
      </c>
    </row>
    <row r="182" spans="1:4" s="1007" customFormat="1" ht="11.25" customHeight="1" x14ac:dyDescent="0.2">
      <c r="A182" s="1317"/>
      <c r="B182" s="1003">
        <v>236.9</v>
      </c>
      <c r="C182" s="1003">
        <v>236.9</v>
      </c>
      <c r="D182" s="1009" t="s">
        <v>756</v>
      </c>
    </row>
    <row r="183" spans="1:4" s="1007" customFormat="1" ht="11.25" customHeight="1" x14ac:dyDescent="0.2">
      <c r="A183" s="1317"/>
      <c r="B183" s="1003">
        <v>329</v>
      </c>
      <c r="C183" s="1003">
        <v>329</v>
      </c>
      <c r="D183" s="1009" t="s">
        <v>425</v>
      </c>
    </row>
    <row r="184" spans="1:4" s="1007" customFormat="1" ht="11.25" customHeight="1" x14ac:dyDescent="0.2">
      <c r="A184" s="1317"/>
      <c r="B184" s="1003">
        <v>24.92</v>
      </c>
      <c r="C184" s="1003">
        <v>24.89865</v>
      </c>
      <c r="D184" s="1009" t="s">
        <v>3246</v>
      </c>
    </row>
    <row r="185" spans="1:4" s="1007" customFormat="1" ht="11.25" customHeight="1" x14ac:dyDescent="0.2">
      <c r="A185" s="1317"/>
      <c r="B185" s="1003">
        <v>50</v>
      </c>
      <c r="C185" s="1003">
        <v>50</v>
      </c>
      <c r="D185" s="1009" t="s">
        <v>365</v>
      </c>
    </row>
    <row r="186" spans="1:4" s="1007" customFormat="1" ht="11.25" customHeight="1" x14ac:dyDescent="0.2">
      <c r="A186" s="1317"/>
      <c r="B186" s="1003">
        <v>1399.1399999999999</v>
      </c>
      <c r="C186" s="1003">
        <v>1020.6061000000002</v>
      </c>
      <c r="D186" s="1009" t="s">
        <v>11</v>
      </c>
    </row>
    <row r="187" spans="1:4" s="1007" customFormat="1" ht="11.25" customHeight="1" x14ac:dyDescent="0.2">
      <c r="A187" s="1316" t="s">
        <v>445</v>
      </c>
      <c r="B187" s="1002">
        <v>173.54</v>
      </c>
      <c r="C187" s="1002">
        <v>173.53920000000002</v>
      </c>
      <c r="D187" s="1008" t="s">
        <v>801</v>
      </c>
    </row>
    <row r="188" spans="1:4" s="1007" customFormat="1" ht="11.25" customHeight="1" x14ac:dyDescent="0.2">
      <c r="A188" s="1317"/>
      <c r="B188" s="1003">
        <v>379</v>
      </c>
      <c r="C188" s="1003">
        <v>379</v>
      </c>
      <c r="D188" s="1009" t="s">
        <v>812</v>
      </c>
    </row>
    <row r="189" spans="1:4" s="1007" customFormat="1" ht="11.25" customHeight="1" x14ac:dyDescent="0.2">
      <c r="A189" s="1317"/>
      <c r="B189" s="1003">
        <v>300</v>
      </c>
      <c r="C189" s="1003">
        <v>300</v>
      </c>
      <c r="D189" s="1009" t="s">
        <v>757</v>
      </c>
    </row>
    <row r="190" spans="1:4" s="1007" customFormat="1" ht="11.25" customHeight="1" x14ac:dyDescent="0.2">
      <c r="A190" s="1317"/>
      <c r="B190" s="1003">
        <v>30</v>
      </c>
      <c r="C190" s="1003">
        <v>30</v>
      </c>
      <c r="D190" s="1009" t="s">
        <v>3974</v>
      </c>
    </row>
    <row r="191" spans="1:4" s="1007" customFormat="1" ht="11.25" customHeight="1" x14ac:dyDescent="0.2">
      <c r="A191" s="1318"/>
      <c r="B191" s="1005">
        <v>882.54</v>
      </c>
      <c r="C191" s="1005">
        <v>882.53920000000005</v>
      </c>
      <c r="D191" s="1010" t="s">
        <v>11</v>
      </c>
    </row>
    <row r="192" spans="1:4" s="1007" customFormat="1" ht="11.25" customHeight="1" x14ac:dyDescent="0.2">
      <c r="A192" s="1317" t="s">
        <v>378</v>
      </c>
      <c r="B192" s="1003">
        <v>50</v>
      </c>
      <c r="C192" s="1003">
        <v>50</v>
      </c>
      <c r="D192" s="1009" t="s">
        <v>365</v>
      </c>
    </row>
    <row r="193" spans="1:4" s="1007" customFormat="1" ht="11.25" customHeight="1" x14ac:dyDescent="0.2">
      <c r="A193" s="1317"/>
      <c r="B193" s="1003">
        <v>50</v>
      </c>
      <c r="C193" s="1003">
        <v>50</v>
      </c>
      <c r="D193" s="1009" t="s">
        <v>11</v>
      </c>
    </row>
    <row r="194" spans="1:4" s="1007" customFormat="1" ht="11.25" customHeight="1" x14ac:dyDescent="0.2">
      <c r="A194" s="1316" t="s">
        <v>1776</v>
      </c>
      <c r="B194" s="1002">
        <v>169.4</v>
      </c>
      <c r="C194" s="1002">
        <v>84.7</v>
      </c>
      <c r="D194" s="1008" t="s">
        <v>2952</v>
      </c>
    </row>
    <row r="195" spans="1:4" s="1007" customFormat="1" ht="11.25" customHeight="1" x14ac:dyDescent="0.2">
      <c r="A195" s="1317"/>
      <c r="B195" s="1003">
        <v>4.07</v>
      </c>
      <c r="C195" s="1003">
        <v>4.0598299999999998</v>
      </c>
      <c r="D195" s="1009" t="s">
        <v>3246</v>
      </c>
    </row>
    <row r="196" spans="1:4" s="1007" customFormat="1" ht="11.25" customHeight="1" x14ac:dyDescent="0.2">
      <c r="A196" s="1318"/>
      <c r="B196" s="1005">
        <v>173.47</v>
      </c>
      <c r="C196" s="1005">
        <v>88.759830000000008</v>
      </c>
      <c r="D196" s="1010" t="s">
        <v>11</v>
      </c>
    </row>
    <row r="197" spans="1:4" s="1007" customFormat="1" ht="11.25" customHeight="1" x14ac:dyDescent="0.2">
      <c r="A197" s="1317" t="s">
        <v>379</v>
      </c>
      <c r="B197" s="1003">
        <v>80</v>
      </c>
      <c r="C197" s="1003">
        <v>77.7102</v>
      </c>
      <c r="D197" s="1009" t="s">
        <v>797</v>
      </c>
    </row>
    <row r="198" spans="1:4" s="1007" customFormat="1" ht="11.25" customHeight="1" x14ac:dyDescent="0.2">
      <c r="A198" s="1317"/>
      <c r="B198" s="1003">
        <v>350</v>
      </c>
      <c r="C198" s="1003">
        <v>350</v>
      </c>
      <c r="D198" s="1009" t="s">
        <v>3245</v>
      </c>
    </row>
    <row r="199" spans="1:4" s="1007" customFormat="1" ht="11.25" customHeight="1" x14ac:dyDescent="0.2">
      <c r="A199" s="1317"/>
      <c r="B199" s="1003">
        <v>384.53</v>
      </c>
      <c r="C199" s="1003">
        <v>384.53300000000002</v>
      </c>
      <c r="D199" s="1009" t="s">
        <v>3135</v>
      </c>
    </row>
    <row r="200" spans="1:4" s="1007" customFormat="1" ht="11.25" customHeight="1" x14ac:dyDescent="0.2">
      <c r="A200" s="1317"/>
      <c r="B200" s="1003">
        <v>163.67000000000002</v>
      </c>
      <c r="C200" s="1003">
        <v>163.65615</v>
      </c>
      <c r="D200" s="1009" t="s">
        <v>3246</v>
      </c>
    </row>
    <row r="201" spans="1:4" s="1007" customFormat="1" ht="11.25" customHeight="1" x14ac:dyDescent="0.2">
      <c r="A201" s="1317"/>
      <c r="B201" s="1003">
        <v>50</v>
      </c>
      <c r="C201" s="1003">
        <v>50</v>
      </c>
      <c r="D201" s="1009" t="s">
        <v>365</v>
      </c>
    </row>
    <row r="202" spans="1:4" s="1007" customFormat="1" ht="11.25" customHeight="1" x14ac:dyDescent="0.2">
      <c r="A202" s="1317"/>
      <c r="B202" s="1003">
        <v>1028.2</v>
      </c>
      <c r="C202" s="1003">
        <v>1025.8993500000001</v>
      </c>
      <c r="D202" s="1009" t="s">
        <v>11</v>
      </c>
    </row>
    <row r="203" spans="1:4" s="1007" customFormat="1" ht="11.25" customHeight="1" x14ac:dyDescent="0.2">
      <c r="A203" s="1316" t="s">
        <v>380</v>
      </c>
      <c r="B203" s="1002">
        <v>170</v>
      </c>
      <c r="C203" s="1002">
        <v>141.52160000000001</v>
      </c>
      <c r="D203" s="1008" t="s">
        <v>2952</v>
      </c>
    </row>
    <row r="204" spans="1:4" s="1007" customFormat="1" ht="11.25" customHeight="1" x14ac:dyDescent="0.2">
      <c r="A204" s="1317"/>
      <c r="B204" s="1003">
        <v>372.5</v>
      </c>
      <c r="C204" s="1003">
        <v>0</v>
      </c>
      <c r="D204" s="1009" t="s">
        <v>801</v>
      </c>
    </row>
    <row r="205" spans="1:4" s="1007" customFormat="1" ht="11.25" customHeight="1" x14ac:dyDescent="0.2">
      <c r="A205" s="1317"/>
      <c r="B205" s="1003">
        <v>171.2</v>
      </c>
      <c r="C205" s="1003">
        <v>171.2</v>
      </c>
      <c r="D205" s="1009" t="s">
        <v>799</v>
      </c>
    </row>
    <row r="206" spans="1:4" s="1007" customFormat="1" ht="11.25" customHeight="1" x14ac:dyDescent="0.2">
      <c r="A206" s="1317"/>
      <c r="B206" s="1003">
        <v>3027.5</v>
      </c>
      <c r="C206" s="1003">
        <v>2479.1006600000001</v>
      </c>
      <c r="D206" s="1009" t="s">
        <v>4331</v>
      </c>
    </row>
    <row r="207" spans="1:4" s="1007" customFormat="1" ht="11.25" customHeight="1" x14ac:dyDescent="0.2">
      <c r="A207" s="1317"/>
      <c r="B207" s="1003">
        <v>200.89000000000001</v>
      </c>
      <c r="C207" s="1003">
        <v>200.84663000000003</v>
      </c>
      <c r="D207" s="1009" t="s">
        <v>3246</v>
      </c>
    </row>
    <row r="208" spans="1:4" s="1007" customFormat="1" ht="11.25" customHeight="1" x14ac:dyDescent="0.2">
      <c r="A208" s="1317"/>
      <c r="B208" s="1003">
        <v>1350</v>
      </c>
      <c r="C208" s="1003">
        <v>100</v>
      </c>
      <c r="D208" s="1009" t="s">
        <v>365</v>
      </c>
    </row>
    <row r="209" spans="1:4" s="1007" customFormat="1" ht="11.25" customHeight="1" x14ac:dyDescent="0.2">
      <c r="A209" s="1318"/>
      <c r="B209" s="1005">
        <v>5292.09</v>
      </c>
      <c r="C209" s="1005">
        <v>3092.6688899999999</v>
      </c>
      <c r="D209" s="1010" t="s">
        <v>11</v>
      </c>
    </row>
    <row r="210" spans="1:4" s="1007" customFormat="1" ht="11.25" customHeight="1" x14ac:dyDescent="0.2">
      <c r="A210" s="1317" t="s">
        <v>1777</v>
      </c>
      <c r="B210" s="1003">
        <v>133.22999999999999</v>
      </c>
      <c r="C210" s="1003">
        <v>133.22999999999999</v>
      </c>
      <c r="D210" s="1009" t="s">
        <v>724</v>
      </c>
    </row>
    <row r="211" spans="1:4" s="1007" customFormat="1" ht="11.25" customHeight="1" x14ac:dyDescent="0.2">
      <c r="A211" s="1317"/>
      <c r="B211" s="1003">
        <v>140.19999999999999</v>
      </c>
      <c r="C211" s="1003">
        <v>140.17850000000001</v>
      </c>
      <c r="D211" s="1009" t="s">
        <v>2952</v>
      </c>
    </row>
    <row r="212" spans="1:4" s="1007" customFormat="1" ht="11.25" customHeight="1" x14ac:dyDescent="0.2">
      <c r="A212" s="1317"/>
      <c r="B212" s="1003">
        <v>269</v>
      </c>
      <c r="C212" s="1003">
        <v>269</v>
      </c>
      <c r="D212" s="1009" t="s">
        <v>812</v>
      </c>
    </row>
    <row r="213" spans="1:4" s="1007" customFormat="1" ht="11.25" customHeight="1" x14ac:dyDescent="0.2">
      <c r="A213" s="1317"/>
      <c r="B213" s="1003">
        <v>180</v>
      </c>
      <c r="C213" s="1003">
        <v>180</v>
      </c>
      <c r="D213" s="1009" t="s">
        <v>757</v>
      </c>
    </row>
    <row r="214" spans="1:4" s="1007" customFormat="1" ht="11.25" customHeight="1" x14ac:dyDescent="0.2">
      <c r="A214" s="1317"/>
      <c r="B214" s="1003">
        <v>722.43</v>
      </c>
      <c r="C214" s="1003">
        <v>722.4085</v>
      </c>
      <c r="D214" s="1009" t="s">
        <v>11</v>
      </c>
    </row>
    <row r="215" spans="1:4" s="1007" customFormat="1" ht="11.25" customHeight="1" x14ac:dyDescent="0.2">
      <c r="A215" s="1316" t="s">
        <v>381</v>
      </c>
      <c r="B215" s="1002">
        <v>152.5</v>
      </c>
      <c r="C215" s="1002">
        <v>76.25</v>
      </c>
      <c r="D215" s="1008" t="s">
        <v>2952</v>
      </c>
    </row>
    <row r="216" spans="1:4" s="1007" customFormat="1" ht="11.25" customHeight="1" x14ac:dyDescent="0.2">
      <c r="A216" s="1317"/>
      <c r="B216" s="1003">
        <v>400</v>
      </c>
      <c r="C216" s="1003">
        <v>363.197</v>
      </c>
      <c r="D216" s="1009" t="s">
        <v>778</v>
      </c>
    </row>
    <row r="217" spans="1:4" s="1007" customFormat="1" ht="11.25" customHeight="1" x14ac:dyDescent="0.2">
      <c r="A217" s="1317"/>
      <c r="B217" s="1003">
        <v>80</v>
      </c>
      <c r="C217" s="1003">
        <v>80</v>
      </c>
      <c r="D217" s="1009" t="s">
        <v>797</v>
      </c>
    </row>
    <row r="218" spans="1:4" s="1007" customFormat="1" ht="11.25" customHeight="1" x14ac:dyDescent="0.2">
      <c r="A218" s="1317"/>
      <c r="B218" s="1003">
        <v>421.53000000000003</v>
      </c>
      <c r="C218" s="1003">
        <v>421.50700000000001</v>
      </c>
      <c r="D218" s="1009" t="s">
        <v>3245</v>
      </c>
    </row>
    <row r="219" spans="1:4" s="1007" customFormat="1" ht="11.25" customHeight="1" x14ac:dyDescent="0.2">
      <c r="A219" s="1317"/>
      <c r="B219" s="1003">
        <v>50</v>
      </c>
      <c r="C219" s="1003">
        <v>50</v>
      </c>
      <c r="D219" s="1009" t="s">
        <v>365</v>
      </c>
    </row>
    <row r="220" spans="1:4" s="1007" customFormat="1" ht="11.25" customHeight="1" x14ac:dyDescent="0.2">
      <c r="A220" s="1318"/>
      <c r="B220" s="1005">
        <v>1104.03</v>
      </c>
      <c r="C220" s="1005">
        <v>990.95400000000006</v>
      </c>
      <c r="D220" s="1010" t="s">
        <v>11</v>
      </c>
    </row>
    <row r="221" spans="1:4" s="1007" customFormat="1" ht="11.25" customHeight="1" x14ac:dyDescent="0.2">
      <c r="A221" s="1317" t="s">
        <v>347</v>
      </c>
      <c r="B221" s="1003">
        <v>2603</v>
      </c>
      <c r="C221" s="1003">
        <v>2603</v>
      </c>
      <c r="D221" s="1009" t="s">
        <v>812</v>
      </c>
    </row>
    <row r="222" spans="1:4" s="1007" customFormat="1" ht="11.25" customHeight="1" x14ac:dyDescent="0.2">
      <c r="A222" s="1317"/>
      <c r="B222" s="1003">
        <v>320</v>
      </c>
      <c r="C222" s="1003">
        <v>320</v>
      </c>
      <c r="D222" s="1009" t="s">
        <v>779</v>
      </c>
    </row>
    <row r="223" spans="1:4" s="1007" customFormat="1" ht="11.25" customHeight="1" x14ac:dyDescent="0.2">
      <c r="A223" s="1317"/>
      <c r="B223" s="1003">
        <v>73.5</v>
      </c>
      <c r="C223" s="1003">
        <v>56.69</v>
      </c>
      <c r="D223" s="1009" t="s">
        <v>807</v>
      </c>
    </row>
    <row r="224" spans="1:4" s="1007" customFormat="1" ht="11.25" customHeight="1" x14ac:dyDescent="0.2">
      <c r="A224" s="1317"/>
      <c r="B224" s="1003">
        <v>99.9</v>
      </c>
      <c r="C224" s="1003">
        <v>72.5</v>
      </c>
      <c r="D224" s="1009" t="s">
        <v>495</v>
      </c>
    </row>
    <row r="225" spans="1:4" s="1007" customFormat="1" ht="11.25" customHeight="1" x14ac:dyDescent="0.2">
      <c r="A225" s="1317"/>
      <c r="B225" s="1003">
        <v>48.55</v>
      </c>
      <c r="C225" s="1003">
        <v>48.531530000000004</v>
      </c>
      <c r="D225" s="1009" t="s">
        <v>3246</v>
      </c>
    </row>
    <row r="226" spans="1:4" s="1007" customFormat="1" ht="11.25" customHeight="1" x14ac:dyDescent="0.2">
      <c r="A226" s="1317"/>
      <c r="B226" s="1003">
        <v>1300</v>
      </c>
      <c r="C226" s="1003">
        <v>1300</v>
      </c>
      <c r="D226" s="1009" t="s">
        <v>365</v>
      </c>
    </row>
    <row r="227" spans="1:4" s="1007" customFormat="1" ht="11.25" customHeight="1" x14ac:dyDescent="0.2">
      <c r="A227" s="1317"/>
      <c r="B227" s="1003">
        <v>591</v>
      </c>
      <c r="C227" s="1003">
        <v>591</v>
      </c>
      <c r="D227" s="1009" t="s">
        <v>760</v>
      </c>
    </row>
    <row r="228" spans="1:4" s="1007" customFormat="1" ht="11.25" customHeight="1" x14ac:dyDescent="0.2">
      <c r="A228" s="1317"/>
      <c r="B228" s="1003">
        <v>5035.9500000000007</v>
      </c>
      <c r="C228" s="1003">
        <v>4991.7215300000007</v>
      </c>
      <c r="D228" s="1009" t="s">
        <v>11</v>
      </c>
    </row>
    <row r="229" spans="1:4" s="1007" customFormat="1" ht="11.25" customHeight="1" x14ac:dyDescent="0.2">
      <c r="A229" s="1316" t="s">
        <v>382</v>
      </c>
      <c r="B229" s="1002">
        <v>97</v>
      </c>
      <c r="C229" s="1002">
        <v>97</v>
      </c>
      <c r="D229" s="1008" t="s">
        <v>828</v>
      </c>
    </row>
    <row r="230" spans="1:4" s="1007" customFormat="1" ht="11.25" customHeight="1" x14ac:dyDescent="0.2">
      <c r="A230" s="1317"/>
      <c r="B230" s="1003">
        <v>70</v>
      </c>
      <c r="C230" s="1003">
        <v>70</v>
      </c>
      <c r="D230" s="1009" t="s">
        <v>895</v>
      </c>
    </row>
    <row r="231" spans="1:4" s="1007" customFormat="1" ht="11.25" customHeight="1" x14ac:dyDescent="0.2">
      <c r="A231" s="1317"/>
      <c r="B231" s="1003">
        <v>292</v>
      </c>
      <c r="C231" s="1003">
        <v>292</v>
      </c>
      <c r="D231" s="1009" t="s">
        <v>812</v>
      </c>
    </row>
    <row r="232" spans="1:4" s="1007" customFormat="1" ht="11.25" customHeight="1" x14ac:dyDescent="0.2">
      <c r="A232" s="1317"/>
      <c r="B232" s="1003">
        <v>66</v>
      </c>
      <c r="C232" s="1003">
        <v>65.724119999999999</v>
      </c>
      <c r="D232" s="1009" t="s">
        <v>807</v>
      </c>
    </row>
    <row r="233" spans="1:4" s="1007" customFormat="1" ht="11.25" customHeight="1" x14ac:dyDescent="0.2">
      <c r="A233" s="1317"/>
      <c r="B233" s="1003">
        <v>100</v>
      </c>
      <c r="C233" s="1003">
        <v>100</v>
      </c>
      <c r="D233" s="1009" t="s">
        <v>3245</v>
      </c>
    </row>
    <row r="234" spans="1:4" s="1007" customFormat="1" ht="11.25" customHeight="1" x14ac:dyDescent="0.2">
      <c r="A234" s="1317"/>
      <c r="B234" s="1003">
        <v>50</v>
      </c>
      <c r="C234" s="1003">
        <v>50</v>
      </c>
      <c r="D234" s="1009" t="s">
        <v>365</v>
      </c>
    </row>
    <row r="235" spans="1:4" s="1007" customFormat="1" ht="11.25" customHeight="1" x14ac:dyDescent="0.2">
      <c r="A235" s="1317"/>
      <c r="B235" s="1003">
        <v>317</v>
      </c>
      <c r="C235" s="1003">
        <v>317</v>
      </c>
      <c r="D235" s="1009" t="s">
        <v>760</v>
      </c>
    </row>
    <row r="236" spans="1:4" s="1007" customFormat="1" ht="11.25" customHeight="1" x14ac:dyDescent="0.2">
      <c r="A236" s="1318"/>
      <c r="B236" s="1005">
        <v>992</v>
      </c>
      <c r="C236" s="1005">
        <v>991.72411999999997</v>
      </c>
      <c r="D236" s="1010" t="s">
        <v>11</v>
      </c>
    </row>
    <row r="237" spans="1:4" s="1007" customFormat="1" ht="11.25" customHeight="1" x14ac:dyDescent="0.2">
      <c r="A237" s="1317" t="s">
        <v>383</v>
      </c>
      <c r="B237" s="1003">
        <v>696</v>
      </c>
      <c r="C237" s="1003">
        <v>696</v>
      </c>
      <c r="D237" s="1009" t="s">
        <v>801</v>
      </c>
    </row>
    <row r="238" spans="1:4" s="1007" customFormat="1" ht="11.25" customHeight="1" x14ac:dyDescent="0.2">
      <c r="A238" s="1317"/>
      <c r="B238" s="1003">
        <v>304</v>
      </c>
      <c r="C238" s="1003">
        <v>304</v>
      </c>
      <c r="D238" s="1009" t="s">
        <v>778</v>
      </c>
    </row>
    <row r="239" spans="1:4" s="1007" customFormat="1" ht="11.25" customHeight="1" x14ac:dyDescent="0.2">
      <c r="A239" s="1317"/>
      <c r="B239" s="1003">
        <v>78.13</v>
      </c>
      <c r="C239" s="1003">
        <v>78.123999999999995</v>
      </c>
      <c r="D239" s="1009" t="s">
        <v>797</v>
      </c>
    </row>
    <row r="240" spans="1:4" s="1007" customFormat="1" ht="11.25" customHeight="1" x14ac:dyDescent="0.2">
      <c r="A240" s="1317"/>
      <c r="B240" s="1003">
        <v>15705</v>
      </c>
      <c r="C240" s="1003">
        <v>15705</v>
      </c>
      <c r="D240" s="1009" t="s">
        <v>812</v>
      </c>
    </row>
    <row r="241" spans="1:4" s="1007" customFormat="1" ht="11.25" customHeight="1" x14ac:dyDescent="0.2">
      <c r="A241" s="1317"/>
      <c r="B241" s="1003">
        <v>44</v>
      </c>
      <c r="C241" s="1003">
        <v>0</v>
      </c>
      <c r="D241" s="1009" t="s">
        <v>779</v>
      </c>
    </row>
    <row r="242" spans="1:4" s="1007" customFormat="1" ht="11.25" customHeight="1" x14ac:dyDescent="0.2">
      <c r="A242" s="1317"/>
      <c r="B242" s="1003">
        <v>300</v>
      </c>
      <c r="C242" s="1003">
        <v>300</v>
      </c>
      <c r="D242" s="1009" t="s">
        <v>757</v>
      </c>
    </row>
    <row r="243" spans="1:4" s="1007" customFormat="1" ht="11.25" customHeight="1" x14ac:dyDescent="0.2">
      <c r="A243" s="1317"/>
      <c r="B243" s="1003">
        <v>1350</v>
      </c>
      <c r="C243" s="1003">
        <v>100</v>
      </c>
      <c r="D243" s="1009" t="s">
        <v>365</v>
      </c>
    </row>
    <row r="244" spans="1:4" s="1007" customFormat="1" ht="11.25" customHeight="1" x14ac:dyDescent="0.2">
      <c r="A244" s="1317"/>
      <c r="B244" s="1003">
        <v>18477.13</v>
      </c>
      <c r="C244" s="1003">
        <v>17183.124</v>
      </c>
      <c r="D244" s="1009" t="s">
        <v>11</v>
      </c>
    </row>
    <row r="245" spans="1:4" s="1007" customFormat="1" ht="11.25" customHeight="1" x14ac:dyDescent="0.2">
      <c r="A245" s="1316" t="s">
        <v>384</v>
      </c>
      <c r="B245" s="1002">
        <v>5000</v>
      </c>
      <c r="C245" s="1002">
        <v>0</v>
      </c>
      <c r="D245" s="1008" t="s">
        <v>892</v>
      </c>
    </row>
    <row r="246" spans="1:4" s="1007" customFormat="1" ht="11.25" customHeight="1" x14ac:dyDescent="0.2">
      <c r="A246" s="1317"/>
      <c r="B246" s="1003">
        <v>398.21</v>
      </c>
      <c r="C246" s="1003">
        <v>398.20699000000002</v>
      </c>
      <c r="D246" s="1009" t="s">
        <v>778</v>
      </c>
    </row>
    <row r="247" spans="1:4" s="1007" customFormat="1" ht="11.25" customHeight="1" x14ac:dyDescent="0.2">
      <c r="A247" s="1317"/>
      <c r="B247" s="1003">
        <v>296.8</v>
      </c>
      <c r="C247" s="1003">
        <v>296.8</v>
      </c>
      <c r="D247" s="1009" t="s">
        <v>779</v>
      </c>
    </row>
    <row r="248" spans="1:4" s="1007" customFormat="1" ht="11.25" customHeight="1" x14ac:dyDescent="0.2">
      <c r="A248" s="1317"/>
      <c r="B248" s="1003">
        <v>50</v>
      </c>
      <c r="C248" s="1003">
        <v>50</v>
      </c>
      <c r="D248" s="1009" t="s">
        <v>365</v>
      </c>
    </row>
    <row r="249" spans="1:4" s="1007" customFormat="1" ht="11.25" customHeight="1" x14ac:dyDescent="0.2">
      <c r="A249" s="1318"/>
      <c r="B249" s="1005">
        <v>5745.01</v>
      </c>
      <c r="C249" s="1005">
        <v>745.00699000000009</v>
      </c>
      <c r="D249" s="1010" t="s">
        <v>11</v>
      </c>
    </row>
    <row r="250" spans="1:4" s="1007" customFormat="1" ht="11.25" customHeight="1" x14ac:dyDescent="0.2">
      <c r="A250" s="1317" t="s">
        <v>1778</v>
      </c>
      <c r="B250" s="1003">
        <v>119</v>
      </c>
      <c r="C250" s="1003">
        <v>59.5</v>
      </c>
      <c r="D250" s="1009" t="s">
        <v>2952</v>
      </c>
    </row>
    <row r="251" spans="1:4" s="1007" customFormat="1" ht="11.25" customHeight="1" x14ac:dyDescent="0.2">
      <c r="A251" s="1317"/>
      <c r="B251" s="1003">
        <v>1144.03</v>
      </c>
      <c r="C251" s="1003">
        <v>1144.029</v>
      </c>
      <c r="D251" s="1009" t="s">
        <v>3135</v>
      </c>
    </row>
    <row r="252" spans="1:4" s="1007" customFormat="1" ht="11.25" customHeight="1" x14ac:dyDescent="0.2">
      <c r="A252" s="1317"/>
      <c r="B252" s="1003">
        <v>1263.03</v>
      </c>
      <c r="C252" s="1003">
        <v>1203.529</v>
      </c>
      <c r="D252" s="1009" t="s">
        <v>11</v>
      </c>
    </row>
    <row r="253" spans="1:4" s="1007" customFormat="1" ht="11.25" customHeight="1" x14ac:dyDescent="0.2">
      <c r="A253" s="1316" t="s">
        <v>1779</v>
      </c>
      <c r="B253" s="1002">
        <v>6.37</v>
      </c>
      <c r="C253" s="1002">
        <v>6.3640499999999998</v>
      </c>
      <c r="D253" s="1008" t="s">
        <v>3246</v>
      </c>
    </row>
    <row r="254" spans="1:4" s="1007" customFormat="1" ht="11.25" customHeight="1" x14ac:dyDescent="0.2">
      <c r="A254" s="1318"/>
      <c r="B254" s="1005">
        <v>6.37</v>
      </c>
      <c r="C254" s="1005">
        <v>6.3640499999999998</v>
      </c>
      <c r="D254" s="1010" t="s">
        <v>11</v>
      </c>
    </row>
    <row r="255" spans="1:4" s="1007" customFormat="1" ht="11.25" customHeight="1" x14ac:dyDescent="0.2">
      <c r="A255" s="1317" t="s">
        <v>4332</v>
      </c>
      <c r="B255" s="1003">
        <v>63.89</v>
      </c>
      <c r="C255" s="1003">
        <v>0</v>
      </c>
      <c r="D255" s="1009" t="s">
        <v>778</v>
      </c>
    </row>
    <row r="256" spans="1:4" s="1007" customFormat="1" ht="11.25" customHeight="1" x14ac:dyDescent="0.2">
      <c r="A256" s="1317"/>
      <c r="B256" s="1003">
        <v>320</v>
      </c>
      <c r="C256" s="1003">
        <v>320</v>
      </c>
      <c r="D256" s="1009" t="s">
        <v>779</v>
      </c>
    </row>
    <row r="257" spans="1:4" s="1007" customFormat="1" ht="11.25" customHeight="1" x14ac:dyDescent="0.2">
      <c r="A257" s="1317"/>
      <c r="B257" s="1003">
        <v>45</v>
      </c>
      <c r="C257" s="1003">
        <v>44.240569999999998</v>
      </c>
      <c r="D257" s="1009" t="s">
        <v>807</v>
      </c>
    </row>
    <row r="258" spans="1:4" s="1007" customFormat="1" ht="11.25" customHeight="1" x14ac:dyDescent="0.2">
      <c r="A258" s="1317"/>
      <c r="B258" s="1003">
        <v>428.89</v>
      </c>
      <c r="C258" s="1003">
        <v>364.24056999999999</v>
      </c>
      <c r="D258" s="1009" t="s">
        <v>11</v>
      </c>
    </row>
    <row r="259" spans="1:4" s="1007" customFormat="1" ht="11.25" customHeight="1" x14ac:dyDescent="0.2">
      <c r="A259" s="1316" t="s">
        <v>1780</v>
      </c>
      <c r="B259" s="1002">
        <v>240</v>
      </c>
      <c r="C259" s="1002">
        <v>240</v>
      </c>
      <c r="D259" s="1008" t="s">
        <v>778</v>
      </c>
    </row>
    <row r="260" spans="1:4" s="1007" customFormat="1" ht="11.25" customHeight="1" x14ac:dyDescent="0.2">
      <c r="A260" s="1318"/>
      <c r="B260" s="1005">
        <v>240</v>
      </c>
      <c r="C260" s="1005">
        <v>240</v>
      </c>
      <c r="D260" s="1010" t="s">
        <v>11</v>
      </c>
    </row>
    <row r="261" spans="1:4" s="1007" customFormat="1" ht="11.25" customHeight="1" x14ac:dyDescent="0.2">
      <c r="A261" s="1317" t="s">
        <v>1781</v>
      </c>
      <c r="B261" s="1003">
        <v>800</v>
      </c>
      <c r="C261" s="1003">
        <v>800</v>
      </c>
      <c r="D261" s="1009" t="s">
        <v>801</v>
      </c>
    </row>
    <row r="262" spans="1:4" s="1007" customFormat="1" ht="11.25" customHeight="1" x14ac:dyDescent="0.2">
      <c r="A262" s="1317"/>
      <c r="B262" s="1003">
        <v>200</v>
      </c>
      <c r="C262" s="1003">
        <v>200</v>
      </c>
      <c r="D262" s="1009" t="s">
        <v>3245</v>
      </c>
    </row>
    <row r="263" spans="1:4" s="1007" customFormat="1" ht="11.25" customHeight="1" x14ac:dyDescent="0.2">
      <c r="A263" s="1317"/>
      <c r="B263" s="1003">
        <v>25</v>
      </c>
      <c r="C263" s="1003">
        <v>25</v>
      </c>
      <c r="D263" s="1009" t="s">
        <v>788</v>
      </c>
    </row>
    <row r="264" spans="1:4" s="1007" customFormat="1" ht="11.25" customHeight="1" x14ac:dyDescent="0.2">
      <c r="A264" s="1317"/>
      <c r="B264" s="1003">
        <v>1025</v>
      </c>
      <c r="C264" s="1003">
        <v>1025</v>
      </c>
      <c r="D264" s="1009" t="s">
        <v>11</v>
      </c>
    </row>
    <row r="265" spans="1:4" s="1007" customFormat="1" ht="11.25" customHeight="1" x14ac:dyDescent="0.2">
      <c r="A265" s="1316" t="s">
        <v>385</v>
      </c>
      <c r="B265" s="1002">
        <v>180</v>
      </c>
      <c r="C265" s="1002">
        <v>180</v>
      </c>
      <c r="D265" s="1008" t="s">
        <v>778</v>
      </c>
    </row>
    <row r="266" spans="1:4" s="1007" customFormat="1" ht="11.25" customHeight="1" x14ac:dyDescent="0.2">
      <c r="A266" s="1317"/>
      <c r="B266" s="1003">
        <v>134.72</v>
      </c>
      <c r="C266" s="1003">
        <v>134.72</v>
      </c>
      <c r="D266" s="1009" t="s">
        <v>779</v>
      </c>
    </row>
    <row r="267" spans="1:4" s="1007" customFormat="1" ht="11.25" customHeight="1" x14ac:dyDescent="0.2">
      <c r="A267" s="1318"/>
      <c r="B267" s="1005">
        <v>314.72000000000003</v>
      </c>
      <c r="C267" s="1005">
        <v>314.72000000000003</v>
      </c>
      <c r="D267" s="1010" t="s">
        <v>11</v>
      </c>
    </row>
    <row r="268" spans="1:4" s="1007" customFormat="1" ht="11.25" customHeight="1" x14ac:dyDescent="0.2">
      <c r="A268" s="1317" t="s">
        <v>3936</v>
      </c>
      <c r="B268" s="1003">
        <v>700</v>
      </c>
      <c r="C268" s="1003">
        <v>700</v>
      </c>
      <c r="D268" s="1009" t="s">
        <v>516</v>
      </c>
    </row>
    <row r="269" spans="1:4" s="1007" customFormat="1" ht="11.25" customHeight="1" x14ac:dyDescent="0.2">
      <c r="A269" s="1317"/>
      <c r="B269" s="1003">
        <v>700</v>
      </c>
      <c r="C269" s="1003">
        <v>700</v>
      </c>
      <c r="D269" s="1009" t="s">
        <v>11</v>
      </c>
    </row>
    <row r="270" spans="1:4" s="1007" customFormat="1" ht="11.25" customHeight="1" x14ac:dyDescent="0.2">
      <c r="A270" s="1316" t="s">
        <v>2966</v>
      </c>
      <c r="B270" s="1002">
        <v>107</v>
      </c>
      <c r="C270" s="1002">
        <v>0</v>
      </c>
      <c r="D270" s="1008" t="s">
        <v>894</v>
      </c>
    </row>
    <row r="271" spans="1:4" s="1007" customFormat="1" ht="11.25" customHeight="1" x14ac:dyDescent="0.2">
      <c r="A271" s="1317"/>
      <c r="B271" s="1003">
        <v>320</v>
      </c>
      <c r="C271" s="1003">
        <v>320</v>
      </c>
      <c r="D271" s="1009" t="s">
        <v>778</v>
      </c>
    </row>
    <row r="272" spans="1:4" s="1007" customFormat="1" ht="11.25" customHeight="1" x14ac:dyDescent="0.2">
      <c r="A272" s="1317"/>
      <c r="B272" s="1003">
        <v>254.08</v>
      </c>
      <c r="C272" s="1003">
        <v>254.08</v>
      </c>
      <c r="D272" s="1009" t="s">
        <v>779</v>
      </c>
    </row>
    <row r="273" spans="1:4" s="1007" customFormat="1" ht="11.25" customHeight="1" x14ac:dyDescent="0.2">
      <c r="A273" s="1318"/>
      <c r="B273" s="1005">
        <v>681.08</v>
      </c>
      <c r="C273" s="1005">
        <v>574.08000000000004</v>
      </c>
      <c r="D273" s="1010" t="s">
        <v>11</v>
      </c>
    </row>
    <row r="274" spans="1:4" s="1007" customFormat="1" ht="11.25" customHeight="1" x14ac:dyDescent="0.2">
      <c r="A274" s="1317" t="s">
        <v>1782</v>
      </c>
      <c r="B274" s="1003">
        <v>59.5</v>
      </c>
      <c r="C274" s="1003">
        <v>59.5</v>
      </c>
      <c r="D274" s="1009" t="s">
        <v>801</v>
      </c>
    </row>
    <row r="275" spans="1:4" s="1007" customFormat="1" ht="11.25" customHeight="1" x14ac:dyDescent="0.2">
      <c r="A275" s="1317"/>
      <c r="B275" s="1003">
        <v>59.5</v>
      </c>
      <c r="C275" s="1003">
        <v>59.5</v>
      </c>
      <c r="D275" s="1009" t="s">
        <v>11</v>
      </c>
    </row>
    <row r="276" spans="1:4" s="1007" customFormat="1" ht="11.25" customHeight="1" x14ac:dyDescent="0.2">
      <c r="A276" s="1316" t="s">
        <v>386</v>
      </c>
      <c r="B276" s="1002">
        <v>15.46</v>
      </c>
      <c r="C276" s="1002">
        <v>15.457000000000001</v>
      </c>
      <c r="D276" s="1008" t="s">
        <v>801</v>
      </c>
    </row>
    <row r="277" spans="1:4" s="1007" customFormat="1" ht="11.25" customHeight="1" x14ac:dyDescent="0.2">
      <c r="A277" s="1317"/>
      <c r="B277" s="1003">
        <v>59.5</v>
      </c>
      <c r="C277" s="1003">
        <v>59.29974</v>
      </c>
      <c r="D277" s="1009" t="s">
        <v>894</v>
      </c>
    </row>
    <row r="278" spans="1:4" s="1007" customFormat="1" ht="11.25" customHeight="1" x14ac:dyDescent="0.2">
      <c r="A278" s="1317"/>
      <c r="B278" s="1003">
        <v>400</v>
      </c>
      <c r="C278" s="1003">
        <v>400</v>
      </c>
      <c r="D278" s="1009" t="s">
        <v>778</v>
      </c>
    </row>
    <row r="279" spans="1:4" s="1007" customFormat="1" ht="11.25" customHeight="1" x14ac:dyDescent="0.2">
      <c r="A279" s="1318"/>
      <c r="B279" s="1005">
        <v>474.96000000000004</v>
      </c>
      <c r="C279" s="1005">
        <v>474.75674000000004</v>
      </c>
      <c r="D279" s="1010" t="s">
        <v>11</v>
      </c>
    </row>
    <row r="280" spans="1:4" s="1007" customFormat="1" ht="11.25" customHeight="1" x14ac:dyDescent="0.2">
      <c r="A280" s="1316" t="s">
        <v>1783</v>
      </c>
      <c r="B280" s="1002">
        <v>600</v>
      </c>
      <c r="C280" s="1002">
        <v>559.90099999999995</v>
      </c>
      <c r="D280" s="1008" t="s">
        <v>784</v>
      </c>
    </row>
    <row r="281" spans="1:4" s="1007" customFormat="1" ht="11.25" customHeight="1" x14ac:dyDescent="0.2">
      <c r="A281" s="1318"/>
      <c r="B281" s="1005">
        <v>600</v>
      </c>
      <c r="C281" s="1005">
        <v>559.90099999999995</v>
      </c>
      <c r="D281" s="1010" t="s">
        <v>11</v>
      </c>
    </row>
    <row r="282" spans="1:4" s="1007" customFormat="1" ht="11.25" customHeight="1" x14ac:dyDescent="0.2">
      <c r="A282" s="1316" t="s">
        <v>387</v>
      </c>
      <c r="B282" s="1002">
        <v>320</v>
      </c>
      <c r="C282" s="1002">
        <v>320</v>
      </c>
      <c r="D282" s="1008" t="s">
        <v>779</v>
      </c>
    </row>
    <row r="283" spans="1:4" s="1007" customFormat="1" ht="11.25" customHeight="1" x14ac:dyDescent="0.2">
      <c r="A283" s="1317"/>
      <c r="B283" s="1003">
        <v>1600</v>
      </c>
      <c r="C283" s="1003">
        <v>0</v>
      </c>
      <c r="D283" s="1009" t="s">
        <v>503</v>
      </c>
    </row>
    <row r="284" spans="1:4" s="1007" customFormat="1" ht="11.25" customHeight="1" x14ac:dyDescent="0.2">
      <c r="A284" s="1317"/>
      <c r="B284" s="1003">
        <v>50</v>
      </c>
      <c r="C284" s="1003">
        <v>50</v>
      </c>
      <c r="D284" s="1009" t="s">
        <v>365</v>
      </c>
    </row>
    <row r="285" spans="1:4" s="1007" customFormat="1" ht="11.25" customHeight="1" x14ac:dyDescent="0.2">
      <c r="A285" s="1318"/>
      <c r="B285" s="1005">
        <v>1970</v>
      </c>
      <c r="C285" s="1005">
        <v>370</v>
      </c>
      <c r="D285" s="1010" t="s">
        <v>11</v>
      </c>
    </row>
    <row r="286" spans="1:4" s="1007" customFormat="1" ht="11.25" customHeight="1" x14ac:dyDescent="0.2">
      <c r="A286" s="1317" t="s">
        <v>4333</v>
      </c>
      <c r="B286" s="1003">
        <v>272.2</v>
      </c>
      <c r="C286" s="1003">
        <v>235.91800000000001</v>
      </c>
      <c r="D286" s="1009" t="s">
        <v>894</v>
      </c>
    </row>
    <row r="287" spans="1:4" s="1007" customFormat="1" ht="11.25" customHeight="1" x14ac:dyDescent="0.2">
      <c r="A287" s="1317"/>
      <c r="B287" s="1003">
        <v>272.2</v>
      </c>
      <c r="C287" s="1003">
        <v>235.91800000000001</v>
      </c>
      <c r="D287" s="1009" t="s">
        <v>11</v>
      </c>
    </row>
    <row r="288" spans="1:4" s="1007" customFormat="1" ht="11.25" customHeight="1" x14ac:dyDescent="0.2">
      <c r="A288" s="1316" t="s">
        <v>3008</v>
      </c>
      <c r="B288" s="1002">
        <v>80.44</v>
      </c>
      <c r="C288" s="1002">
        <v>80</v>
      </c>
      <c r="D288" s="1008" t="s">
        <v>779</v>
      </c>
    </row>
    <row r="289" spans="1:4" s="1007" customFormat="1" ht="11.25" customHeight="1" x14ac:dyDescent="0.2">
      <c r="A289" s="1318"/>
      <c r="B289" s="1005">
        <v>80.44</v>
      </c>
      <c r="C289" s="1005">
        <v>80</v>
      </c>
      <c r="D289" s="1010" t="s">
        <v>11</v>
      </c>
    </row>
    <row r="290" spans="1:4" s="1007" customFormat="1" ht="11.25" customHeight="1" x14ac:dyDescent="0.2">
      <c r="A290" s="1317" t="s">
        <v>3362</v>
      </c>
      <c r="B290" s="1003">
        <v>181.85</v>
      </c>
      <c r="C290" s="1003">
        <v>181.82749999999999</v>
      </c>
      <c r="D290" s="1009" t="s">
        <v>894</v>
      </c>
    </row>
    <row r="291" spans="1:4" s="1007" customFormat="1" ht="11.25" customHeight="1" x14ac:dyDescent="0.2">
      <c r="A291" s="1317"/>
      <c r="B291" s="1003">
        <v>181.85</v>
      </c>
      <c r="C291" s="1003">
        <v>181.82749999999999</v>
      </c>
      <c r="D291" s="1009" t="s">
        <v>11</v>
      </c>
    </row>
    <row r="292" spans="1:4" s="1007" customFormat="1" ht="11.25" customHeight="1" x14ac:dyDescent="0.2">
      <c r="A292" s="1322" t="s">
        <v>388</v>
      </c>
      <c r="B292" s="1002">
        <v>155.15</v>
      </c>
      <c r="C292" s="1002">
        <v>119.961</v>
      </c>
      <c r="D292" s="1008" t="s">
        <v>779</v>
      </c>
    </row>
    <row r="293" spans="1:4" s="1007" customFormat="1" ht="11.25" customHeight="1" x14ac:dyDescent="0.2">
      <c r="A293" s="1323"/>
      <c r="B293" s="1003">
        <v>1019.09</v>
      </c>
      <c r="C293" s="1003">
        <v>1019.086</v>
      </c>
      <c r="D293" s="1009" t="s">
        <v>4334</v>
      </c>
    </row>
    <row r="294" spans="1:4" s="1007" customFormat="1" ht="11.25" customHeight="1" x14ac:dyDescent="0.2">
      <c r="A294" s="1323"/>
      <c r="B294" s="1003">
        <v>134.35</v>
      </c>
      <c r="C294" s="1003">
        <v>134.33699999999999</v>
      </c>
      <c r="D294" s="1009" t="s">
        <v>3245</v>
      </c>
    </row>
    <row r="295" spans="1:4" s="1007" customFormat="1" ht="11.25" customHeight="1" x14ac:dyDescent="0.2">
      <c r="A295" s="1324"/>
      <c r="B295" s="1005">
        <v>1308.5900000000001</v>
      </c>
      <c r="C295" s="1005">
        <v>1273.384</v>
      </c>
      <c r="D295" s="1010" t="s">
        <v>11</v>
      </c>
    </row>
    <row r="296" spans="1:4" s="1007" customFormat="1" ht="11.25" customHeight="1" x14ac:dyDescent="0.2">
      <c r="A296" s="1317" t="s">
        <v>4335</v>
      </c>
      <c r="B296" s="1003">
        <v>320</v>
      </c>
      <c r="C296" s="1003">
        <v>320</v>
      </c>
      <c r="D296" s="1009" t="s">
        <v>778</v>
      </c>
    </row>
    <row r="297" spans="1:4" s="1007" customFormat="1" ht="11.25" customHeight="1" x14ac:dyDescent="0.2">
      <c r="A297" s="1317"/>
      <c r="B297" s="1003">
        <v>320</v>
      </c>
      <c r="C297" s="1003">
        <v>320</v>
      </c>
      <c r="D297" s="1009" t="s">
        <v>11</v>
      </c>
    </row>
    <row r="298" spans="1:4" s="1007" customFormat="1" ht="11.25" customHeight="1" x14ac:dyDescent="0.2">
      <c r="A298" s="1316" t="s">
        <v>1784</v>
      </c>
      <c r="B298" s="1002">
        <v>79.400000000000006</v>
      </c>
      <c r="C298" s="1002">
        <v>79.400000000000006</v>
      </c>
      <c r="D298" s="1008" t="s">
        <v>797</v>
      </c>
    </row>
    <row r="299" spans="1:4" s="1007" customFormat="1" ht="11.25" customHeight="1" x14ac:dyDescent="0.2">
      <c r="A299" s="1317"/>
      <c r="B299" s="1003">
        <v>1449</v>
      </c>
      <c r="C299" s="1003">
        <v>1449</v>
      </c>
      <c r="D299" s="1009" t="s">
        <v>812</v>
      </c>
    </row>
    <row r="300" spans="1:4" s="1007" customFormat="1" ht="11.25" customHeight="1" x14ac:dyDescent="0.2">
      <c r="A300" s="1317"/>
      <c r="B300" s="1003">
        <v>13.74</v>
      </c>
      <c r="C300" s="1003">
        <v>13.722999999999997</v>
      </c>
      <c r="D300" s="1009" t="s">
        <v>3245</v>
      </c>
    </row>
    <row r="301" spans="1:4" s="1007" customFormat="1" ht="11.25" customHeight="1" x14ac:dyDescent="0.2">
      <c r="A301" s="1318"/>
      <c r="B301" s="1005">
        <v>1542.14</v>
      </c>
      <c r="C301" s="1005">
        <v>1542.123</v>
      </c>
      <c r="D301" s="1010" t="s">
        <v>11</v>
      </c>
    </row>
    <row r="302" spans="1:4" s="1007" customFormat="1" ht="11.25" customHeight="1" x14ac:dyDescent="0.2">
      <c r="A302" s="1317" t="s">
        <v>1785</v>
      </c>
      <c r="B302" s="1003">
        <v>263.68</v>
      </c>
      <c r="C302" s="1003">
        <v>263.68</v>
      </c>
      <c r="D302" s="1009" t="s">
        <v>778</v>
      </c>
    </row>
    <row r="303" spans="1:4" s="1007" customFormat="1" ht="11.25" customHeight="1" x14ac:dyDescent="0.2">
      <c r="A303" s="1317"/>
      <c r="B303" s="1003">
        <v>263.68</v>
      </c>
      <c r="C303" s="1003">
        <v>263.68</v>
      </c>
      <c r="D303" s="1009" t="s">
        <v>11</v>
      </c>
    </row>
    <row r="304" spans="1:4" s="1007" customFormat="1" ht="11.25" customHeight="1" x14ac:dyDescent="0.2">
      <c r="A304" s="1316" t="s">
        <v>3363</v>
      </c>
      <c r="B304" s="1002">
        <v>1500</v>
      </c>
      <c r="C304" s="1002">
        <v>1500</v>
      </c>
      <c r="D304" s="1008" t="s">
        <v>782</v>
      </c>
    </row>
    <row r="305" spans="1:4" s="1007" customFormat="1" ht="11.25" customHeight="1" x14ac:dyDescent="0.2">
      <c r="A305" s="1318"/>
      <c r="B305" s="1005">
        <v>1500</v>
      </c>
      <c r="C305" s="1005">
        <v>1500</v>
      </c>
      <c r="D305" s="1010" t="s">
        <v>11</v>
      </c>
    </row>
    <row r="306" spans="1:4" s="1007" customFormat="1" ht="11.25" customHeight="1" x14ac:dyDescent="0.2">
      <c r="A306" s="1317" t="s">
        <v>1786</v>
      </c>
      <c r="B306" s="1003">
        <v>178.8</v>
      </c>
      <c r="C306" s="1003">
        <v>102.08</v>
      </c>
      <c r="D306" s="1009" t="s">
        <v>779</v>
      </c>
    </row>
    <row r="307" spans="1:4" s="1007" customFormat="1" ht="11.25" customHeight="1" x14ac:dyDescent="0.2">
      <c r="A307" s="1318"/>
      <c r="B307" s="1005">
        <v>178.8</v>
      </c>
      <c r="C307" s="1005">
        <v>102.08</v>
      </c>
      <c r="D307" s="1010" t="s">
        <v>11</v>
      </c>
    </row>
    <row r="308" spans="1:4" s="1007" customFormat="1" ht="11.25" customHeight="1" x14ac:dyDescent="0.2">
      <c r="A308" s="1316" t="s">
        <v>1787</v>
      </c>
      <c r="B308" s="1002">
        <v>300</v>
      </c>
      <c r="C308" s="1002">
        <v>300</v>
      </c>
      <c r="D308" s="1008" t="s">
        <v>812</v>
      </c>
    </row>
    <row r="309" spans="1:4" s="1007" customFormat="1" ht="11.25" customHeight="1" x14ac:dyDescent="0.2">
      <c r="A309" s="1318"/>
      <c r="B309" s="1005">
        <v>300</v>
      </c>
      <c r="C309" s="1005">
        <v>300</v>
      </c>
      <c r="D309" s="1010" t="s">
        <v>11</v>
      </c>
    </row>
    <row r="310" spans="1:4" s="1007" customFormat="1" ht="11.25" customHeight="1" x14ac:dyDescent="0.2">
      <c r="A310" s="1317" t="s">
        <v>1788</v>
      </c>
      <c r="B310" s="1003">
        <v>270</v>
      </c>
      <c r="C310" s="1003">
        <v>270</v>
      </c>
      <c r="D310" s="1009" t="s">
        <v>778</v>
      </c>
    </row>
    <row r="311" spans="1:4" s="1007" customFormat="1" ht="11.25" customHeight="1" x14ac:dyDescent="0.2">
      <c r="A311" s="1317"/>
      <c r="B311" s="1003">
        <v>33</v>
      </c>
      <c r="C311" s="1003">
        <v>0</v>
      </c>
      <c r="D311" s="1009" t="s">
        <v>779</v>
      </c>
    </row>
    <row r="312" spans="1:4" s="1007" customFormat="1" ht="11.25" customHeight="1" x14ac:dyDescent="0.2">
      <c r="A312" s="1317"/>
      <c r="B312" s="1003">
        <v>28.099999999999998</v>
      </c>
      <c r="C312" s="1003">
        <v>28.089599999999997</v>
      </c>
      <c r="D312" s="1009" t="s">
        <v>3246</v>
      </c>
    </row>
    <row r="313" spans="1:4" s="1007" customFormat="1" ht="11.25" customHeight="1" x14ac:dyDescent="0.2">
      <c r="A313" s="1317"/>
      <c r="B313" s="1003">
        <v>331.1</v>
      </c>
      <c r="C313" s="1003">
        <v>298.08960000000002</v>
      </c>
      <c r="D313" s="1009" t="s">
        <v>11</v>
      </c>
    </row>
    <row r="314" spans="1:4" s="1007" customFormat="1" ht="11.25" customHeight="1" x14ac:dyDescent="0.2">
      <c r="A314" s="1316" t="s">
        <v>1789</v>
      </c>
      <c r="B314" s="1002">
        <v>1500</v>
      </c>
      <c r="C314" s="1002">
        <v>0</v>
      </c>
      <c r="D314" s="1008" t="s">
        <v>892</v>
      </c>
    </row>
    <row r="315" spans="1:4" s="1007" customFormat="1" ht="11.25" customHeight="1" x14ac:dyDescent="0.2">
      <c r="A315" s="1317"/>
      <c r="B315" s="1003">
        <v>320</v>
      </c>
      <c r="C315" s="1003">
        <v>320</v>
      </c>
      <c r="D315" s="1009" t="s">
        <v>778</v>
      </c>
    </row>
    <row r="316" spans="1:4" s="1007" customFormat="1" ht="11.25" customHeight="1" x14ac:dyDescent="0.2">
      <c r="A316" s="1317"/>
      <c r="B316" s="1003">
        <v>1800</v>
      </c>
      <c r="C316" s="1003">
        <v>1200</v>
      </c>
      <c r="D316" s="1009" t="s">
        <v>784</v>
      </c>
    </row>
    <row r="317" spans="1:4" s="1007" customFormat="1" ht="11.25" customHeight="1" x14ac:dyDescent="0.2">
      <c r="A317" s="1317"/>
      <c r="B317" s="1003">
        <v>320</v>
      </c>
      <c r="C317" s="1003">
        <v>320</v>
      </c>
      <c r="D317" s="1009" t="s">
        <v>779</v>
      </c>
    </row>
    <row r="318" spans="1:4" s="1007" customFormat="1" ht="11.25" customHeight="1" x14ac:dyDescent="0.2">
      <c r="A318" s="1317"/>
      <c r="B318" s="1003">
        <v>300</v>
      </c>
      <c r="C318" s="1003">
        <v>300</v>
      </c>
      <c r="D318" s="1009" t="s">
        <v>757</v>
      </c>
    </row>
    <row r="319" spans="1:4" s="1007" customFormat="1" ht="11.25" customHeight="1" x14ac:dyDescent="0.2">
      <c r="A319" s="1317"/>
      <c r="B319" s="1003">
        <v>1000</v>
      </c>
      <c r="C319" s="1003">
        <v>0</v>
      </c>
      <c r="D319" s="1009" t="s">
        <v>503</v>
      </c>
    </row>
    <row r="320" spans="1:4" s="1007" customFormat="1" ht="11.25" customHeight="1" x14ac:dyDescent="0.2">
      <c r="A320" s="1317"/>
      <c r="B320" s="1003">
        <v>41.23</v>
      </c>
      <c r="C320" s="1003">
        <v>41.213549999999991</v>
      </c>
      <c r="D320" s="1009" t="s">
        <v>3246</v>
      </c>
    </row>
    <row r="321" spans="1:4" s="1007" customFormat="1" ht="11.25" customHeight="1" x14ac:dyDescent="0.2">
      <c r="A321" s="1318"/>
      <c r="B321" s="1005">
        <v>5281.23</v>
      </c>
      <c r="C321" s="1005">
        <v>2181.2135499999999</v>
      </c>
      <c r="D321" s="1010" t="s">
        <v>11</v>
      </c>
    </row>
    <row r="322" spans="1:4" s="1007" customFormat="1" ht="11.25" customHeight="1" x14ac:dyDescent="0.2">
      <c r="A322" s="1317" t="s">
        <v>1790</v>
      </c>
      <c r="B322" s="1003">
        <v>250</v>
      </c>
      <c r="C322" s="1003">
        <v>250</v>
      </c>
      <c r="D322" s="1009" t="s">
        <v>760</v>
      </c>
    </row>
    <row r="323" spans="1:4" s="1007" customFormat="1" ht="11.25" customHeight="1" x14ac:dyDescent="0.2">
      <c r="A323" s="1317"/>
      <c r="B323" s="1003">
        <v>250</v>
      </c>
      <c r="C323" s="1003">
        <v>250</v>
      </c>
      <c r="D323" s="1009" t="s">
        <v>11</v>
      </c>
    </row>
    <row r="324" spans="1:4" s="1007" customFormat="1" ht="11.25" customHeight="1" x14ac:dyDescent="0.2">
      <c r="A324" s="1316" t="s">
        <v>1791</v>
      </c>
      <c r="B324" s="1002">
        <v>1367.5</v>
      </c>
      <c r="C324" s="1002">
        <v>936.5104399999999</v>
      </c>
      <c r="D324" s="1008" t="s">
        <v>892</v>
      </c>
    </row>
    <row r="325" spans="1:4" s="1007" customFormat="1" ht="11.25" customHeight="1" x14ac:dyDescent="0.2">
      <c r="A325" s="1317"/>
      <c r="B325" s="1003">
        <v>72.64</v>
      </c>
      <c r="C325" s="1003">
        <v>72.64</v>
      </c>
      <c r="D325" s="1009" t="s">
        <v>778</v>
      </c>
    </row>
    <row r="326" spans="1:4" s="1007" customFormat="1" ht="11.25" customHeight="1" x14ac:dyDescent="0.2">
      <c r="A326" s="1317"/>
      <c r="B326" s="1003">
        <v>320</v>
      </c>
      <c r="C326" s="1003">
        <v>320</v>
      </c>
      <c r="D326" s="1009" t="s">
        <v>779</v>
      </c>
    </row>
    <row r="327" spans="1:4" s="1007" customFormat="1" ht="11.25" customHeight="1" x14ac:dyDescent="0.2">
      <c r="A327" s="1317"/>
      <c r="B327" s="1003">
        <v>1250</v>
      </c>
      <c r="C327" s="1003">
        <v>1250</v>
      </c>
      <c r="D327" s="1009" t="s">
        <v>365</v>
      </c>
    </row>
    <row r="328" spans="1:4" s="1007" customFormat="1" ht="11.25" customHeight="1" x14ac:dyDescent="0.2">
      <c r="A328" s="1318"/>
      <c r="B328" s="1005">
        <v>3010.1400000000003</v>
      </c>
      <c r="C328" s="1005">
        <v>2579.1504399999999</v>
      </c>
      <c r="D328" s="1010" t="s">
        <v>11</v>
      </c>
    </row>
    <row r="329" spans="1:4" s="1007" customFormat="1" ht="11.25" customHeight="1" x14ac:dyDescent="0.2">
      <c r="A329" s="1317" t="s">
        <v>3009</v>
      </c>
      <c r="B329" s="1003">
        <v>78.599999999999994</v>
      </c>
      <c r="C329" s="1003">
        <v>0</v>
      </c>
      <c r="D329" s="1009" t="s">
        <v>779</v>
      </c>
    </row>
    <row r="330" spans="1:4" s="1007" customFormat="1" ht="11.25" customHeight="1" x14ac:dyDescent="0.2">
      <c r="A330" s="1317"/>
      <c r="B330" s="1003">
        <v>78.599999999999994</v>
      </c>
      <c r="C330" s="1003">
        <v>0</v>
      </c>
      <c r="D330" s="1009" t="s">
        <v>11</v>
      </c>
    </row>
    <row r="331" spans="1:4" s="1007" customFormat="1" ht="11.25" customHeight="1" x14ac:dyDescent="0.2">
      <c r="A331" s="1316" t="s">
        <v>1792</v>
      </c>
      <c r="B331" s="1002">
        <v>320</v>
      </c>
      <c r="C331" s="1002">
        <v>320</v>
      </c>
      <c r="D331" s="1008" t="s">
        <v>778</v>
      </c>
    </row>
    <row r="332" spans="1:4" s="1007" customFormat="1" ht="11.25" customHeight="1" x14ac:dyDescent="0.2">
      <c r="A332" s="1317"/>
      <c r="B332" s="1003">
        <v>150</v>
      </c>
      <c r="C332" s="1003">
        <v>150</v>
      </c>
      <c r="D332" s="1009" t="s">
        <v>4336</v>
      </c>
    </row>
    <row r="333" spans="1:4" s="1007" customFormat="1" ht="11.25" customHeight="1" x14ac:dyDescent="0.2">
      <c r="A333" s="1318"/>
      <c r="B333" s="1005">
        <v>470</v>
      </c>
      <c r="C333" s="1005">
        <v>470</v>
      </c>
      <c r="D333" s="1010" t="s">
        <v>11</v>
      </c>
    </row>
    <row r="334" spans="1:4" s="1007" customFormat="1" ht="11.25" customHeight="1" x14ac:dyDescent="0.2">
      <c r="A334" s="1317" t="s">
        <v>1793</v>
      </c>
      <c r="B334" s="1003">
        <v>350</v>
      </c>
      <c r="C334" s="1003">
        <v>350</v>
      </c>
      <c r="D334" s="1009" t="s">
        <v>812</v>
      </c>
    </row>
    <row r="335" spans="1:4" s="1007" customFormat="1" ht="11.25" customHeight="1" x14ac:dyDescent="0.2">
      <c r="A335" s="1317"/>
      <c r="B335" s="1003">
        <v>350</v>
      </c>
      <c r="C335" s="1003">
        <v>350</v>
      </c>
      <c r="D335" s="1009" t="s">
        <v>11</v>
      </c>
    </row>
    <row r="336" spans="1:4" s="1007" customFormat="1" ht="11.25" customHeight="1" x14ac:dyDescent="0.2">
      <c r="A336" s="1316" t="s">
        <v>389</v>
      </c>
      <c r="B336" s="1002">
        <v>319.92</v>
      </c>
      <c r="C336" s="1002">
        <v>319.92</v>
      </c>
      <c r="D336" s="1008" t="s">
        <v>778</v>
      </c>
    </row>
    <row r="337" spans="1:4" s="1007" customFormat="1" ht="11.25" customHeight="1" x14ac:dyDescent="0.2">
      <c r="A337" s="1317"/>
      <c r="B337" s="1003">
        <v>320</v>
      </c>
      <c r="C337" s="1003">
        <v>320</v>
      </c>
      <c r="D337" s="1009" t="s">
        <v>779</v>
      </c>
    </row>
    <row r="338" spans="1:4" s="1007" customFormat="1" ht="11.25" customHeight="1" x14ac:dyDescent="0.2">
      <c r="A338" s="1317"/>
      <c r="B338" s="1003">
        <v>2000</v>
      </c>
      <c r="C338" s="1003">
        <v>1707.277</v>
      </c>
      <c r="D338" s="1009" t="s">
        <v>758</v>
      </c>
    </row>
    <row r="339" spans="1:4" s="1007" customFormat="1" ht="11.25" customHeight="1" x14ac:dyDescent="0.2">
      <c r="A339" s="1317"/>
      <c r="B339" s="1003">
        <v>50</v>
      </c>
      <c r="C339" s="1003">
        <v>50</v>
      </c>
      <c r="D339" s="1009" t="s">
        <v>365</v>
      </c>
    </row>
    <row r="340" spans="1:4" s="1007" customFormat="1" ht="11.25" customHeight="1" x14ac:dyDescent="0.2">
      <c r="A340" s="1318"/>
      <c r="B340" s="1005">
        <v>2689.92</v>
      </c>
      <c r="C340" s="1005">
        <v>2397.1970000000001</v>
      </c>
      <c r="D340" s="1010" t="s">
        <v>11</v>
      </c>
    </row>
    <row r="341" spans="1:4" s="1007" customFormat="1" ht="11.25" customHeight="1" x14ac:dyDescent="0.2">
      <c r="A341" s="1317" t="s">
        <v>4337</v>
      </c>
      <c r="B341" s="1003">
        <v>10</v>
      </c>
      <c r="C341" s="1003">
        <v>10</v>
      </c>
      <c r="D341" s="1009" t="s">
        <v>3974</v>
      </c>
    </row>
    <row r="342" spans="1:4" s="1007" customFormat="1" ht="11.25" customHeight="1" x14ac:dyDescent="0.2">
      <c r="A342" s="1317"/>
      <c r="B342" s="1003">
        <v>10</v>
      </c>
      <c r="C342" s="1003">
        <v>10</v>
      </c>
      <c r="D342" s="1009" t="s">
        <v>11</v>
      </c>
    </row>
    <row r="343" spans="1:4" s="1007" customFormat="1" ht="11.25" customHeight="1" x14ac:dyDescent="0.2">
      <c r="A343" s="1316" t="s">
        <v>1794</v>
      </c>
      <c r="B343" s="1002">
        <v>262.03000000000003</v>
      </c>
      <c r="C343" s="1002">
        <v>262.01763999999997</v>
      </c>
      <c r="D343" s="1008" t="s">
        <v>778</v>
      </c>
    </row>
    <row r="344" spans="1:4" s="1007" customFormat="1" ht="11.25" customHeight="1" x14ac:dyDescent="0.2">
      <c r="A344" s="1318"/>
      <c r="B344" s="1005">
        <v>262.03000000000003</v>
      </c>
      <c r="C344" s="1005">
        <v>262.01763999999997</v>
      </c>
      <c r="D344" s="1010" t="s">
        <v>11</v>
      </c>
    </row>
    <row r="345" spans="1:4" s="1007" customFormat="1" ht="11.25" customHeight="1" x14ac:dyDescent="0.2">
      <c r="A345" s="1317" t="s">
        <v>465</v>
      </c>
      <c r="B345" s="1003">
        <v>400</v>
      </c>
      <c r="C345" s="1003">
        <v>400</v>
      </c>
      <c r="D345" s="1009" t="s">
        <v>778</v>
      </c>
    </row>
    <row r="346" spans="1:4" s="1007" customFormat="1" ht="11.25" customHeight="1" x14ac:dyDescent="0.2">
      <c r="A346" s="1317"/>
      <c r="B346" s="1003">
        <v>3.63</v>
      </c>
      <c r="C346" s="1003">
        <v>0</v>
      </c>
      <c r="D346" s="1009" t="s">
        <v>3246</v>
      </c>
    </row>
    <row r="347" spans="1:4" s="1007" customFormat="1" ht="11.25" customHeight="1" x14ac:dyDescent="0.2">
      <c r="A347" s="1317"/>
      <c r="B347" s="1003">
        <v>403.63</v>
      </c>
      <c r="C347" s="1003">
        <v>400</v>
      </c>
      <c r="D347" s="1009" t="s">
        <v>11</v>
      </c>
    </row>
    <row r="348" spans="1:4" s="1007" customFormat="1" ht="11.25" customHeight="1" x14ac:dyDescent="0.2">
      <c r="A348" s="1316" t="s">
        <v>390</v>
      </c>
      <c r="B348" s="1002">
        <v>56.519999999999996</v>
      </c>
      <c r="C348" s="1002">
        <v>56.508380000000002</v>
      </c>
      <c r="D348" s="1008" t="s">
        <v>3246</v>
      </c>
    </row>
    <row r="349" spans="1:4" s="1007" customFormat="1" ht="11.25" customHeight="1" x14ac:dyDescent="0.2">
      <c r="A349" s="1317"/>
      <c r="B349" s="1003">
        <v>50</v>
      </c>
      <c r="C349" s="1003">
        <v>50</v>
      </c>
      <c r="D349" s="1009" t="s">
        <v>365</v>
      </c>
    </row>
    <row r="350" spans="1:4" s="1007" customFormat="1" ht="11.25" customHeight="1" x14ac:dyDescent="0.2">
      <c r="A350" s="1318"/>
      <c r="B350" s="1005">
        <v>106.52</v>
      </c>
      <c r="C350" s="1005">
        <v>106.50838</v>
      </c>
      <c r="D350" s="1010" t="s">
        <v>11</v>
      </c>
    </row>
    <row r="351" spans="1:4" s="1007" customFormat="1" ht="11.25" customHeight="1" x14ac:dyDescent="0.2">
      <c r="A351" s="1317" t="s">
        <v>391</v>
      </c>
      <c r="B351" s="1003">
        <v>100</v>
      </c>
      <c r="C351" s="1003">
        <v>100</v>
      </c>
      <c r="D351" s="1009" t="s">
        <v>779</v>
      </c>
    </row>
    <row r="352" spans="1:4" s="1007" customFormat="1" ht="11.25" customHeight="1" x14ac:dyDescent="0.2">
      <c r="A352" s="1317"/>
      <c r="B352" s="1003">
        <v>100</v>
      </c>
      <c r="C352" s="1003">
        <v>100</v>
      </c>
      <c r="D352" s="1009" t="s">
        <v>11</v>
      </c>
    </row>
    <row r="353" spans="1:4" s="1007" customFormat="1" ht="11.25" customHeight="1" x14ac:dyDescent="0.2">
      <c r="A353" s="1316" t="s">
        <v>392</v>
      </c>
      <c r="B353" s="1002">
        <v>300</v>
      </c>
      <c r="C353" s="1002">
        <v>300</v>
      </c>
      <c r="D353" s="1008" t="s">
        <v>801</v>
      </c>
    </row>
    <row r="354" spans="1:4" s="1007" customFormat="1" ht="11.25" customHeight="1" x14ac:dyDescent="0.2">
      <c r="A354" s="1317"/>
      <c r="B354" s="1003">
        <v>14670</v>
      </c>
      <c r="C354" s="1003">
        <v>14670</v>
      </c>
      <c r="D354" s="1009" t="s">
        <v>812</v>
      </c>
    </row>
    <row r="355" spans="1:4" s="1007" customFormat="1" ht="11.25" customHeight="1" x14ac:dyDescent="0.2">
      <c r="A355" s="1317"/>
      <c r="B355" s="1003">
        <v>225</v>
      </c>
      <c r="C355" s="1003">
        <v>0</v>
      </c>
      <c r="D355" s="1009" t="s">
        <v>365</v>
      </c>
    </row>
    <row r="356" spans="1:4" s="1007" customFormat="1" ht="11.25" customHeight="1" x14ac:dyDescent="0.2">
      <c r="A356" s="1318"/>
      <c r="B356" s="1005">
        <v>15195</v>
      </c>
      <c r="C356" s="1005">
        <v>14970</v>
      </c>
      <c r="D356" s="1010" t="s">
        <v>11</v>
      </c>
    </row>
    <row r="357" spans="1:4" s="1007" customFormat="1" ht="11.25" customHeight="1" x14ac:dyDescent="0.2">
      <c r="A357" s="1317" t="s">
        <v>3148</v>
      </c>
      <c r="B357" s="1003">
        <v>198.5</v>
      </c>
      <c r="C357" s="1003">
        <v>198.499</v>
      </c>
      <c r="D357" s="1009" t="s">
        <v>425</v>
      </c>
    </row>
    <row r="358" spans="1:4" s="1007" customFormat="1" ht="11.25" customHeight="1" x14ac:dyDescent="0.2">
      <c r="A358" s="1317"/>
      <c r="B358" s="1003">
        <v>198.5</v>
      </c>
      <c r="C358" s="1003">
        <v>198.499</v>
      </c>
      <c r="D358" s="1009" t="s">
        <v>11</v>
      </c>
    </row>
    <row r="359" spans="1:4" s="1007" customFormat="1" ht="11.25" customHeight="1" x14ac:dyDescent="0.2">
      <c r="A359" s="1316" t="s">
        <v>3364</v>
      </c>
      <c r="B359" s="1002">
        <v>396.65999999999997</v>
      </c>
      <c r="C359" s="1002">
        <v>396.65999999999997</v>
      </c>
      <c r="D359" s="1008" t="s">
        <v>778</v>
      </c>
    </row>
    <row r="360" spans="1:4" s="1007" customFormat="1" ht="11.25" customHeight="1" x14ac:dyDescent="0.2">
      <c r="A360" s="1317"/>
      <c r="B360" s="1003">
        <v>320</v>
      </c>
      <c r="C360" s="1003">
        <v>320</v>
      </c>
      <c r="D360" s="1009" t="s">
        <v>779</v>
      </c>
    </row>
    <row r="361" spans="1:4" s="1007" customFormat="1" ht="11.25" customHeight="1" x14ac:dyDescent="0.2">
      <c r="A361" s="1318"/>
      <c r="B361" s="1005">
        <v>716.66</v>
      </c>
      <c r="C361" s="1005">
        <v>716.66</v>
      </c>
      <c r="D361" s="1010" t="s">
        <v>11</v>
      </c>
    </row>
    <row r="362" spans="1:4" s="1007" customFormat="1" ht="11.25" customHeight="1" x14ac:dyDescent="0.2">
      <c r="A362" s="1317" t="s">
        <v>1795</v>
      </c>
      <c r="B362" s="1003">
        <v>400</v>
      </c>
      <c r="C362" s="1003">
        <v>400</v>
      </c>
      <c r="D362" s="1009" t="s">
        <v>778</v>
      </c>
    </row>
    <row r="363" spans="1:4" s="1007" customFormat="1" ht="11.25" customHeight="1" x14ac:dyDescent="0.2">
      <c r="A363" s="1317"/>
      <c r="B363" s="1003">
        <v>400</v>
      </c>
      <c r="C363" s="1003">
        <v>400</v>
      </c>
      <c r="D363" s="1009" t="s">
        <v>11</v>
      </c>
    </row>
    <row r="364" spans="1:4" s="1007" customFormat="1" ht="11.25" customHeight="1" x14ac:dyDescent="0.2">
      <c r="A364" s="1316" t="s">
        <v>4338</v>
      </c>
      <c r="B364" s="1002">
        <v>304.88</v>
      </c>
      <c r="C364" s="1002">
        <v>304.88</v>
      </c>
      <c r="D364" s="1008" t="s">
        <v>779</v>
      </c>
    </row>
    <row r="365" spans="1:4" s="1007" customFormat="1" ht="11.25" customHeight="1" x14ac:dyDescent="0.2">
      <c r="A365" s="1318"/>
      <c r="B365" s="1005">
        <v>304.88</v>
      </c>
      <c r="C365" s="1005">
        <v>304.88</v>
      </c>
      <c r="D365" s="1010" t="s">
        <v>11</v>
      </c>
    </row>
    <row r="366" spans="1:4" s="1007" customFormat="1" ht="11.25" customHeight="1" x14ac:dyDescent="0.2">
      <c r="A366" s="1317" t="s">
        <v>3365</v>
      </c>
      <c r="B366" s="1003">
        <v>320</v>
      </c>
      <c r="C366" s="1003">
        <v>320</v>
      </c>
      <c r="D366" s="1009" t="s">
        <v>779</v>
      </c>
    </row>
    <row r="367" spans="1:4" s="1007" customFormat="1" ht="11.25" customHeight="1" x14ac:dyDescent="0.2">
      <c r="A367" s="1317"/>
      <c r="B367" s="1003">
        <v>320</v>
      </c>
      <c r="C367" s="1003">
        <v>320</v>
      </c>
      <c r="D367" s="1009" t="s">
        <v>11</v>
      </c>
    </row>
    <row r="368" spans="1:4" s="1007" customFormat="1" ht="11.25" customHeight="1" x14ac:dyDescent="0.2">
      <c r="A368" s="1316" t="s">
        <v>3010</v>
      </c>
      <c r="B368" s="1002">
        <v>60</v>
      </c>
      <c r="C368" s="1002">
        <v>0</v>
      </c>
      <c r="D368" s="1008" t="s">
        <v>801</v>
      </c>
    </row>
    <row r="369" spans="1:4" s="1007" customFormat="1" ht="11.25" customHeight="1" x14ac:dyDescent="0.2">
      <c r="A369" s="1317"/>
      <c r="B369" s="1003">
        <v>79.44</v>
      </c>
      <c r="C369" s="1003">
        <v>79.44</v>
      </c>
      <c r="D369" s="1009" t="s">
        <v>778</v>
      </c>
    </row>
    <row r="370" spans="1:4" s="1007" customFormat="1" ht="11.25" customHeight="1" x14ac:dyDescent="0.2">
      <c r="A370" s="1317"/>
      <c r="B370" s="1003">
        <v>1500</v>
      </c>
      <c r="C370" s="1003">
        <v>1500</v>
      </c>
      <c r="D370" s="1009" t="s">
        <v>782</v>
      </c>
    </row>
    <row r="371" spans="1:4" s="1007" customFormat="1" ht="11.25" customHeight="1" x14ac:dyDescent="0.2">
      <c r="A371" s="1317"/>
      <c r="B371" s="1003">
        <v>320</v>
      </c>
      <c r="C371" s="1003">
        <v>320</v>
      </c>
      <c r="D371" s="1009" t="s">
        <v>779</v>
      </c>
    </row>
    <row r="372" spans="1:4" s="1007" customFormat="1" ht="11.25" customHeight="1" x14ac:dyDescent="0.2">
      <c r="A372" s="1317"/>
      <c r="B372" s="1003">
        <v>49</v>
      </c>
      <c r="C372" s="1003">
        <v>47.167459999999998</v>
      </c>
      <c r="D372" s="1009" t="s">
        <v>807</v>
      </c>
    </row>
    <row r="373" spans="1:4" s="1007" customFormat="1" ht="11.25" customHeight="1" x14ac:dyDescent="0.2">
      <c r="A373" s="1318"/>
      <c r="B373" s="1005">
        <v>2008.44</v>
      </c>
      <c r="C373" s="1005">
        <v>1946.6074599999999</v>
      </c>
      <c r="D373" s="1010" t="s">
        <v>11</v>
      </c>
    </row>
    <row r="374" spans="1:4" s="1007" customFormat="1" ht="11.25" customHeight="1" x14ac:dyDescent="0.2">
      <c r="A374" s="1316" t="s">
        <v>1796</v>
      </c>
      <c r="B374" s="1002">
        <v>802</v>
      </c>
      <c r="C374" s="1002">
        <v>802</v>
      </c>
      <c r="D374" s="1008" t="s">
        <v>760</v>
      </c>
    </row>
    <row r="375" spans="1:4" s="1007" customFormat="1" ht="11.25" customHeight="1" x14ac:dyDescent="0.2">
      <c r="A375" s="1318"/>
      <c r="B375" s="1005">
        <v>802</v>
      </c>
      <c r="C375" s="1005">
        <v>802</v>
      </c>
      <c r="D375" s="1010" t="s">
        <v>11</v>
      </c>
    </row>
    <row r="376" spans="1:4" s="1007" customFormat="1" ht="11.25" customHeight="1" x14ac:dyDescent="0.2">
      <c r="A376" s="1316" t="s">
        <v>1797</v>
      </c>
      <c r="B376" s="1002">
        <v>80</v>
      </c>
      <c r="C376" s="1002">
        <v>80</v>
      </c>
      <c r="D376" s="1008" t="s">
        <v>778</v>
      </c>
    </row>
    <row r="377" spans="1:4" s="1007" customFormat="1" ht="11.25" customHeight="1" x14ac:dyDescent="0.2">
      <c r="A377" s="1317"/>
      <c r="B377" s="1003">
        <v>304</v>
      </c>
      <c r="C377" s="1003">
        <v>267.07846000000001</v>
      </c>
      <c r="D377" s="1009" t="s">
        <v>779</v>
      </c>
    </row>
    <row r="378" spans="1:4" s="1007" customFormat="1" ht="11.25" customHeight="1" x14ac:dyDescent="0.2">
      <c r="A378" s="1318"/>
      <c r="B378" s="1005">
        <v>384</v>
      </c>
      <c r="C378" s="1005">
        <v>347.07846000000001</v>
      </c>
      <c r="D378" s="1010" t="s">
        <v>11</v>
      </c>
    </row>
    <row r="379" spans="1:4" s="1007" customFormat="1" ht="11.25" customHeight="1" x14ac:dyDescent="0.2">
      <c r="A379" s="1317" t="s">
        <v>1798</v>
      </c>
      <c r="B379" s="1003">
        <v>532.91999999999996</v>
      </c>
      <c r="C379" s="1003">
        <v>532.92200000000003</v>
      </c>
      <c r="D379" s="1009" t="s">
        <v>724</v>
      </c>
    </row>
    <row r="380" spans="1:4" s="1007" customFormat="1" ht="11.25" customHeight="1" x14ac:dyDescent="0.2">
      <c r="A380" s="1317"/>
      <c r="B380" s="1003">
        <v>400</v>
      </c>
      <c r="C380" s="1003">
        <v>400</v>
      </c>
      <c r="D380" s="1009" t="s">
        <v>778</v>
      </c>
    </row>
    <row r="381" spans="1:4" s="1007" customFormat="1" ht="11.25" customHeight="1" x14ac:dyDescent="0.2">
      <c r="A381" s="1317"/>
      <c r="B381" s="1003">
        <v>932.92</v>
      </c>
      <c r="C381" s="1003">
        <v>932.92200000000003</v>
      </c>
      <c r="D381" s="1009" t="s">
        <v>11</v>
      </c>
    </row>
    <row r="382" spans="1:4" s="1007" customFormat="1" ht="11.25" customHeight="1" x14ac:dyDescent="0.2">
      <c r="A382" s="1316" t="s">
        <v>393</v>
      </c>
      <c r="B382" s="1002">
        <v>1459.63</v>
      </c>
      <c r="C382" s="1002">
        <v>1459.6210000000001</v>
      </c>
      <c r="D382" s="1008" t="s">
        <v>782</v>
      </c>
    </row>
    <row r="383" spans="1:4" s="1007" customFormat="1" ht="11.25" customHeight="1" x14ac:dyDescent="0.2">
      <c r="A383" s="1317"/>
      <c r="B383" s="1003">
        <v>57.15</v>
      </c>
      <c r="C383" s="1003">
        <v>57.15</v>
      </c>
      <c r="D383" s="1009" t="s">
        <v>796</v>
      </c>
    </row>
    <row r="384" spans="1:4" s="1007" customFormat="1" ht="11.25" customHeight="1" x14ac:dyDescent="0.2">
      <c r="A384" s="1317"/>
      <c r="B384" s="1003">
        <v>100</v>
      </c>
      <c r="C384" s="1003">
        <v>100</v>
      </c>
      <c r="D384" s="1009" t="s">
        <v>3245</v>
      </c>
    </row>
    <row r="385" spans="1:4" s="1007" customFormat="1" ht="11.25" customHeight="1" x14ac:dyDescent="0.2">
      <c r="A385" s="1317"/>
      <c r="B385" s="1003">
        <v>50</v>
      </c>
      <c r="C385" s="1003">
        <v>50</v>
      </c>
      <c r="D385" s="1009" t="s">
        <v>365</v>
      </c>
    </row>
    <row r="386" spans="1:4" s="1007" customFormat="1" ht="11.25" customHeight="1" x14ac:dyDescent="0.2">
      <c r="A386" s="1318"/>
      <c r="B386" s="1005">
        <v>1666.7800000000002</v>
      </c>
      <c r="C386" s="1005">
        <v>1666.7710000000002</v>
      </c>
      <c r="D386" s="1010" t="s">
        <v>11</v>
      </c>
    </row>
    <row r="387" spans="1:4" s="1007" customFormat="1" ht="11.25" customHeight="1" x14ac:dyDescent="0.2">
      <c r="A387" s="1317" t="s">
        <v>4339</v>
      </c>
      <c r="B387" s="1003">
        <v>194.8</v>
      </c>
      <c r="C387" s="1003">
        <v>97.4</v>
      </c>
      <c r="D387" s="1009" t="s">
        <v>2952</v>
      </c>
    </row>
    <row r="388" spans="1:4" s="1007" customFormat="1" ht="11.25" customHeight="1" x14ac:dyDescent="0.2">
      <c r="A388" s="1317"/>
      <c r="B388" s="1003">
        <v>194.8</v>
      </c>
      <c r="C388" s="1003">
        <v>97.4</v>
      </c>
      <c r="D388" s="1009" t="s">
        <v>11</v>
      </c>
    </row>
    <row r="389" spans="1:4" s="1007" customFormat="1" ht="11.25" customHeight="1" x14ac:dyDescent="0.2">
      <c r="A389" s="1316" t="s">
        <v>1799</v>
      </c>
      <c r="B389" s="1002">
        <v>320</v>
      </c>
      <c r="C389" s="1002">
        <v>320</v>
      </c>
      <c r="D389" s="1008" t="s">
        <v>778</v>
      </c>
    </row>
    <row r="390" spans="1:4" s="1007" customFormat="1" ht="11.25" customHeight="1" x14ac:dyDescent="0.2">
      <c r="A390" s="1317"/>
      <c r="B390" s="1003">
        <v>69.98</v>
      </c>
      <c r="C390" s="1003">
        <v>69.979089999999999</v>
      </c>
      <c r="D390" s="1009" t="s">
        <v>779</v>
      </c>
    </row>
    <row r="391" spans="1:4" s="1007" customFormat="1" ht="11.25" customHeight="1" x14ac:dyDescent="0.2">
      <c r="A391" s="1318"/>
      <c r="B391" s="1005">
        <v>389.98</v>
      </c>
      <c r="C391" s="1005">
        <v>389.97908999999999</v>
      </c>
      <c r="D391" s="1010" t="s">
        <v>11</v>
      </c>
    </row>
    <row r="392" spans="1:4" s="1007" customFormat="1" ht="11.25" customHeight="1" x14ac:dyDescent="0.2">
      <c r="A392" s="1317" t="s">
        <v>1800</v>
      </c>
      <c r="B392" s="1003">
        <v>252</v>
      </c>
      <c r="C392" s="1003">
        <v>252</v>
      </c>
      <c r="D392" s="1009" t="s">
        <v>779</v>
      </c>
    </row>
    <row r="393" spans="1:4" s="1007" customFormat="1" ht="11.25" customHeight="1" x14ac:dyDescent="0.2">
      <c r="A393" s="1317"/>
      <c r="B393" s="1003">
        <v>252</v>
      </c>
      <c r="C393" s="1003">
        <v>252</v>
      </c>
      <c r="D393" s="1009" t="s">
        <v>11</v>
      </c>
    </row>
    <row r="394" spans="1:4" s="1007" customFormat="1" ht="11.25" customHeight="1" x14ac:dyDescent="0.2">
      <c r="A394" s="1316" t="s">
        <v>394</v>
      </c>
      <c r="B394" s="1002">
        <v>7521</v>
      </c>
      <c r="C394" s="1002">
        <v>7521</v>
      </c>
      <c r="D394" s="1008" t="s">
        <v>812</v>
      </c>
    </row>
    <row r="395" spans="1:4" s="1007" customFormat="1" ht="11.25" customHeight="1" x14ac:dyDescent="0.2">
      <c r="A395" s="1317"/>
      <c r="B395" s="1003">
        <v>50</v>
      </c>
      <c r="C395" s="1003">
        <v>50</v>
      </c>
      <c r="D395" s="1009" t="s">
        <v>365</v>
      </c>
    </row>
    <row r="396" spans="1:4" s="1007" customFormat="1" ht="11.25" customHeight="1" x14ac:dyDescent="0.2">
      <c r="A396" s="1318"/>
      <c r="B396" s="1005">
        <v>7571</v>
      </c>
      <c r="C396" s="1005">
        <v>7571</v>
      </c>
      <c r="D396" s="1010" t="s">
        <v>11</v>
      </c>
    </row>
    <row r="397" spans="1:4" s="1007" customFormat="1" ht="11.25" customHeight="1" x14ac:dyDescent="0.2">
      <c r="A397" s="1317" t="s">
        <v>1801</v>
      </c>
      <c r="B397" s="1003">
        <v>99.5</v>
      </c>
      <c r="C397" s="1003">
        <v>98.626040000000003</v>
      </c>
      <c r="D397" s="1009" t="s">
        <v>785</v>
      </c>
    </row>
    <row r="398" spans="1:4" s="1007" customFormat="1" ht="11.25" customHeight="1" x14ac:dyDescent="0.2">
      <c r="A398" s="1317"/>
      <c r="B398" s="1003">
        <v>44.01</v>
      </c>
      <c r="C398" s="1003">
        <v>44.009209999999996</v>
      </c>
      <c r="D398" s="1009" t="s">
        <v>778</v>
      </c>
    </row>
    <row r="399" spans="1:4" s="1007" customFormat="1" ht="11.25" customHeight="1" x14ac:dyDescent="0.2">
      <c r="A399" s="1317"/>
      <c r="B399" s="1003">
        <v>66</v>
      </c>
      <c r="C399" s="1003">
        <v>66</v>
      </c>
      <c r="D399" s="1009" t="s">
        <v>779</v>
      </c>
    </row>
    <row r="400" spans="1:4" s="1007" customFormat="1" ht="11.25" customHeight="1" x14ac:dyDescent="0.2">
      <c r="A400" s="1317"/>
      <c r="B400" s="1003">
        <v>209.51</v>
      </c>
      <c r="C400" s="1003">
        <v>208.63524999999998</v>
      </c>
      <c r="D400" s="1009" t="s">
        <v>11</v>
      </c>
    </row>
    <row r="401" spans="1:4" s="1007" customFormat="1" ht="11.25" customHeight="1" x14ac:dyDescent="0.2">
      <c r="A401" s="1316" t="s">
        <v>4340</v>
      </c>
      <c r="B401" s="1002">
        <v>307.8</v>
      </c>
      <c r="C401" s="1002">
        <v>153.9</v>
      </c>
      <c r="D401" s="1008" t="s">
        <v>894</v>
      </c>
    </row>
    <row r="402" spans="1:4" s="1007" customFormat="1" ht="11.25" customHeight="1" x14ac:dyDescent="0.2">
      <c r="A402" s="1317"/>
      <c r="B402" s="1003">
        <v>312</v>
      </c>
      <c r="C402" s="1003">
        <v>312</v>
      </c>
      <c r="D402" s="1009" t="s">
        <v>778</v>
      </c>
    </row>
    <row r="403" spans="1:4" s="1007" customFormat="1" ht="11.25" customHeight="1" x14ac:dyDescent="0.2">
      <c r="A403" s="1318"/>
      <c r="B403" s="1005">
        <v>619.79999999999995</v>
      </c>
      <c r="C403" s="1005">
        <v>465.9</v>
      </c>
      <c r="D403" s="1010" t="s">
        <v>11</v>
      </c>
    </row>
    <row r="404" spans="1:4" s="1007" customFormat="1" ht="11.25" customHeight="1" x14ac:dyDescent="0.2">
      <c r="A404" s="1317" t="s">
        <v>1802</v>
      </c>
      <c r="B404" s="1003">
        <v>379</v>
      </c>
      <c r="C404" s="1003">
        <v>378.99547999999999</v>
      </c>
      <c r="D404" s="1009" t="s">
        <v>778</v>
      </c>
    </row>
    <row r="405" spans="1:4" s="1007" customFormat="1" ht="11.25" customHeight="1" x14ac:dyDescent="0.2">
      <c r="A405" s="1317"/>
      <c r="B405" s="1003">
        <v>80</v>
      </c>
      <c r="C405" s="1003">
        <v>80</v>
      </c>
      <c r="D405" s="1009" t="s">
        <v>797</v>
      </c>
    </row>
    <row r="406" spans="1:4" s="1007" customFormat="1" ht="11.25" customHeight="1" x14ac:dyDescent="0.2">
      <c r="A406" s="1317"/>
      <c r="B406" s="1003">
        <v>100</v>
      </c>
      <c r="C406" s="1003">
        <v>100</v>
      </c>
      <c r="D406" s="1009" t="s">
        <v>779</v>
      </c>
    </row>
    <row r="407" spans="1:4" s="1007" customFormat="1" ht="11.25" customHeight="1" x14ac:dyDescent="0.2">
      <c r="A407" s="1317"/>
      <c r="B407" s="1003">
        <v>93</v>
      </c>
      <c r="C407" s="1003">
        <v>85.748000000000005</v>
      </c>
      <c r="D407" s="1009" t="s">
        <v>807</v>
      </c>
    </row>
    <row r="408" spans="1:4" s="1007" customFormat="1" ht="11.25" customHeight="1" x14ac:dyDescent="0.2">
      <c r="A408" s="1317"/>
      <c r="B408" s="1003">
        <v>450</v>
      </c>
      <c r="C408" s="1003">
        <v>449.28500000000003</v>
      </c>
      <c r="D408" s="1009" t="s">
        <v>756</v>
      </c>
    </row>
    <row r="409" spans="1:4" s="1007" customFormat="1" ht="11.25" customHeight="1" x14ac:dyDescent="0.2">
      <c r="A409" s="1317"/>
      <c r="B409" s="1003">
        <v>700</v>
      </c>
      <c r="C409" s="1003">
        <v>700</v>
      </c>
      <c r="D409" s="1009" t="s">
        <v>425</v>
      </c>
    </row>
    <row r="410" spans="1:4" s="1007" customFormat="1" ht="11.25" customHeight="1" x14ac:dyDescent="0.2">
      <c r="A410" s="1317"/>
      <c r="B410" s="1003">
        <v>50</v>
      </c>
      <c r="C410" s="1003">
        <v>50</v>
      </c>
      <c r="D410" s="1009" t="s">
        <v>3974</v>
      </c>
    </row>
    <row r="411" spans="1:4" s="1007" customFormat="1" ht="11.25" customHeight="1" x14ac:dyDescent="0.2">
      <c r="A411" s="1317"/>
      <c r="B411" s="1003">
        <v>1852</v>
      </c>
      <c r="C411" s="1003">
        <v>1844.0284800000002</v>
      </c>
      <c r="D411" s="1009" t="s">
        <v>11</v>
      </c>
    </row>
    <row r="412" spans="1:4" s="1007" customFormat="1" ht="11.25" customHeight="1" x14ac:dyDescent="0.2">
      <c r="A412" s="1316" t="s">
        <v>1803</v>
      </c>
      <c r="B412" s="1002">
        <v>168</v>
      </c>
      <c r="C412" s="1002">
        <v>168</v>
      </c>
      <c r="D412" s="1008" t="s">
        <v>779</v>
      </c>
    </row>
    <row r="413" spans="1:4" s="1007" customFormat="1" ht="11.25" customHeight="1" x14ac:dyDescent="0.2">
      <c r="A413" s="1317"/>
      <c r="B413" s="1003">
        <v>225</v>
      </c>
      <c r="C413" s="1003">
        <v>225</v>
      </c>
      <c r="D413" s="1009" t="s">
        <v>365</v>
      </c>
    </row>
    <row r="414" spans="1:4" s="1007" customFormat="1" ht="11.25" customHeight="1" x14ac:dyDescent="0.2">
      <c r="A414" s="1318"/>
      <c r="B414" s="1005">
        <v>393</v>
      </c>
      <c r="C414" s="1005">
        <v>393</v>
      </c>
      <c r="D414" s="1010" t="s">
        <v>11</v>
      </c>
    </row>
    <row r="415" spans="1:4" s="1007" customFormat="1" ht="11.25" customHeight="1" x14ac:dyDescent="0.2">
      <c r="A415" s="1317" t="s">
        <v>1804</v>
      </c>
      <c r="B415" s="1003">
        <v>254.8</v>
      </c>
      <c r="C415" s="1003">
        <v>254.8</v>
      </c>
      <c r="D415" s="1009" t="s">
        <v>779</v>
      </c>
    </row>
    <row r="416" spans="1:4" s="1007" customFormat="1" ht="11.25" customHeight="1" x14ac:dyDescent="0.2">
      <c r="A416" s="1317"/>
      <c r="B416" s="1003">
        <v>254.8</v>
      </c>
      <c r="C416" s="1003">
        <v>254.8</v>
      </c>
      <c r="D416" s="1009" t="s">
        <v>11</v>
      </c>
    </row>
    <row r="417" spans="1:4" s="1007" customFormat="1" ht="11.25" customHeight="1" x14ac:dyDescent="0.2">
      <c r="A417" s="1316" t="s">
        <v>1805</v>
      </c>
      <c r="B417" s="1002">
        <v>96</v>
      </c>
      <c r="C417" s="1002">
        <v>48</v>
      </c>
      <c r="D417" s="1008" t="s">
        <v>2952</v>
      </c>
    </row>
    <row r="418" spans="1:4" s="1007" customFormat="1" ht="11.25" customHeight="1" x14ac:dyDescent="0.2">
      <c r="A418" s="1317"/>
      <c r="B418" s="1003">
        <v>193.44</v>
      </c>
      <c r="C418" s="1003">
        <v>193.44</v>
      </c>
      <c r="D418" s="1009" t="s">
        <v>778</v>
      </c>
    </row>
    <row r="419" spans="1:4" s="1007" customFormat="1" ht="11.25" customHeight="1" x14ac:dyDescent="0.2">
      <c r="A419" s="1318"/>
      <c r="B419" s="1005">
        <v>289.44</v>
      </c>
      <c r="C419" s="1005">
        <v>241.44</v>
      </c>
      <c r="D419" s="1010" t="s">
        <v>11</v>
      </c>
    </row>
    <row r="420" spans="1:4" s="1007" customFormat="1" ht="11.25" customHeight="1" x14ac:dyDescent="0.2">
      <c r="A420" s="1317" t="s">
        <v>1806</v>
      </c>
      <c r="B420" s="1003">
        <v>431.5</v>
      </c>
      <c r="C420" s="1003">
        <v>99.26</v>
      </c>
      <c r="D420" s="1009" t="s">
        <v>782</v>
      </c>
    </row>
    <row r="421" spans="1:4" s="1007" customFormat="1" ht="11.25" customHeight="1" x14ac:dyDescent="0.2">
      <c r="A421" s="1317"/>
      <c r="B421" s="1003">
        <v>59.5</v>
      </c>
      <c r="C421" s="1003">
        <v>33.264400000000002</v>
      </c>
      <c r="D421" s="1009" t="s">
        <v>807</v>
      </c>
    </row>
    <row r="422" spans="1:4" s="1007" customFormat="1" ht="11.25" customHeight="1" x14ac:dyDescent="0.2">
      <c r="A422" s="1317"/>
      <c r="B422" s="1003">
        <v>260</v>
      </c>
      <c r="C422" s="1003">
        <v>260</v>
      </c>
      <c r="D422" s="1009" t="s">
        <v>757</v>
      </c>
    </row>
    <row r="423" spans="1:4" s="1007" customFormat="1" ht="11.25" customHeight="1" x14ac:dyDescent="0.2">
      <c r="A423" s="1317"/>
      <c r="B423" s="1003">
        <v>751</v>
      </c>
      <c r="C423" s="1003">
        <v>392.52440000000001</v>
      </c>
      <c r="D423" s="1009" t="s">
        <v>11</v>
      </c>
    </row>
    <row r="424" spans="1:4" s="1007" customFormat="1" ht="11.25" customHeight="1" x14ac:dyDescent="0.2">
      <c r="A424" s="1316" t="s">
        <v>1807</v>
      </c>
      <c r="B424" s="1002">
        <v>400</v>
      </c>
      <c r="C424" s="1002">
        <v>400</v>
      </c>
      <c r="D424" s="1008" t="s">
        <v>778</v>
      </c>
    </row>
    <row r="425" spans="1:4" s="1007" customFormat="1" ht="11.25" customHeight="1" x14ac:dyDescent="0.2">
      <c r="A425" s="1317"/>
      <c r="B425" s="1003">
        <v>320</v>
      </c>
      <c r="C425" s="1003">
        <v>320</v>
      </c>
      <c r="D425" s="1009" t="s">
        <v>779</v>
      </c>
    </row>
    <row r="426" spans="1:4" s="1007" customFormat="1" ht="11.25" customHeight="1" x14ac:dyDescent="0.2">
      <c r="A426" s="1318"/>
      <c r="B426" s="1005">
        <v>720</v>
      </c>
      <c r="C426" s="1005">
        <v>720</v>
      </c>
      <c r="D426" s="1010" t="s">
        <v>11</v>
      </c>
    </row>
    <row r="427" spans="1:4" s="1007" customFormat="1" ht="11.25" customHeight="1" x14ac:dyDescent="0.2">
      <c r="A427" s="1317" t="s">
        <v>1808</v>
      </c>
      <c r="B427" s="1003">
        <v>290</v>
      </c>
      <c r="C427" s="1003">
        <v>145</v>
      </c>
      <c r="D427" s="1009" t="s">
        <v>894</v>
      </c>
    </row>
    <row r="428" spans="1:4" s="1007" customFormat="1" ht="11.25" customHeight="1" x14ac:dyDescent="0.2">
      <c r="A428" s="1317"/>
      <c r="B428" s="1003">
        <v>320</v>
      </c>
      <c r="C428" s="1003">
        <v>320</v>
      </c>
      <c r="D428" s="1009" t="s">
        <v>778</v>
      </c>
    </row>
    <row r="429" spans="1:4" s="1007" customFormat="1" ht="11.25" customHeight="1" x14ac:dyDescent="0.2">
      <c r="A429" s="1317"/>
      <c r="B429" s="1003">
        <v>610</v>
      </c>
      <c r="C429" s="1003">
        <v>465</v>
      </c>
      <c r="D429" s="1009" t="s">
        <v>11</v>
      </c>
    </row>
    <row r="430" spans="1:4" s="1007" customFormat="1" ht="11.25" customHeight="1" x14ac:dyDescent="0.2">
      <c r="A430" s="1316" t="s">
        <v>395</v>
      </c>
      <c r="B430" s="1002">
        <v>228.95</v>
      </c>
      <c r="C430" s="1002">
        <v>228.94413</v>
      </c>
      <c r="D430" s="1008" t="s">
        <v>778</v>
      </c>
    </row>
    <row r="431" spans="1:4" s="1007" customFormat="1" ht="11.25" customHeight="1" x14ac:dyDescent="0.2">
      <c r="A431" s="1317"/>
      <c r="B431" s="1003">
        <v>2400</v>
      </c>
      <c r="C431" s="1003">
        <v>2400</v>
      </c>
      <c r="D431" s="1009" t="s">
        <v>784</v>
      </c>
    </row>
    <row r="432" spans="1:4" s="1007" customFormat="1" ht="11.25" customHeight="1" x14ac:dyDescent="0.2">
      <c r="A432" s="1317"/>
      <c r="B432" s="1003">
        <v>280.56</v>
      </c>
      <c r="C432" s="1003">
        <v>280.56</v>
      </c>
      <c r="D432" s="1009" t="s">
        <v>779</v>
      </c>
    </row>
    <row r="433" spans="1:4" s="1007" customFormat="1" ht="11.25" customHeight="1" x14ac:dyDescent="0.2">
      <c r="A433" s="1317"/>
      <c r="B433" s="1003">
        <v>233.00000000000003</v>
      </c>
      <c r="C433" s="1003">
        <v>233.00000000000003</v>
      </c>
      <c r="D433" s="1009" t="s">
        <v>3245</v>
      </c>
    </row>
    <row r="434" spans="1:4" s="1007" customFormat="1" ht="11.25" customHeight="1" x14ac:dyDescent="0.2">
      <c r="A434" s="1317"/>
      <c r="B434" s="1003">
        <v>57.39</v>
      </c>
      <c r="C434" s="1003">
        <v>57.386179999999996</v>
      </c>
      <c r="D434" s="1009" t="s">
        <v>3246</v>
      </c>
    </row>
    <row r="435" spans="1:4" s="1007" customFormat="1" ht="11.25" customHeight="1" x14ac:dyDescent="0.2">
      <c r="A435" s="1317"/>
      <c r="B435" s="1003">
        <v>50</v>
      </c>
      <c r="C435" s="1003">
        <v>50</v>
      </c>
      <c r="D435" s="1009" t="s">
        <v>365</v>
      </c>
    </row>
    <row r="436" spans="1:4" s="1007" customFormat="1" ht="11.25" customHeight="1" x14ac:dyDescent="0.2">
      <c r="A436" s="1318"/>
      <c r="B436" s="1005">
        <v>3249.8999999999996</v>
      </c>
      <c r="C436" s="1005">
        <v>3249.8903099999998</v>
      </c>
      <c r="D436" s="1010" t="s">
        <v>11</v>
      </c>
    </row>
    <row r="437" spans="1:4" s="1007" customFormat="1" ht="11.25" customHeight="1" x14ac:dyDescent="0.2">
      <c r="A437" s="1317" t="s">
        <v>3011</v>
      </c>
      <c r="B437" s="1003">
        <v>66.8</v>
      </c>
      <c r="C437" s="1003">
        <v>66.8</v>
      </c>
      <c r="D437" s="1009" t="s">
        <v>778</v>
      </c>
    </row>
    <row r="438" spans="1:4" s="1007" customFormat="1" ht="11.25" customHeight="1" x14ac:dyDescent="0.2">
      <c r="A438" s="1317"/>
      <c r="B438" s="1003">
        <v>66.8</v>
      </c>
      <c r="C438" s="1003">
        <v>66.8</v>
      </c>
      <c r="D438" s="1009" t="s">
        <v>11</v>
      </c>
    </row>
    <row r="439" spans="1:4" s="1007" customFormat="1" ht="11.25" customHeight="1" x14ac:dyDescent="0.2">
      <c r="A439" s="1316" t="s">
        <v>3366</v>
      </c>
      <c r="B439" s="1002">
        <v>347.45</v>
      </c>
      <c r="C439" s="1002">
        <v>347.44170000000003</v>
      </c>
      <c r="D439" s="1008" t="s">
        <v>801</v>
      </c>
    </row>
    <row r="440" spans="1:4" s="1007" customFormat="1" ht="11.25" customHeight="1" x14ac:dyDescent="0.2">
      <c r="A440" s="1318"/>
      <c r="B440" s="1005">
        <v>347.45</v>
      </c>
      <c r="C440" s="1005">
        <v>347.44170000000003</v>
      </c>
      <c r="D440" s="1010" t="s">
        <v>11</v>
      </c>
    </row>
    <row r="441" spans="1:4" s="1007" customFormat="1" ht="11.25" customHeight="1" x14ac:dyDescent="0.2">
      <c r="A441" s="1316" t="s">
        <v>1809</v>
      </c>
      <c r="B441" s="1002">
        <v>56.16</v>
      </c>
      <c r="C441" s="1002">
        <v>56.16</v>
      </c>
      <c r="D441" s="1008" t="s">
        <v>778</v>
      </c>
    </row>
    <row r="442" spans="1:4" s="1007" customFormat="1" ht="11.25" customHeight="1" x14ac:dyDescent="0.2">
      <c r="A442" s="1318"/>
      <c r="B442" s="1005">
        <v>56.16</v>
      </c>
      <c r="C442" s="1005">
        <v>56.16</v>
      </c>
      <c r="D442" s="1010" t="s">
        <v>11</v>
      </c>
    </row>
    <row r="443" spans="1:4" s="1007" customFormat="1" ht="11.25" customHeight="1" x14ac:dyDescent="0.2">
      <c r="A443" s="1317" t="s">
        <v>348</v>
      </c>
      <c r="B443" s="1003">
        <v>100</v>
      </c>
      <c r="C443" s="1003">
        <v>100</v>
      </c>
      <c r="D443" s="1009" t="s">
        <v>757</v>
      </c>
    </row>
    <row r="444" spans="1:4" s="1007" customFormat="1" ht="11.25" customHeight="1" x14ac:dyDescent="0.2">
      <c r="A444" s="1317"/>
      <c r="B444" s="1003">
        <v>50</v>
      </c>
      <c r="C444" s="1003">
        <v>50</v>
      </c>
      <c r="D444" s="1009" t="s">
        <v>365</v>
      </c>
    </row>
    <row r="445" spans="1:4" s="1007" customFormat="1" ht="11.25" customHeight="1" x14ac:dyDescent="0.2">
      <c r="A445" s="1318"/>
      <c r="B445" s="1005">
        <v>150</v>
      </c>
      <c r="C445" s="1005">
        <v>150</v>
      </c>
      <c r="D445" s="1010" t="s">
        <v>11</v>
      </c>
    </row>
    <row r="446" spans="1:4" s="1007" customFormat="1" ht="11.25" customHeight="1" x14ac:dyDescent="0.2">
      <c r="A446" s="1317" t="s">
        <v>3012</v>
      </c>
      <c r="B446" s="1003">
        <v>299.8</v>
      </c>
      <c r="C446" s="1003">
        <v>0</v>
      </c>
      <c r="D446" s="1009" t="s">
        <v>801</v>
      </c>
    </row>
    <row r="447" spans="1:4" s="1007" customFormat="1" ht="11.25" customHeight="1" x14ac:dyDescent="0.2">
      <c r="A447" s="1317"/>
      <c r="B447" s="1003">
        <v>299.8</v>
      </c>
      <c r="C447" s="1003">
        <v>0</v>
      </c>
      <c r="D447" s="1009" t="s">
        <v>11</v>
      </c>
    </row>
    <row r="448" spans="1:4" s="1007" customFormat="1" ht="11.25" customHeight="1" x14ac:dyDescent="0.2">
      <c r="A448" s="1316" t="s">
        <v>3817</v>
      </c>
      <c r="B448" s="1002">
        <v>190.5</v>
      </c>
      <c r="C448" s="1002">
        <v>190.5</v>
      </c>
      <c r="D448" s="1008" t="s">
        <v>894</v>
      </c>
    </row>
    <row r="449" spans="1:4" s="1007" customFormat="1" ht="11.25" customHeight="1" x14ac:dyDescent="0.2">
      <c r="A449" s="1317"/>
      <c r="B449" s="1003">
        <v>2250</v>
      </c>
      <c r="C449" s="1003">
        <v>0</v>
      </c>
      <c r="D449" s="1009" t="s">
        <v>365</v>
      </c>
    </row>
    <row r="450" spans="1:4" s="1007" customFormat="1" ht="11.25" customHeight="1" x14ac:dyDescent="0.2">
      <c r="A450" s="1318"/>
      <c r="B450" s="1005">
        <v>2440.5</v>
      </c>
      <c r="C450" s="1005">
        <v>190.5</v>
      </c>
      <c r="D450" s="1010" t="s">
        <v>11</v>
      </c>
    </row>
    <row r="451" spans="1:4" s="1007" customFormat="1" ht="11.25" customHeight="1" x14ac:dyDescent="0.2">
      <c r="A451" s="1317" t="s">
        <v>1810</v>
      </c>
      <c r="B451" s="1003">
        <v>32.799999999999997</v>
      </c>
      <c r="C451" s="1003">
        <v>32.799999999999997</v>
      </c>
      <c r="D451" s="1009" t="s">
        <v>778</v>
      </c>
    </row>
    <row r="452" spans="1:4" s="1007" customFormat="1" ht="11.25" customHeight="1" x14ac:dyDescent="0.2">
      <c r="A452" s="1317"/>
      <c r="B452" s="1003">
        <v>4071</v>
      </c>
      <c r="C452" s="1003">
        <v>4071</v>
      </c>
      <c r="D452" s="1009" t="s">
        <v>812</v>
      </c>
    </row>
    <row r="453" spans="1:4" s="1007" customFormat="1" ht="11.25" customHeight="1" x14ac:dyDescent="0.2">
      <c r="A453" s="1317"/>
      <c r="B453" s="1003">
        <v>319.92</v>
      </c>
      <c r="C453" s="1003">
        <v>319.92</v>
      </c>
      <c r="D453" s="1009" t="s">
        <v>779</v>
      </c>
    </row>
    <row r="454" spans="1:4" s="1007" customFormat="1" ht="11.25" customHeight="1" x14ac:dyDescent="0.2">
      <c r="A454" s="1317"/>
      <c r="B454" s="1003">
        <v>4423.72</v>
      </c>
      <c r="C454" s="1003">
        <v>4423.72</v>
      </c>
      <c r="D454" s="1009" t="s">
        <v>11</v>
      </c>
    </row>
    <row r="455" spans="1:4" s="1007" customFormat="1" ht="11.25" customHeight="1" x14ac:dyDescent="0.2">
      <c r="A455" s="1316" t="s">
        <v>1811</v>
      </c>
      <c r="B455" s="1002">
        <v>706.14</v>
      </c>
      <c r="C455" s="1002">
        <v>706.13209999999992</v>
      </c>
      <c r="D455" s="1008" t="s">
        <v>4341</v>
      </c>
    </row>
    <row r="456" spans="1:4" s="1007" customFormat="1" ht="11.25" customHeight="1" x14ac:dyDescent="0.2">
      <c r="A456" s="1318"/>
      <c r="B456" s="1005">
        <v>706.14</v>
      </c>
      <c r="C456" s="1005">
        <v>706.13209999999992</v>
      </c>
      <c r="D456" s="1010" t="s">
        <v>11</v>
      </c>
    </row>
    <row r="457" spans="1:4" s="1007" customFormat="1" ht="11.25" customHeight="1" x14ac:dyDescent="0.2">
      <c r="A457" s="1317" t="s">
        <v>1812</v>
      </c>
      <c r="B457" s="1003">
        <v>53.9</v>
      </c>
      <c r="C457" s="1003">
        <v>53.9</v>
      </c>
      <c r="D457" s="1009" t="s">
        <v>828</v>
      </c>
    </row>
    <row r="458" spans="1:4" s="1007" customFormat="1" ht="11.25" customHeight="1" x14ac:dyDescent="0.2">
      <c r="A458" s="1317"/>
      <c r="B458" s="1003">
        <v>10</v>
      </c>
      <c r="C458" s="1003">
        <v>10</v>
      </c>
      <c r="D458" s="1009" t="s">
        <v>3974</v>
      </c>
    </row>
    <row r="459" spans="1:4" s="1007" customFormat="1" ht="11.25" customHeight="1" x14ac:dyDescent="0.2">
      <c r="A459" s="1317"/>
      <c r="B459" s="1003">
        <v>63.9</v>
      </c>
      <c r="C459" s="1003">
        <v>63.9</v>
      </c>
      <c r="D459" s="1009" t="s">
        <v>11</v>
      </c>
    </row>
    <row r="460" spans="1:4" s="1007" customFormat="1" ht="11.25" customHeight="1" x14ac:dyDescent="0.2">
      <c r="A460" s="1316" t="s">
        <v>1813</v>
      </c>
      <c r="B460" s="1002">
        <v>155</v>
      </c>
      <c r="C460" s="1002">
        <v>155</v>
      </c>
      <c r="D460" s="1008" t="s">
        <v>778</v>
      </c>
    </row>
    <row r="461" spans="1:4" s="1007" customFormat="1" ht="11.25" customHeight="1" x14ac:dyDescent="0.2">
      <c r="A461" s="1317"/>
      <c r="B461" s="1003">
        <v>214</v>
      </c>
      <c r="C461" s="1003">
        <v>214</v>
      </c>
      <c r="D461" s="1009" t="s">
        <v>779</v>
      </c>
    </row>
    <row r="462" spans="1:4" s="1007" customFormat="1" ht="11.25" customHeight="1" x14ac:dyDescent="0.2">
      <c r="A462" s="1318"/>
      <c r="B462" s="1005">
        <v>369</v>
      </c>
      <c r="C462" s="1005">
        <v>369</v>
      </c>
      <c r="D462" s="1010" t="s">
        <v>11</v>
      </c>
    </row>
    <row r="463" spans="1:4" s="1007" customFormat="1" ht="11.25" customHeight="1" x14ac:dyDescent="0.2">
      <c r="A463" s="1316" t="s">
        <v>3825</v>
      </c>
      <c r="B463" s="1002">
        <v>700</v>
      </c>
      <c r="C463" s="1002">
        <v>0</v>
      </c>
      <c r="D463" s="1008" t="s">
        <v>425</v>
      </c>
    </row>
    <row r="464" spans="1:4" s="1007" customFormat="1" ht="11.25" customHeight="1" x14ac:dyDescent="0.2">
      <c r="A464" s="1317"/>
      <c r="B464" s="1003">
        <v>50</v>
      </c>
      <c r="C464" s="1003">
        <v>50</v>
      </c>
      <c r="D464" s="1009" t="s">
        <v>3974</v>
      </c>
    </row>
    <row r="465" spans="1:4" s="1007" customFormat="1" ht="11.25" customHeight="1" x14ac:dyDescent="0.2">
      <c r="A465" s="1318"/>
      <c r="B465" s="1005">
        <v>750</v>
      </c>
      <c r="C465" s="1005">
        <v>50</v>
      </c>
      <c r="D465" s="1010" t="s">
        <v>11</v>
      </c>
    </row>
    <row r="466" spans="1:4" s="1007" customFormat="1" ht="11.25" customHeight="1" x14ac:dyDescent="0.2">
      <c r="A466" s="1316" t="s">
        <v>1814</v>
      </c>
      <c r="B466" s="1002">
        <v>320</v>
      </c>
      <c r="C466" s="1002">
        <v>320</v>
      </c>
      <c r="D466" s="1008" t="s">
        <v>779</v>
      </c>
    </row>
    <row r="467" spans="1:4" s="1007" customFormat="1" ht="11.25" customHeight="1" x14ac:dyDescent="0.2">
      <c r="A467" s="1318"/>
      <c r="B467" s="1005">
        <v>320</v>
      </c>
      <c r="C467" s="1005">
        <v>320</v>
      </c>
      <c r="D467" s="1010" t="s">
        <v>11</v>
      </c>
    </row>
    <row r="468" spans="1:4" s="1007" customFormat="1" ht="11.25" customHeight="1" x14ac:dyDescent="0.2">
      <c r="A468" s="1317" t="s">
        <v>1815</v>
      </c>
      <c r="B468" s="1003">
        <v>320</v>
      </c>
      <c r="C468" s="1003">
        <v>320</v>
      </c>
      <c r="D468" s="1009" t="s">
        <v>779</v>
      </c>
    </row>
    <row r="469" spans="1:4" s="1007" customFormat="1" ht="11.25" customHeight="1" x14ac:dyDescent="0.2">
      <c r="A469" s="1317"/>
      <c r="B469" s="1003">
        <v>320</v>
      </c>
      <c r="C469" s="1003">
        <v>320</v>
      </c>
      <c r="D469" s="1009" t="s">
        <v>11</v>
      </c>
    </row>
    <row r="470" spans="1:4" s="1007" customFormat="1" ht="11.25" customHeight="1" x14ac:dyDescent="0.2">
      <c r="A470" s="1316" t="s">
        <v>1816</v>
      </c>
      <c r="B470" s="1002">
        <v>1440.46</v>
      </c>
      <c r="C470" s="1002">
        <v>1440.46</v>
      </c>
      <c r="D470" s="1008" t="s">
        <v>784</v>
      </c>
    </row>
    <row r="471" spans="1:4" s="1007" customFormat="1" ht="11.25" customHeight="1" x14ac:dyDescent="0.2">
      <c r="A471" s="1318"/>
      <c r="B471" s="1005">
        <v>1440.46</v>
      </c>
      <c r="C471" s="1005">
        <v>1440.46</v>
      </c>
      <c r="D471" s="1010" t="s">
        <v>11</v>
      </c>
    </row>
    <row r="472" spans="1:4" s="1007" customFormat="1" ht="11.25" customHeight="1" x14ac:dyDescent="0.2">
      <c r="A472" s="1317" t="s">
        <v>3013</v>
      </c>
      <c r="B472" s="1003">
        <v>80</v>
      </c>
      <c r="C472" s="1003">
        <v>80</v>
      </c>
      <c r="D472" s="1009" t="s">
        <v>778</v>
      </c>
    </row>
    <row r="473" spans="1:4" s="1007" customFormat="1" ht="11.25" customHeight="1" x14ac:dyDescent="0.2">
      <c r="A473" s="1317"/>
      <c r="B473" s="1003">
        <v>262.63</v>
      </c>
      <c r="C473" s="1003">
        <v>251.52735000000001</v>
      </c>
      <c r="D473" s="1009" t="s">
        <v>365</v>
      </c>
    </row>
    <row r="474" spans="1:4" s="1007" customFormat="1" ht="11.25" customHeight="1" x14ac:dyDescent="0.2">
      <c r="A474" s="1317"/>
      <c r="B474" s="1003">
        <v>342.63</v>
      </c>
      <c r="C474" s="1003">
        <v>331.52735000000001</v>
      </c>
      <c r="D474" s="1009" t="s">
        <v>11</v>
      </c>
    </row>
    <row r="475" spans="1:4" s="1007" customFormat="1" ht="11.25" customHeight="1" x14ac:dyDescent="0.2">
      <c r="A475" s="1316" t="s">
        <v>4342</v>
      </c>
      <c r="B475" s="1002">
        <v>376.18</v>
      </c>
      <c r="C475" s="1002">
        <v>353.178</v>
      </c>
      <c r="D475" s="1008" t="s">
        <v>779</v>
      </c>
    </row>
    <row r="476" spans="1:4" s="1007" customFormat="1" ht="11.25" customHeight="1" x14ac:dyDescent="0.2">
      <c r="A476" s="1318"/>
      <c r="B476" s="1005">
        <v>376.18</v>
      </c>
      <c r="C476" s="1005">
        <v>353.178</v>
      </c>
      <c r="D476" s="1010" t="s">
        <v>11</v>
      </c>
    </row>
    <row r="477" spans="1:4" s="1007" customFormat="1" ht="11.25" customHeight="1" x14ac:dyDescent="0.2">
      <c r="A477" s="1317" t="s">
        <v>1817</v>
      </c>
      <c r="B477" s="1003">
        <v>320</v>
      </c>
      <c r="C477" s="1003">
        <v>320</v>
      </c>
      <c r="D477" s="1009" t="s">
        <v>778</v>
      </c>
    </row>
    <row r="478" spans="1:4" s="1007" customFormat="1" ht="11.25" customHeight="1" x14ac:dyDescent="0.2">
      <c r="A478" s="1317"/>
      <c r="B478" s="1003">
        <v>320</v>
      </c>
      <c r="C478" s="1003">
        <v>320</v>
      </c>
      <c r="D478" s="1009" t="s">
        <v>11</v>
      </c>
    </row>
    <row r="479" spans="1:4" s="1007" customFormat="1" ht="11.25" customHeight="1" x14ac:dyDescent="0.2">
      <c r="A479" s="1316" t="s">
        <v>4343</v>
      </c>
      <c r="B479" s="1002">
        <v>72.64</v>
      </c>
      <c r="C479" s="1002">
        <v>72.64</v>
      </c>
      <c r="D479" s="1008" t="s">
        <v>778</v>
      </c>
    </row>
    <row r="480" spans="1:4" s="1007" customFormat="1" ht="11.25" customHeight="1" x14ac:dyDescent="0.2">
      <c r="A480" s="1317"/>
      <c r="B480" s="1003">
        <v>284</v>
      </c>
      <c r="C480" s="1003">
        <v>284</v>
      </c>
      <c r="D480" s="1009" t="s">
        <v>779</v>
      </c>
    </row>
    <row r="481" spans="1:4" s="1007" customFormat="1" ht="11.25" customHeight="1" x14ac:dyDescent="0.2">
      <c r="A481" s="1318"/>
      <c r="B481" s="1005">
        <v>356.64</v>
      </c>
      <c r="C481" s="1005">
        <v>356.64</v>
      </c>
      <c r="D481" s="1010" t="s">
        <v>11</v>
      </c>
    </row>
    <row r="482" spans="1:4" s="1007" customFormat="1" ht="11.25" customHeight="1" x14ac:dyDescent="0.2">
      <c r="A482" s="1317" t="s">
        <v>1818</v>
      </c>
      <c r="B482" s="1003">
        <v>320</v>
      </c>
      <c r="C482" s="1003">
        <v>320</v>
      </c>
      <c r="D482" s="1009" t="s">
        <v>778</v>
      </c>
    </row>
    <row r="483" spans="1:4" s="1007" customFormat="1" ht="11.25" customHeight="1" x14ac:dyDescent="0.2">
      <c r="A483" s="1317"/>
      <c r="B483" s="1003">
        <v>320</v>
      </c>
      <c r="C483" s="1003">
        <v>320</v>
      </c>
      <c r="D483" s="1009" t="s">
        <v>11</v>
      </c>
    </row>
    <row r="484" spans="1:4" s="1007" customFormat="1" ht="11.25" customHeight="1" x14ac:dyDescent="0.2">
      <c r="A484" s="1316" t="s">
        <v>1819</v>
      </c>
      <c r="B484" s="1002">
        <v>800</v>
      </c>
      <c r="C484" s="1002">
        <v>800</v>
      </c>
      <c r="D484" s="1008" t="s">
        <v>801</v>
      </c>
    </row>
    <row r="485" spans="1:4" s="1007" customFormat="1" ht="11.25" customHeight="1" x14ac:dyDescent="0.2">
      <c r="A485" s="1317"/>
      <c r="B485" s="1003">
        <v>400</v>
      </c>
      <c r="C485" s="1003">
        <v>400</v>
      </c>
      <c r="D485" s="1009" t="s">
        <v>778</v>
      </c>
    </row>
    <row r="486" spans="1:4" s="1007" customFormat="1" ht="11.25" customHeight="1" x14ac:dyDescent="0.2">
      <c r="A486" s="1317"/>
      <c r="B486" s="1003">
        <v>420</v>
      </c>
      <c r="C486" s="1003">
        <v>420</v>
      </c>
      <c r="D486" s="1009" t="s">
        <v>779</v>
      </c>
    </row>
    <row r="487" spans="1:4" s="1007" customFormat="1" ht="11.25" customHeight="1" x14ac:dyDescent="0.2">
      <c r="A487" s="1317"/>
      <c r="B487" s="1003">
        <v>225</v>
      </c>
      <c r="C487" s="1003">
        <v>0</v>
      </c>
      <c r="D487" s="1009" t="s">
        <v>365</v>
      </c>
    </row>
    <row r="488" spans="1:4" s="1007" customFormat="1" ht="11.25" customHeight="1" x14ac:dyDescent="0.2">
      <c r="A488" s="1318"/>
      <c r="B488" s="1005">
        <v>1845</v>
      </c>
      <c r="C488" s="1005">
        <v>1620</v>
      </c>
      <c r="D488" s="1010" t="s">
        <v>11</v>
      </c>
    </row>
    <row r="489" spans="1:4" s="1007" customFormat="1" ht="11.25" customHeight="1" x14ac:dyDescent="0.2">
      <c r="A489" s="1317" t="s">
        <v>4344</v>
      </c>
      <c r="B489" s="1003">
        <v>400</v>
      </c>
      <c r="C489" s="1003">
        <v>400</v>
      </c>
      <c r="D489" s="1009" t="s">
        <v>778</v>
      </c>
    </row>
    <row r="490" spans="1:4" s="1007" customFormat="1" ht="11.25" customHeight="1" x14ac:dyDescent="0.2">
      <c r="A490" s="1317"/>
      <c r="B490" s="1003">
        <v>400</v>
      </c>
      <c r="C490" s="1003">
        <v>400</v>
      </c>
      <c r="D490" s="1009" t="s">
        <v>11</v>
      </c>
    </row>
    <row r="491" spans="1:4" s="1007" customFormat="1" ht="11.25" customHeight="1" x14ac:dyDescent="0.2">
      <c r="A491" s="1316" t="s">
        <v>4345</v>
      </c>
      <c r="B491" s="1002">
        <v>5000</v>
      </c>
      <c r="C491" s="1002">
        <v>0</v>
      </c>
      <c r="D491" s="1008" t="s">
        <v>892</v>
      </c>
    </row>
    <row r="492" spans="1:4" s="1007" customFormat="1" ht="11.25" customHeight="1" x14ac:dyDescent="0.2">
      <c r="A492" s="1317"/>
      <c r="B492" s="1003">
        <v>100</v>
      </c>
      <c r="C492" s="1003">
        <v>100</v>
      </c>
      <c r="D492" s="1009" t="s">
        <v>828</v>
      </c>
    </row>
    <row r="493" spans="1:4" s="1007" customFormat="1" ht="11.25" customHeight="1" x14ac:dyDescent="0.2">
      <c r="A493" s="1317"/>
      <c r="B493" s="1003">
        <v>351.09</v>
      </c>
      <c r="C493" s="1003">
        <v>351.08699999999999</v>
      </c>
      <c r="D493" s="1009" t="s">
        <v>778</v>
      </c>
    </row>
    <row r="494" spans="1:4" s="1007" customFormat="1" ht="11.25" customHeight="1" x14ac:dyDescent="0.2">
      <c r="A494" s="1317"/>
      <c r="B494" s="1003">
        <v>320</v>
      </c>
      <c r="C494" s="1003">
        <v>320</v>
      </c>
      <c r="D494" s="1009" t="s">
        <v>779</v>
      </c>
    </row>
    <row r="495" spans="1:4" s="1007" customFormat="1" ht="11.25" customHeight="1" x14ac:dyDescent="0.2">
      <c r="A495" s="1318"/>
      <c r="B495" s="1005">
        <v>5771.09</v>
      </c>
      <c r="C495" s="1005">
        <v>771.08699999999999</v>
      </c>
      <c r="D495" s="1010" t="s">
        <v>11</v>
      </c>
    </row>
    <row r="496" spans="1:4" s="1007" customFormat="1" ht="11.25" customHeight="1" x14ac:dyDescent="0.2">
      <c r="A496" s="1317" t="s">
        <v>396</v>
      </c>
      <c r="B496" s="1003">
        <v>35.26</v>
      </c>
      <c r="C496" s="1003">
        <v>32.25</v>
      </c>
      <c r="D496" s="1009" t="s">
        <v>796</v>
      </c>
    </row>
    <row r="497" spans="1:4" s="1007" customFormat="1" ht="11.25" customHeight="1" x14ac:dyDescent="0.2">
      <c r="A497" s="1317"/>
      <c r="B497" s="1003">
        <v>50</v>
      </c>
      <c r="C497" s="1003">
        <v>50</v>
      </c>
      <c r="D497" s="1009" t="s">
        <v>365</v>
      </c>
    </row>
    <row r="498" spans="1:4" s="1007" customFormat="1" ht="11.25" customHeight="1" x14ac:dyDescent="0.2">
      <c r="A498" s="1317"/>
      <c r="B498" s="1003">
        <v>85.259999999999991</v>
      </c>
      <c r="C498" s="1003">
        <v>82.25</v>
      </c>
      <c r="D498" s="1009" t="s">
        <v>11</v>
      </c>
    </row>
    <row r="499" spans="1:4" s="1007" customFormat="1" ht="11.25" customHeight="1" x14ac:dyDescent="0.2">
      <c r="A499" s="1316" t="s">
        <v>3014</v>
      </c>
      <c r="B499" s="1002">
        <v>77</v>
      </c>
      <c r="C499" s="1002">
        <v>38.5</v>
      </c>
      <c r="D499" s="1008" t="s">
        <v>2952</v>
      </c>
    </row>
    <row r="500" spans="1:4" s="1007" customFormat="1" ht="11.25" customHeight="1" x14ac:dyDescent="0.2">
      <c r="A500" s="1317"/>
      <c r="B500" s="1003">
        <v>392.87</v>
      </c>
      <c r="C500" s="1003">
        <v>392.87076999999999</v>
      </c>
      <c r="D500" s="1009" t="s">
        <v>778</v>
      </c>
    </row>
    <row r="501" spans="1:4" s="1007" customFormat="1" ht="11.25" customHeight="1" x14ac:dyDescent="0.2">
      <c r="A501" s="1318"/>
      <c r="B501" s="1005">
        <v>469.87</v>
      </c>
      <c r="C501" s="1005">
        <v>431.37076999999999</v>
      </c>
      <c r="D501" s="1010" t="s">
        <v>11</v>
      </c>
    </row>
    <row r="502" spans="1:4" s="1007" customFormat="1" ht="11.25" customHeight="1" x14ac:dyDescent="0.2">
      <c r="A502" s="1317" t="s">
        <v>3367</v>
      </c>
      <c r="B502" s="1003">
        <v>59.24</v>
      </c>
      <c r="C502" s="1003">
        <v>0</v>
      </c>
      <c r="D502" s="1009" t="s">
        <v>779</v>
      </c>
    </row>
    <row r="503" spans="1:4" s="1007" customFormat="1" ht="11.25" customHeight="1" x14ac:dyDescent="0.2">
      <c r="A503" s="1317"/>
      <c r="B503" s="1003">
        <v>59.24</v>
      </c>
      <c r="C503" s="1003">
        <v>0</v>
      </c>
      <c r="D503" s="1009" t="s">
        <v>11</v>
      </c>
    </row>
    <row r="504" spans="1:4" s="1007" customFormat="1" ht="11.25" customHeight="1" x14ac:dyDescent="0.2">
      <c r="A504" s="1316" t="s">
        <v>3368</v>
      </c>
      <c r="B504" s="1002">
        <v>720.1</v>
      </c>
      <c r="C504" s="1002">
        <v>697.82209</v>
      </c>
      <c r="D504" s="1008" t="s">
        <v>892</v>
      </c>
    </row>
    <row r="505" spans="1:4" s="1007" customFormat="1" ht="11.25" customHeight="1" x14ac:dyDescent="0.2">
      <c r="A505" s="1317"/>
      <c r="B505" s="1003">
        <v>398.83</v>
      </c>
      <c r="C505" s="1003">
        <v>398.82328999999999</v>
      </c>
      <c r="D505" s="1009" t="s">
        <v>778</v>
      </c>
    </row>
    <row r="506" spans="1:4" s="1007" customFormat="1" ht="11.25" customHeight="1" x14ac:dyDescent="0.2">
      <c r="A506" s="1317"/>
      <c r="B506" s="1003">
        <v>57.3</v>
      </c>
      <c r="C506" s="1003">
        <v>30.063999999999997</v>
      </c>
      <c r="D506" s="1009" t="s">
        <v>807</v>
      </c>
    </row>
    <row r="507" spans="1:4" s="1007" customFormat="1" ht="11.25" customHeight="1" x14ac:dyDescent="0.2">
      <c r="A507" s="1318"/>
      <c r="B507" s="1005">
        <v>1176.23</v>
      </c>
      <c r="C507" s="1005">
        <v>1126.7093799999998</v>
      </c>
      <c r="D507" s="1010" t="s">
        <v>11</v>
      </c>
    </row>
    <row r="508" spans="1:4" s="1007" customFormat="1" ht="11.25" customHeight="1" x14ac:dyDescent="0.2">
      <c r="A508" s="1316" t="s">
        <v>397</v>
      </c>
      <c r="B508" s="1002">
        <v>320</v>
      </c>
      <c r="C508" s="1002">
        <v>320</v>
      </c>
      <c r="D508" s="1008" t="s">
        <v>778</v>
      </c>
    </row>
    <row r="509" spans="1:4" s="1007" customFormat="1" ht="11.25" customHeight="1" x14ac:dyDescent="0.2">
      <c r="A509" s="1317"/>
      <c r="B509" s="1003">
        <v>320</v>
      </c>
      <c r="C509" s="1003">
        <v>320</v>
      </c>
      <c r="D509" s="1009" t="s">
        <v>779</v>
      </c>
    </row>
    <row r="510" spans="1:4" s="1007" customFormat="1" ht="11.25" customHeight="1" x14ac:dyDescent="0.2">
      <c r="A510" s="1317"/>
      <c r="B510" s="1003">
        <v>391.64</v>
      </c>
      <c r="C510" s="1003">
        <v>391.63200000000001</v>
      </c>
      <c r="D510" s="1009" t="s">
        <v>796</v>
      </c>
    </row>
    <row r="511" spans="1:4" s="1007" customFormat="1" ht="11.25" customHeight="1" x14ac:dyDescent="0.2">
      <c r="A511" s="1317"/>
      <c r="B511" s="1003">
        <v>50</v>
      </c>
      <c r="C511" s="1003">
        <v>50</v>
      </c>
      <c r="D511" s="1009" t="s">
        <v>365</v>
      </c>
    </row>
    <row r="512" spans="1:4" s="1007" customFormat="1" ht="11.25" customHeight="1" x14ac:dyDescent="0.2">
      <c r="A512" s="1318"/>
      <c r="B512" s="1005">
        <v>1081.6399999999999</v>
      </c>
      <c r="C512" s="1005">
        <v>1081.6320000000001</v>
      </c>
      <c r="D512" s="1010" t="s">
        <v>11</v>
      </c>
    </row>
    <row r="513" spans="1:4" s="1007" customFormat="1" ht="11.25" customHeight="1" x14ac:dyDescent="0.2">
      <c r="A513" s="1316" t="s">
        <v>3369</v>
      </c>
      <c r="B513" s="1002">
        <v>67.739999999999995</v>
      </c>
      <c r="C513" s="1002">
        <v>67.739999999999995</v>
      </c>
      <c r="D513" s="1008" t="s">
        <v>778</v>
      </c>
    </row>
    <row r="514" spans="1:4" s="1007" customFormat="1" ht="11.25" customHeight="1" x14ac:dyDescent="0.2">
      <c r="A514" s="1318"/>
      <c r="B514" s="1005">
        <v>67.739999999999995</v>
      </c>
      <c r="C514" s="1005">
        <v>67.739999999999995</v>
      </c>
      <c r="D514" s="1010" t="s">
        <v>11</v>
      </c>
    </row>
    <row r="515" spans="1:4" s="1007" customFormat="1" ht="11.25" customHeight="1" x14ac:dyDescent="0.2">
      <c r="A515" s="1317" t="s">
        <v>1820</v>
      </c>
      <c r="B515" s="1003">
        <v>141.85</v>
      </c>
      <c r="C515" s="1003">
        <v>141.84264999999999</v>
      </c>
      <c r="D515" s="1009" t="s">
        <v>778</v>
      </c>
    </row>
    <row r="516" spans="1:4" s="1007" customFormat="1" ht="11.25" customHeight="1" x14ac:dyDescent="0.2">
      <c r="A516" s="1317"/>
      <c r="B516" s="1003">
        <v>353.35</v>
      </c>
      <c r="C516" s="1003">
        <v>353.34748999999999</v>
      </c>
      <c r="D516" s="1009" t="s">
        <v>779</v>
      </c>
    </row>
    <row r="517" spans="1:4" s="1007" customFormat="1" ht="11.25" customHeight="1" x14ac:dyDescent="0.2">
      <c r="A517" s="1317"/>
      <c r="B517" s="1003">
        <v>495.20000000000005</v>
      </c>
      <c r="C517" s="1003">
        <v>495.19013999999999</v>
      </c>
      <c r="D517" s="1009" t="s">
        <v>11</v>
      </c>
    </row>
    <row r="518" spans="1:4" s="1007" customFormat="1" ht="11.25" customHeight="1" x14ac:dyDescent="0.2">
      <c r="A518" s="1316" t="s">
        <v>4346</v>
      </c>
      <c r="B518" s="1002">
        <v>126</v>
      </c>
      <c r="C518" s="1002">
        <v>63</v>
      </c>
      <c r="D518" s="1008" t="s">
        <v>2952</v>
      </c>
    </row>
    <row r="519" spans="1:4" s="1007" customFormat="1" ht="11.25" customHeight="1" x14ac:dyDescent="0.2">
      <c r="A519" s="1318"/>
      <c r="B519" s="1005">
        <v>126</v>
      </c>
      <c r="C519" s="1005">
        <v>63</v>
      </c>
      <c r="D519" s="1010" t="s">
        <v>11</v>
      </c>
    </row>
    <row r="520" spans="1:4" s="1007" customFormat="1" ht="11.25" customHeight="1" x14ac:dyDescent="0.2">
      <c r="A520" s="1317" t="s">
        <v>398</v>
      </c>
      <c r="B520" s="1003">
        <v>119.2</v>
      </c>
      <c r="C520" s="1003">
        <v>119.2</v>
      </c>
      <c r="D520" s="1009" t="s">
        <v>778</v>
      </c>
    </row>
    <row r="521" spans="1:4" s="1007" customFormat="1" ht="11.25" customHeight="1" x14ac:dyDescent="0.2">
      <c r="A521" s="1317"/>
      <c r="B521" s="1003">
        <v>1995.04</v>
      </c>
      <c r="C521" s="1003">
        <v>1995.04</v>
      </c>
      <c r="D521" s="1009" t="s">
        <v>784</v>
      </c>
    </row>
    <row r="522" spans="1:4" s="1007" customFormat="1" ht="11.25" customHeight="1" x14ac:dyDescent="0.2">
      <c r="A522" s="1317"/>
      <c r="B522" s="1003">
        <v>271.60000000000002</v>
      </c>
      <c r="C522" s="1003">
        <v>215.02960000000002</v>
      </c>
      <c r="D522" s="1009" t="s">
        <v>779</v>
      </c>
    </row>
    <row r="523" spans="1:4" s="1007" customFormat="1" ht="11.25" customHeight="1" x14ac:dyDescent="0.2">
      <c r="A523" s="1317"/>
      <c r="B523" s="1003">
        <v>275</v>
      </c>
      <c r="C523" s="1003">
        <v>50</v>
      </c>
      <c r="D523" s="1009" t="s">
        <v>365</v>
      </c>
    </row>
    <row r="524" spans="1:4" s="1007" customFormat="1" ht="11.25" customHeight="1" x14ac:dyDescent="0.2">
      <c r="A524" s="1317"/>
      <c r="B524" s="1003">
        <v>2660.8399999999997</v>
      </c>
      <c r="C524" s="1003">
        <v>2379.2695999999996</v>
      </c>
      <c r="D524" s="1009" t="s">
        <v>11</v>
      </c>
    </row>
    <row r="525" spans="1:4" s="1007" customFormat="1" ht="11.25" customHeight="1" x14ac:dyDescent="0.2">
      <c r="A525" s="1316" t="s">
        <v>1821</v>
      </c>
      <c r="B525" s="1002">
        <v>320</v>
      </c>
      <c r="C525" s="1002">
        <v>320</v>
      </c>
      <c r="D525" s="1008" t="s">
        <v>778</v>
      </c>
    </row>
    <row r="526" spans="1:4" s="1007" customFormat="1" ht="11.25" customHeight="1" x14ac:dyDescent="0.2">
      <c r="A526" s="1317"/>
      <c r="B526" s="1003">
        <v>99</v>
      </c>
      <c r="C526" s="1003">
        <v>99</v>
      </c>
      <c r="D526" s="1009" t="s">
        <v>779</v>
      </c>
    </row>
    <row r="527" spans="1:4" s="1007" customFormat="1" ht="11.25" customHeight="1" x14ac:dyDescent="0.2">
      <c r="A527" s="1317"/>
      <c r="B527" s="1003">
        <v>908.85</v>
      </c>
      <c r="C527" s="1003">
        <v>0</v>
      </c>
      <c r="D527" s="1009" t="s">
        <v>3135</v>
      </c>
    </row>
    <row r="528" spans="1:4" s="1007" customFormat="1" ht="11.25" customHeight="1" x14ac:dyDescent="0.2">
      <c r="A528" s="1317"/>
      <c r="B528" s="1003">
        <v>2250</v>
      </c>
      <c r="C528" s="1003">
        <v>0</v>
      </c>
      <c r="D528" s="1009" t="s">
        <v>365</v>
      </c>
    </row>
    <row r="529" spans="1:4" s="1007" customFormat="1" ht="11.25" customHeight="1" x14ac:dyDescent="0.2">
      <c r="A529" s="1318"/>
      <c r="B529" s="1005">
        <v>3577.85</v>
      </c>
      <c r="C529" s="1005">
        <v>419</v>
      </c>
      <c r="D529" s="1010" t="s">
        <v>11</v>
      </c>
    </row>
    <row r="530" spans="1:4" s="1007" customFormat="1" ht="11.25" customHeight="1" x14ac:dyDescent="0.2">
      <c r="A530" s="1317" t="s">
        <v>3370</v>
      </c>
      <c r="B530" s="1003">
        <v>3600</v>
      </c>
      <c r="C530" s="1003">
        <v>3600</v>
      </c>
      <c r="D530" s="1009" t="s">
        <v>892</v>
      </c>
    </row>
    <row r="531" spans="1:4" s="1007" customFormat="1" ht="11.25" customHeight="1" x14ac:dyDescent="0.2">
      <c r="A531" s="1317"/>
      <c r="B531" s="1003">
        <v>200</v>
      </c>
      <c r="C531" s="1003">
        <v>200</v>
      </c>
      <c r="D531" s="1009" t="s">
        <v>778</v>
      </c>
    </row>
    <row r="532" spans="1:4" s="1007" customFormat="1" ht="11.25" customHeight="1" x14ac:dyDescent="0.2">
      <c r="A532" s="1317"/>
      <c r="B532" s="1003">
        <v>3800</v>
      </c>
      <c r="C532" s="1003">
        <v>3800</v>
      </c>
      <c r="D532" s="1009" t="s">
        <v>11</v>
      </c>
    </row>
    <row r="533" spans="1:4" s="1007" customFormat="1" ht="11.25" customHeight="1" x14ac:dyDescent="0.2">
      <c r="A533" s="1316" t="s">
        <v>1822</v>
      </c>
      <c r="B533" s="1002">
        <v>400</v>
      </c>
      <c r="C533" s="1002">
        <v>400</v>
      </c>
      <c r="D533" s="1008" t="s">
        <v>778</v>
      </c>
    </row>
    <row r="534" spans="1:4" s="1007" customFormat="1" ht="11.25" customHeight="1" x14ac:dyDescent="0.2">
      <c r="A534" s="1318"/>
      <c r="B534" s="1005">
        <v>400</v>
      </c>
      <c r="C534" s="1005">
        <v>400</v>
      </c>
      <c r="D534" s="1010" t="s">
        <v>11</v>
      </c>
    </row>
    <row r="535" spans="1:4" s="1007" customFormat="1" ht="11.25" customHeight="1" x14ac:dyDescent="0.2">
      <c r="A535" s="1317" t="s">
        <v>3818</v>
      </c>
      <c r="B535" s="1003">
        <v>176</v>
      </c>
      <c r="C535" s="1003">
        <v>176</v>
      </c>
      <c r="D535" s="1009" t="s">
        <v>778</v>
      </c>
    </row>
    <row r="536" spans="1:4" s="1007" customFormat="1" ht="11.25" customHeight="1" x14ac:dyDescent="0.2">
      <c r="A536" s="1317"/>
      <c r="B536" s="1003">
        <v>10</v>
      </c>
      <c r="C536" s="1003">
        <v>10</v>
      </c>
      <c r="D536" s="1009" t="s">
        <v>3974</v>
      </c>
    </row>
    <row r="537" spans="1:4" s="1007" customFormat="1" ht="11.25" customHeight="1" x14ac:dyDescent="0.2">
      <c r="A537" s="1317"/>
      <c r="B537" s="1003">
        <v>225</v>
      </c>
      <c r="C537" s="1003">
        <v>0</v>
      </c>
      <c r="D537" s="1009" t="s">
        <v>365</v>
      </c>
    </row>
    <row r="538" spans="1:4" s="1007" customFormat="1" ht="11.25" customHeight="1" x14ac:dyDescent="0.2">
      <c r="A538" s="1317"/>
      <c r="B538" s="1003">
        <v>411</v>
      </c>
      <c r="C538" s="1003">
        <v>186</v>
      </c>
      <c r="D538" s="1009" t="s">
        <v>11</v>
      </c>
    </row>
    <row r="539" spans="1:4" s="1007" customFormat="1" ht="11.25" customHeight="1" x14ac:dyDescent="0.2">
      <c r="A539" s="1316" t="s">
        <v>3371</v>
      </c>
      <c r="B539" s="1002">
        <v>244</v>
      </c>
      <c r="C539" s="1002">
        <v>209.35295000000002</v>
      </c>
      <c r="D539" s="1008" t="s">
        <v>778</v>
      </c>
    </row>
    <row r="540" spans="1:4" s="1007" customFormat="1" ht="11.25" customHeight="1" x14ac:dyDescent="0.2">
      <c r="A540" s="1317"/>
      <c r="B540" s="1003">
        <v>196.56</v>
      </c>
      <c r="C540" s="1003">
        <v>196.56</v>
      </c>
      <c r="D540" s="1009" t="s">
        <v>779</v>
      </c>
    </row>
    <row r="541" spans="1:4" s="1007" customFormat="1" ht="11.25" customHeight="1" x14ac:dyDescent="0.2">
      <c r="A541" s="1318"/>
      <c r="B541" s="1005">
        <v>440.56</v>
      </c>
      <c r="C541" s="1005">
        <v>405.91295000000002</v>
      </c>
      <c r="D541" s="1010" t="s">
        <v>11</v>
      </c>
    </row>
    <row r="542" spans="1:4" s="1007" customFormat="1" ht="11.25" customHeight="1" x14ac:dyDescent="0.2">
      <c r="A542" s="1317" t="s">
        <v>399</v>
      </c>
      <c r="B542" s="1003">
        <v>300</v>
      </c>
      <c r="C542" s="1003">
        <v>300</v>
      </c>
      <c r="D542" s="1009" t="s">
        <v>801</v>
      </c>
    </row>
    <row r="543" spans="1:4" s="1007" customFormat="1" ht="11.25" customHeight="1" x14ac:dyDescent="0.2">
      <c r="A543" s="1317"/>
      <c r="B543" s="1003">
        <v>382.15999999999997</v>
      </c>
      <c r="C543" s="1003">
        <v>382.15899999999999</v>
      </c>
      <c r="D543" s="1009" t="s">
        <v>778</v>
      </c>
    </row>
    <row r="544" spans="1:4" s="1007" customFormat="1" ht="11.25" customHeight="1" x14ac:dyDescent="0.2">
      <c r="A544" s="1317"/>
      <c r="B544" s="1003">
        <v>682.16</v>
      </c>
      <c r="C544" s="1003">
        <v>682.15899999999999</v>
      </c>
      <c r="D544" s="1009" t="s">
        <v>11</v>
      </c>
    </row>
    <row r="545" spans="1:4" s="1007" customFormat="1" ht="11.25" customHeight="1" x14ac:dyDescent="0.2">
      <c r="A545" s="1316" t="s">
        <v>4347</v>
      </c>
      <c r="B545" s="1002">
        <v>1069.1199999999999</v>
      </c>
      <c r="C545" s="1002">
        <v>1069.1199999999999</v>
      </c>
      <c r="D545" s="1008" t="s">
        <v>784</v>
      </c>
    </row>
    <row r="546" spans="1:4" s="1007" customFormat="1" ht="11.25" customHeight="1" x14ac:dyDescent="0.2">
      <c r="A546" s="1318"/>
      <c r="B546" s="1005">
        <v>1069.1199999999999</v>
      </c>
      <c r="C546" s="1005">
        <v>1069.1199999999999</v>
      </c>
      <c r="D546" s="1010" t="s">
        <v>11</v>
      </c>
    </row>
    <row r="547" spans="1:4" s="1007" customFormat="1" ht="11.25" customHeight="1" x14ac:dyDescent="0.2">
      <c r="A547" s="1317" t="s">
        <v>431</v>
      </c>
      <c r="B547" s="1003">
        <v>31.96</v>
      </c>
      <c r="C547" s="1003">
        <v>0</v>
      </c>
      <c r="D547" s="1009" t="s">
        <v>892</v>
      </c>
    </row>
    <row r="548" spans="1:4" s="1007" customFormat="1" ht="11.25" customHeight="1" x14ac:dyDescent="0.2">
      <c r="A548" s="1317"/>
      <c r="B548" s="1003">
        <v>50</v>
      </c>
      <c r="C548" s="1003">
        <v>50</v>
      </c>
      <c r="D548" s="1009" t="s">
        <v>3974</v>
      </c>
    </row>
    <row r="549" spans="1:4" s="1007" customFormat="1" ht="11.25" customHeight="1" x14ac:dyDescent="0.2">
      <c r="A549" s="1317"/>
      <c r="B549" s="1003">
        <v>225</v>
      </c>
      <c r="C549" s="1003">
        <v>225</v>
      </c>
      <c r="D549" s="1009" t="s">
        <v>365</v>
      </c>
    </row>
    <row r="550" spans="1:4" s="1007" customFormat="1" ht="11.25" customHeight="1" x14ac:dyDescent="0.2">
      <c r="A550" s="1317"/>
      <c r="B550" s="1003">
        <v>306.96000000000004</v>
      </c>
      <c r="C550" s="1003">
        <v>275</v>
      </c>
      <c r="D550" s="1009" t="s">
        <v>11</v>
      </c>
    </row>
    <row r="551" spans="1:4" s="1007" customFormat="1" ht="11.25" customHeight="1" x14ac:dyDescent="0.2">
      <c r="A551" s="1316" t="s">
        <v>1823</v>
      </c>
      <c r="B551" s="1002">
        <v>13.620000000000001</v>
      </c>
      <c r="C551" s="1002">
        <v>0</v>
      </c>
      <c r="D551" s="1008" t="s">
        <v>3246</v>
      </c>
    </row>
    <row r="552" spans="1:4" s="1007" customFormat="1" ht="11.25" customHeight="1" x14ac:dyDescent="0.2">
      <c r="A552" s="1318"/>
      <c r="B552" s="1005">
        <v>13.620000000000001</v>
      </c>
      <c r="C552" s="1005">
        <v>0</v>
      </c>
      <c r="D552" s="1010" t="s">
        <v>11</v>
      </c>
    </row>
    <row r="553" spans="1:4" s="1007" customFormat="1" ht="11.25" customHeight="1" x14ac:dyDescent="0.2">
      <c r="A553" s="1316" t="s">
        <v>400</v>
      </c>
      <c r="B553" s="1002">
        <v>1092.72</v>
      </c>
      <c r="C553" s="1002">
        <v>1092.72</v>
      </c>
      <c r="D553" s="1008" t="s">
        <v>801</v>
      </c>
    </row>
    <row r="554" spans="1:4" s="1007" customFormat="1" ht="11.25" customHeight="1" x14ac:dyDescent="0.2">
      <c r="A554" s="1317"/>
      <c r="B554" s="1003">
        <v>80</v>
      </c>
      <c r="C554" s="1003">
        <v>80</v>
      </c>
      <c r="D554" s="1009" t="s">
        <v>797</v>
      </c>
    </row>
    <row r="555" spans="1:4" s="1007" customFormat="1" ht="11.25" customHeight="1" x14ac:dyDescent="0.2">
      <c r="A555" s="1317"/>
      <c r="B555" s="1003">
        <v>320</v>
      </c>
      <c r="C555" s="1003">
        <v>320</v>
      </c>
      <c r="D555" s="1009" t="s">
        <v>779</v>
      </c>
    </row>
    <row r="556" spans="1:4" s="1007" customFormat="1" ht="11.25" customHeight="1" x14ac:dyDescent="0.2">
      <c r="A556" s="1317"/>
      <c r="B556" s="1003">
        <v>160</v>
      </c>
      <c r="C556" s="1003">
        <v>160</v>
      </c>
      <c r="D556" s="1009" t="s">
        <v>799</v>
      </c>
    </row>
    <row r="557" spans="1:4" s="1007" customFormat="1" ht="11.25" customHeight="1" x14ac:dyDescent="0.2">
      <c r="A557" s="1317"/>
      <c r="B557" s="1003">
        <v>300</v>
      </c>
      <c r="C557" s="1003">
        <v>300</v>
      </c>
      <c r="D557" s="1009" t="s">
        <v>757</v>
      </c>
    </row>
    <row r="558" spans="1:4" s="1007" customFormat="1" ht="11.25" customHeight="1" x14ac:dyDescent="0.2">
      <c r="A558" s="1317"/>
      <c r="B558" s="1003">
        <v>50</v>
      </c>
      <c r="C558" s="1003">
        <v>50</v>
      </c>
      <c r="D558" s="1009" t="s">
        <v>365</v>
      </c>
    </row>
    <row r="559" spans="1:4" s="1007" customFormat="1" ht="11.25" customHeight="1" x14ac:dyDescent="0.2">
      <c r="A559" s="1318"/>
      <c r="B559" s="1005">
        <v>2002.72</v>
      </c>
      <c r="C559" s="1005">
        <v>2002.72</v>
      </c>
      <c r="D559" s="1010" t="s">
        <v>11</v>
      </c>
    </row>
    <row r="560" spans="1:4" s="1007" customFormat="1" ht="11.25" customHeight="1" x14ac:dyDescent="0.2">
      <c r="A560" s="1316" t="s">
        <v>583</v>
      </c>
      <c r="B560" s="1002">
        <v>397.6</v>
      </c>
      <c r="C560" s="1002">
        <v>397.6</v>
      </c>
      <c r="D560" s="1008" t="s">
        <v>778</v>
      </c>
    </row>
    <row r="561" spans="1:4" s="1007" customFormat="1" ht="11.25" customHeight="1" x14ac:dyDescent="0.2">
      <c r="A561" s="1318"/>
      <c r="B561" s="1005">
        <v>397.6</v>
      </c>
      <c r="C561" s="1005">
        <v>397.6</v>
      </c>
      <c r="D561" s="1010" t="s">
        <v>11</v>
      </c>
    </row>
    <row r="562" spans="1:4" s="1007" customFormat="1" ht="11.25" customHeight="1" x14ac:dyDescent="0.2">
      <c r="A562" s="1317" t="s">
        <v>3372</v>
      </c>
      <c r="B562" s="1003">
        <v>50</v>
      </c>
      <c r="C562" s="1003">
        <v>50</v>
      </c>
      <c r="D562" s="1009" t="s">
        <v>778</v>
      </c>
    </row>
    <row r="563" spans="1:4" s="1007" customFormat="1" ht="11.25" customHeight="1" x14ac:dyDescent="0.2">
      <c r="A563" s="1317"/>
      <c r="B563" s="1003">
        <v>50</v>
      </c>
      <c r="C563" s="1003">
        <v>50</v>
      </c>
      <c r="D563" s="1009" t="s">
        <v>11</v>
      </c>
    </row>
    <row r="564" spans="1:4" s="1007" customFormat="1" ht="11.25" customHeight="1" x14ac:dyDescent="0.2">
      <c r="A564" s="1316" t="s">
        <v>1824</v>
      </c>
      <c r="B564" s="1002">
        <v>1500</v>
      </c>
      <c r="C564" s="1002">
        <v>0</v>
      </c>
      <c r="D564" s="1008" t="s">
        <v>801</v>
      </c>
    </row>
    <row r="565" spans="1:4" s="1007" customFormat="1" ht="11.25" customHeight="1" x14ac:dyDescent="0.2">
      <c r="A565" s="1317"/>
      <c r="B565" s="1003">
        <v>70</v>
      </c>
      <c r="C565" s="1003">
        <v>70</v>
      </c>
      <c r="D565" s="1009" t="s">
        <v>807</v>
      </c>
    </row>
    <row r="566" spans="1:4" s="1007" customFormat="1" ht="11.25" customHeight="1" x14ac:dyDescent="0.2">
      <c r="A566" s="1318"/>
      <c r="B566" s="1005">
        <v>1570</v>
      </c>
      <c r="C566" s="1005">
        <v>70</v>
      </c>
      <c r="D566" s="1010" t="s">
        <v>11</v>
      </c>
    </row>
    <row r="567" spans="1:4" s="1007" customFormat="1" ht="11.25" customHeight="1" x14ac:dyDescent="0.2">
      <c r="A567" s="1317" t="s">
        <v>3373</v>
      </c>
      <c r="B567" s="1003">
        <v>230</v>
      </c>
      <c r="C567" s="1003">
        <v>100</v>
      </c>
      <c r="D567" s="1009" t="s">
        <v>4087</v>
      </c>
    </row>
    <row r="568" spans="1:4" s="1007" customFormat="1" ht="11.25" customHeight="1" x14ac:dyDescent="0.2">
      <c r="A568" s="1317"/>
      <c r="B568" s="1003">
        <v>2400</v>
      </c>
      <c r="C568" s="1003">
        <v>0</v>
      </c>
      <c r="D568" s="1009" t="s">
        <v>784</v>
      </c>
    </row>
    <row r="569" spans="1:4" s="1007" customFormat="1" ht="11.25" customHeight="1" x14ac:dyDescent="0.2">
      <c r="A569" s="1317"/>
      <c r="B569" s="1003">
        <v>2630</v>
      </c>
      <c r="C569" s="1003">
        <v>100</v>
      </c>
      <c r="D569" s="1009" t="s">
        <v>11</v>
      </c>
    </row>
    <row r="570" spans="1:4" s="1007" customFormat="1" ht="11.25" customHeight="1" x14ac:dyDescent="0.2">
      <c r="A570" s="1316" t="s">
        <v>4348</v>
      </c>
      <c r="B570" s="1002">
        <v>320</v>
      </c>
      <c r="C570" s="1002">
        <v>320</v>
      </c>
      <c r="D570" s="1008" t="s">
        <v>778</v>
      </c>
    </row>
    <row r="571" spans="1:4" s="1007" customFormat="1" ht="11.25" customHeight="1" x14ac:dyDescent="0.2">
      <c r="A571" s="1317"/>
      <c r="B571" s="1003">
        <v>320</v>
      </c>
      <c r="C571" s="1003">
        <v>320</v>
      </c>
      <c r="D571" s="1009" t="s">
        <v>779</v>
      </c>
    </row>
    <row r="572" spans="1:4" s="1007" customFormat="1" ht="11.25" customHeight="1" x14ac:dyDescent="0.2">
      <c r="A572" s="1318"/>
      <c r="B572" s="1005">
        <v>640</v>
      </c>
      <c r="C572" s="1005">
        <v>640</v>
      </c>
      <c r="D572" s="1010" t="s">
        <v>11</v>
      </c>
    </row>
    <row r="573" spans="1:4" s="1007" customFormat="1" ht="11.25" customHeight="1" x14ac:dyDescent="0.2">
      <c r="A573" s="1317" t="s">
        <v>1825</v>
      </c>
      <c r="B573" s="1003">
        <v>370</v>
      </c>
      <c r="C573" s="1003">
        <v>185</v>
      </c>
      <c r="D573" s="1009" t="s">
        <v>894</v>
      </c>
    </row>
    <row r="574" spans="1:4" s="1007" customFormat="1" ht="11.25" customHeight="1" x14ac:dyDescent="0.2">
      <c r="A574" s="1317"/>
      <c r="B574" s="1003">
        <v>100</v>
      </c>
      <c r="C574" s="1003">
        <v>0</v>
      </c>
      <c r="D574" s="1009" t="s">
        <v>779</v>
      </c>
    </row>
    <row r="575" spans="1:4" s="1007" customFormat="1" ht="11.25" customHeight="1" x14ac:dyDescent="0.2">
      <c r="A575" s="1317"/>
      <c r="B575" s="1003">
        <v>58.5</v>
      </c>
      <c r="C575" s="1003">
        <v>19.837000000000003</v>
      </c>
      <c r="D575" s="1009" t="s">
        <v>807</v>
      </c>
    </row>
    <row r="576" spans="1:4" s="1007" customFormat="1" ht="11.25" customHeight="1" x14ac:dyDescent="0.2">
      <c r="A576" s="1317"/>
      <c r="B576" s="1003">
        <v>120</v>
      </c>
      <c r="C576" s="1003">
        <v>120</v>
      </c>
      <c r="D576" s="1009" t="s">
        <v>3205</v>
      </c>
    </row>
    <row r="577" spans="1:4" s="1007" customFormat="1" ht="11.25" customHeight="1" x14ac:dyDescent="0.2">
      <c r="A577" s="1317"/>
      <c r="B577" s="1003">
        <v>648.5</v>
      </c>
      <c r="C577" s="1003">
        <v>324.83699999999999</v>
      </c>
      <c r="D577" s="1009" t="s">
        <v>11</v>
      </c>
    </row>
    <row r="578" spans="1:4" s="1007" customFormat="1" ht="11.25" customHeight="1" x14ac:dyDescent="0.2">
      <c r="A578" s="1316" t="s">
        <v>4349</v>
      </c>
      <c r="B578" s="1002">
        <v>337.82</v>
      </c>
      <c r="C578" s="1002">
        <v>337.81986000000001</v>
      </c>
      <c r="D578" s="1008" t="s">
        <v>778</v>
      </c>
    </row>
    <row r="579" spans="1:4" s="1007" customFormat="1" ht="11.25" customHeight="1" x14ac:dyDescent="0.2">
      <c r="A579" s="1317"/>
      <c r="B579" s="1003">
        <v>51</v>
      </c>
      <c r="C579" s="1003">
        <v>50.863</v>
      </c>
      <c r="D579" s="1009" t="s">
        <v>807</v>
      </c>
    </row>
    <row r="580" spans="1:4" s="1007" customFormat="1" ht="11.25" customHeight="1" x14ac:dyDescent="0.2">
      <c r="A580" s="1318"/>
      <c r="B580" s="1005">
        <v>388.82</v>
      </c>
      <c r="C580" s="1005">
        <v>388.68286000000001</v>
      </c>
      <c r="D580" s="1010" t="s">
        <v>11</v>
      </c>
    </row>
    <row r="581" spans="1:4" s="1007" customFormat="1" ht="11.25" customHeight="1" x14ac:dyDescent="0.2">
      <c r="A581" s="1317" t="s">
        <v>1826</v>
      </c>
      <c r="B581" s="1003">
        <v>80</v>
      </c>
      <c r="C581" s="1003">
        <v>80</v>
      </c>
      <c r="D581" s="1009" t="s">
        <v>778</v>
      </c>
    </row>
    <row r="582" spans="1:4" s="1007" customFormat="1" ht="11.25" customHeight="1" x14ac:dyDescent="0.2">
      <c r="A582" s="1317"/>
      <c r="B582" s="1003">
        <v>80</v>
      </c>
      <c r="C582" s="1003">
        <v>80</v>
      </c>
      <c r="D582" s="1009" t="s">
        <v>11</v>
      </c>
    </row>
    <row r="583" spans="1:4" s="1007" customFormat="1" ht="11.25" customHeight="1" x14ac:dyDescent="0.2">
      <c r="A583" s="1316" t="s">
        <v>1827</v>
      </c>
      <c r="B583" s="1002">
        <v>400</v>
      </c>
      <c r="C583" s="1002">
        <v>400</v>
      </c>
      <c r="D583" s="1008" t="s">
        <v>778</v>
      </c>
    </row>
    <row r="584" spans="1:4" s="1007" customFormat="1" ht="11.25" customHeight="1" x14ac:dyDescent="0.2">
      <c r="A584" s="1317"/>
      <c r="B584" s="1003">
        <v>225</v>
      </c>
      <c r="C584" s="1003">
        <v>225</v>
      </c>
      <c r="D584" s="1009" t="s">
        <v>365</v>
      </c>
    </row>
    <row r="585" spans="1:4" s="1007" customFormat="1" ht="11.25" customHeight="1" x14ac:dyDescent="0.2">
      <c r="A585" s="1318"/>
      <c r="B585" s="1005">
        <v>625</v>
      </c>
      <c r="C585" s="1005">
        <v>625</v>
      </c>
      <c r="D585" s="1010" t="s">
        <v>11</v>
      </c>
    </row>
    <row r="586" spans="1:4" s="1007" customFormat="1" ht="11.25" customHeight="1" x14ac:dyDescent="0.2">
      <c r="A586" s="1317" t="s">
        <v>1828</v>
      </c>
      <c r="B586" s="1003">
        <v>4102.9799999999996</v>
      </c>
      <c r="C586" s="1003">
        <v>2463.9448399999997</v>
      </c>
      <c r="D586" s="1009" t="s">
        <v>892</v>
      </c>
    </row>
    <row r="587" spans="1:4" s="1007" customFormat="1" ht="11.25" customHeight="1" x14ac:dyDescent="0.2">
      <c r="A587" s="1317"/>
      <c r="B587" s="1003">
        <v>62.5</v>
      </c>
      <c r="C587" s="1003">
        <v>62.5</v>
      </c>
      <c r="D587" s="1009" t="s">
        <v>828</v>
      </c>
    </row>
    <row r="588" spans="1:4" s="1007" customFormat="1" ht="11.25" customHeight="1" x14ac:dyDescent="0.2">
      <c r="A588" s="1317"/>
      <c r="B588" s="1003">
        <v>320</v>
      </c>
      <c r="C588" s="1003">
        <v>320</v>
      </c>
      <c r="D588" s="1009" t="s">
        <v>778</v>
      </c>
    </row>
    <row r="589" spans="1:4" s="1007" customFormat="1" ht="11.25" customHeight="1" x14ac:dyDescent="0.2">
      <c r="A589" s="1317"/>
      <c r="B589" s="1003">
        <v>60</v>
      </c>
      <c r="C589" s="1003">
        <v>60</v>
      </c>
      <c r="D589" s="1009" t="s">
        <v>895</v>
      </c>
    </row>
    <row r="590" spans="1:4" s="1007" customFormat="1" ht="11.25" customHeight="1" x14ac:dyDescent="0.2">
      <c r="A590" s="1317"/>
      <c r="B590" s="1003">
        <v>392</v>
      </c>
      <c r="C590" s="1003">
        <v>392</v>
      </c>
      <c r="D590" s="1009" t="s">
        <v>784</v>
      </c>
    </row>
    <row r="591" spans="1:4" s="1007" customFormat="1" ht="11.25" customHeight="1" x14ac:dyDescent="0.2">
      <c r="A591" s="1317"/>
      <c r="B591" s="1003">
        <v>7136</v>
      </c>
      <c r="C591" s="1003">
        <v>7136</v>
      </c>
      <c r="D591" s="1009" t="s">
        <v>812</v>
      </c>
    </row>
    <row r="592" spans="1:4" s="1007" customFormat="1" ht="11.25" customHeight="1" x14ac:dyDescent="0.2">
      <c r="A592" s="1317"/>
      <c r="B592" s="1003">
        <v>319.2</v>
      </c>
      <c r="C592" s="1003">
        <v>319.2</v>
      </c>
      <c r="D592" s="1009" t="s">
        <v>779</v>
      </c>
    </row>
    <row r="593" spans="1:4" s="1007" customFormat="1" ht="11.25" customHeight="1" x14ac:dyDescent="0.2">
      <c r="A593" s="1317"/>
      <c r="B593" s="1003">
        <v>373.39</v>
      </c>
      <c r="C593" s="1003">
        <v>373.34693000000004</v>
      </c>
      <c r="D593" s="1009" t="s">
        <v>3246</v>
      </c>
    </row>
    <row r="594" spans="1:4" s="1007" customFormat="1" ht="11.25" customHeight="1" x14ac:dyDescent="0.2">
      <c r="A594" s="1317"/>
      <c r="B594" s="1003">
        <v>12766.07</v>
      </c>
      <c r="C594" s="1003">
        <v>11126.991770000001</v>
      </c>
      <c r="D594" s="1009" t="s">
        <v>11</v>
      </c>
    </row>
    <row r="595" spans="1:4" s="1007" customFormat="1" ht="11.25" customHeight="1" x14ac:dyDescent="0.2">
      <c r="A595" s="1316" t="s">
        <v>573</v>
      </c>
      <c r="B595" s="1002">
        <v>1239</v>
      </c>
      <c r="C595" s="1002">
        <v>1239</v>
      </c>
      <c r="D595" s="1008" t="s">
        <v>892</v>
      </c>
    </row>
    <row r="596" spans="1:4" s="1007" customFormat="1" ht="11.25" customHeight="1" x14ac:dyDescent="0.2">
      <c r="A596" s="1317"/>
      <c r="B596" s="1003">
        <v>247.84</v>
      </c>
      <c r="C596" s="1003">
        <v>247.83799999999999</v>
      </c>
      <c r="D596" s="1009" t="s">
        <v>801</v>
      </c>
    </row>
    <row r="597" spans="1:4" s="1007" customFormat="1" ht="11.25" customHeight="1" x14ac:dyDescent="0.2">
      <c r="A597" s="1318"/>
      <c r="B597" s="1005">
        <v>1486.84</v>
      </c>
      <c r="C597" s="1005">
        <v>1486.838</v>
      </c>
      <c r="D597" s="1010" t="s">
        <v>11</v>
      </c>
    </row>
    <row r="598" spans="1:4" s="1007" customFormat="1" ht="11.25" customHeight="1" x14ac:dyDescent="0.2">
      <c r="A598" s="1317" t="s">
        <v>1829</v>
      </c>
      <c r="B598" s="1003">
        <v>313.60000000000002</v>
      </c>
      <c r="C598" s="1003">
        <v>313.60000000000002</v>
      </c>
      <c r="D598" s="1009" t="s">
        <v>779</v>
      </c>
    </row>
    <row r="599" spans="1:4" s="1007" customFormat="1" ht="11.25" customHeight="1" x14ac:dyDescent="0.2">
      <c r="A599" s="1317"/>
      <c r="B599" s="1003">
        <v>2250</v>
      </c>
      <c r="C599" s="1003">
        <v>0</v>
      </c>
      <c r="D599" s="1009" t="s">
        <v>365</v>
      </c>
    </row>
    <row r="600" spans="1:4" s="1007" customFormat="1" ht="11.25" customHeight="1" x14ac:dyDescent="0.2">
      <c r="A600" s="1317"/>
      <c r="B600" s="1003">
        <v>2563.6</v>
      </c>
      <c r="C600" s="1003">
        <v>313.60000000000002</v>
      </c>
      <c r="D600" s="1009" t="s">
        <v>11</v>
      </c>
    </row>
    <row r="601" spans="1:4" s="1007" customFormat="1" ht="11.25" customHeight="1" x14ac:dyDescent="0.2">
      <c r="A601" s="1316" t="s">
        <v>1830</v>
      </c>
      <c r="B601" s="1002">
        <v>140.19999999999999</v>
      </c>
      <c r="C601" s="1002">
        <v>70.099999999999994</v>
      </c>
      <c r="D601" s="1008" t="s">
        <v>2952</v>
      </c>
    </row>
    <row r="602" spans="1:4" s="1007" customFormat="1" ht="11.25" customHeight="1" x14ac:dyDescent="0.2">
      <c r="A602" s="1317"/>
      <c r="B602" s="1003">
        <v>320</v>
      </c>
      <c r="C602" s="1003">
        <v>320</v>
      </c>
      <c r="D602" s="1009" t="s">
        <v>778</v>
      </c>
    </row>
    <row r="603" spans="1:4" s="1007" customFormat="1" ht="11.25" customHeight="1" x14ac:dyDescent="0.2">
      <c r="A603" s="1317"/>
      <c r="B603" s="1003">
        <v>392.51</v>
      </c>
      <c r="C603" s="1003">
        <v>392.505</v>
      </c>
      <c r="D603" s="1009" t="s">
        <v>779</v>
      </c>
    </row>
    <row r="604" spans="1:4" s="1007" customFormat="1" ht="11.25" customHeight="1" x14ac:dyDescent="0.2">
      <c r="A604" s="1318"/>
      <c r="B604" s="1005">
        <v>852.71</v>
      </c>
      <c r="C604" s="1005">
        <v>782.60500000000002</v>
      </c>
      <c r="D604" s="1010" t="s">
        <v>11</v>
      </c>
    </row>
    <row r="605" spans="1:4" s="1007" customFormat="1" ht="11.25" customHeight="1" x14ac:dyDescent="0.2">
      <c r="A605" s="1316" t="s">
        <v>1831</v>
      </c>
      <c r="B605" s="1002">
        <v>112</v>
      </c>
      <c r="C605" s="1002">
        <v>112</v>
      </c>
      <c r="D605" s="1008" t="s">
        <v>784</v>
      </c>
    </row>
    <row r="606" spans="1:4" s="1007" customFormat="1" ht="11.25" customHeight="1" x14ac:dyDescent="0.2">
      <c r="A606" s="1318"/>
      <c r="B606" s="1005">
        <v>112</v>
      </c>
      <c r="C606" s="1005">
        <v>112</v>
      </c>
      <c r="D606" s="1010" t="s">
        <v>11</v>
      </c>
    </row>
    <row r="607" spans="1:4" s="1007" customFormat="1" ht="11.25" customHeight="1" x14ac:dyDescent="0.2">
      <c r="A607" s="1316" t="s">
        <v>1832</v>
      </c>
      <c r="B607" s="1002">
        <v>30.92</v>
      </c>
      <c r="C607" s="1002">
        <v>30.88</v>
      </c>
      <c r="D607" s="1008" t="s">
        <v>779</v>
      </c>
    </row>
    <row r="608" spans="1:4" s="1007" customFormat="1" ht="11.25" customHeight="1" x14ac:dyDescent="0.2">
      <c r="A608" s="1317"/>
      <c r="B608" s="1003">
        <v>44</v>
      </c>
      <c r="C608" s="1003">
        <v>44</v>
      </c>
      <c r="D608" s="1009" t="s">
        <v>807</v>
      </c>
    </row>
    <row r="609" spans="1:4" s="1007" customFormat="1" ht="11.25" customHeight="1" x14ac:dyDescent="0.2">
      <c r="A609" s="1318"/>
      <c r="B609" s="1005">
        <v>74.92</v>
      </c>
      <c r="C609" s="1005">
        <v>74.88</v>
      </c>
      <c r="D609" s="1010" t="s">
        <v>11</v>
      </c>
    </row>
    <row r="610" spans="1:4" s="1007" customFormat="1" ht="11.25" customHeight="1" x14ac:dyDescent="0.2">
      <c r="A610" s="1317" t="s">
        <v>4350</v>
      </c>
      <c r="B610" s="1003">
        <v>330</v>
      </c>
      <c r="C610" s="1003">
        <v>165</v>
      </c>
      <c r="D610" s="1009" t="s">
        <v>894</v>
      </c>
    </row>
    <row r="611" spans="1:4" s="1007" customFormat="1" ht="11.25" customHeight="1" x14ac:dyDescent="0.2">
      <c r="A611" s="1317"/>
      <c r="B611" s="1003">
        <v>330</v>
      </c>
      <c r="C611" s="1003">
        <v>165</v>
      </c>
      <c r="D611" s="1009" t="s">
        <v>11</v>
      </c>
    </row>
    <row r="612" spans="1:4" s="1007" customFormat="1" ht="11.25" customHeight="1" x14ac:dyDescent="0.2">
      <c r="A612" s="1316" t="s">
        <v>1833</v>
      </c>
      <c r="B612" s="1002">
        <v>225</v>
      </c>
      <c r="C612" s="1002">
        <v>112.5</v>
      </c>
      <c r="D612" s="1008" t="s">
        <v>894</v>
      </c>
    </row>
    <row r="613" spans="1:4" s="1007" customFormat="1" ht="11.25" customHeight="1" x14ac:dyDescent="0.2">
      <c r="A613" s="1317"/>
      <c r="B613" s="1003">
        <v>756.43</v>
      </c>
      <c r="C613" s="1003">
        <v>756.42606999999998</v>
      </c>
      <c r="D613" s="1009" t="s">
        <v>782</v>
      </c>
    </row>
    <row r="614" spans="1:4" s="1007" customFormat="1" ht="11.25" customHeight="1" x14ac:dyDescent="0.2">
      <c r="A614" s="1318"/>
      <c r="B614" s="1005">
        <v>981.43</v>
      </c>
      <c r="C614" s="1005">
        <v>868.92606999999998</v>
      </c>
      <c r="D614" s="1010" t="s">
        <v>11</v>
      </c>
    </row>
    <row r="615" spans="1:4" s="1007" customFormat="1" ht="11.25" customHeight="1" x14ac:dyDescent="0.2">
      <c r="A615" s="1317" t="s">
        <v>1834</v>
      </c>
      <c r="B615" s="1003">
        <v>91</v>
      </c>
      <c r="C615" s="1003">
        <v>91</v>
      </c>
      <c r="D615" s="1009" t="s">
        <v>828</v>
      </c>
    </row>
    <row r="616" spans="1:4" s="1007" customFormat="1" ht="11.25" customHeight="1" x14ac:dyDescent="0.2">
      <c r="A616" s="1317"/>
      <c r="B616" s="1003">
        <v>225</v>
      </c>
      <c r="C616" s="1003">
        <v>225</v>
      </c>
      <c r="D616" s="1009" t="s">
        <v>365</v>
      </c>
    </row>
    <row r="617" spans="1:4" s="1007" customFormat="1" ht="11.25" customHeight="1" x14ac:dyDescent="0.2">
      <c r="A617" s="1317"/>
      <c r="B617" s="1003">
        <v>316</v>
      </c>
      <c r="C617" s="1003">
        <v>316</v>
      </c>
      <c r="D617" s="1009" t="s">
        <v>11</v>
      </c>
    </row>
    <row r="618" spans="1:4" s="1007" customFormat="1" ht="11.25" customHeight="1" x14ac:dyDescent="0.2">
      <c r="A618" s="1316" t="s">
        <v>1835</v>
      </c>
      <c r="B618" s="1002">
        <v>34.71</v>
      </c>
      <c r="C618" s="1002">
        <v>34.704999999999998</v>
      </c>
      <c r="D618" s="1008" t="s">
        <v>778</v>
      </c>
    </row>
    <row r="619" spans="1:4" s="1007" customFormat="1" ht="11.25" customHeight="1" x14ac:dyDescent="0.2">
      <c r="A619" s="1317"/>
      <c r="B619" s="1003">
        <v>1500</v>
      </c>
      <c r="C619" s="1003">
        <v>0</v>
      </c>
      <c r="D619" s="1009" t="s">
        <v>782</v>
      </c>
    </row>
    <row r="620" spans="1:4" s="1007" customFormat="1" ht="11.25" customHeight="1" x14ac:dyDescent="0.2">
      <c r="A620" s="1317"/>
      <c r="B620" s="1003">
        <v>151.36000000000001</v>
      </c>
      <c r="C620" s="1003">
        <v>147.93799999999999</v>
      </c>
      <c r="D620" s="1009" t="s">
        <v>779</v>
      </c>
    </row>
    <row r="621" spans="1:4" s="1007" customFormat="1" ht="11.25" customHeight="1" x14ac:dyDescent="0.2">
      <c r="A621" s="1318"/>
      <c r="B621" s="1005">
        <v>1686.0700000000002</v>
      </c>
      <c r="C621" s="1005">
        <v>182.64299999999997</v>
      </c>
      <c r="D621" s="1010" t="s">
        <v>11</v>
      </c>
    </row>
    <row r="622" spans="1:4" s="1007" customFormat="1" ht="11.25" customHeight="1" x14ac:dyDescent="0.2">
      <c r="A622" s="1317" t="s">
        <v>1836</v>
      </c>
      <c r="B622" s="1003">
        <v>500</v>
      </c>
      <c r="C622" s="1003">
        <v>499.98824000000002</v>
      </c>
      <c r="D622" s="1009" t="s">
        <v>782</v>
      </c>
    </row>
    <row r="623" spans="1:4" s="1007" customFormat="1" ht="11.25" customHeight="1" x14ac:dyDescent="0.2">
      <c r="A623" s="1317"/>
      <c r="B623" s="1003">
        <v>225</v>
      </c>
      <c r="C623" s="1003">
        <v>225</v>
      </c>
      <c r="D623" s="1009" t="s">
        <v>365</v>
      </c>
    </row>
    <row r="624" spans="1:4" s="1007" customFormat="1" ht="11.25" customHeight="1" x14ac:dyDescent="0.2">
      <c r="A624" s="1317"/>
      <c r="B624" s="1003">
        <v>725</v>
      </c>
      <c r="C624" s="1003">
        <v>724.98824000000002</v>
      </c>
      <c r="D624" s="1009" t="s">
        <v>11</v>
      </c>
    </row>
    <row r="625" spans="1:4" s="1007" customFormat="1" ht="11.25" customHeight="1" x14ac:dyDescent="0.2">
      <c r="A625" s="1316" t="s">
        <v>1837</v>
      </c>
      <c r="B625" s="1002">
        <v>187.04</v>
      </c>
      <c r="C625" s="1002">
        <v>187.0341</v>
      </c>
      <c r="D625" s="1008" t="s">
        <v>801</v>
      </c>
    </row>
    <row r="626" spans="1:4" s="1007" customFormat="1" ht="11.25" customHeight="1" x14ac:dyDescent="0.2">
      <c r="A626" s="1317"/>
      <c r="B626" s="1003">
        <v>91</v>
      </c>
      <c r="C626" s="1003">
        <v>91</v>
      </c>
      <c r="D626" s="1009" t="s">
        <v>779</v>
      </c>
    </row>
    <row r="627" spans="1:4" s="1007" customFormat="1" ht="11.25" customHeight="1" x14ac:dyDescent="0.2">
      <c r="A627" s="1318"/>
      <c r="B627" s="1005">
        <v>278.03999999999996</v>
      </c>
      <c r="C627" s="1005">
        <v>278.03409999999997</v>
      </c>
      <c r="D627" s="1010" t="s">
        <v>11</v>
      </c>
    </row>
    <row r="628" spans="1:4" s="1007" customFormat="1" ht="11.25" customHeight="1" x14ac:dyDescent="0.2">
      <c r="A628" s="1317" t="s">
        <v>401</v>
      </c>
      <c r="B628" s="1003">
        <v>336</v>
      </c>
      <c r="C628" s="1003">
        <v>336</v>
      </c>
      <c r="D628" s="1009" t="s">
        <v>778</v>
      </c>
    </row>
    <row r="629" spans="1:4" s="1007" customFormat="1" ht="11.25" customHeight="1" x14ac:dyDescent="0.2">
      <c r="A629" s="1317"/>
      <c r="B629" s="1003">
        <v>100</v>
      </c>
      <c r="C629" s="1003">
        <v>0</v>
      </c>
      <c r="D629" s="1009" t="s">
        <v>779</v>
      </c>
    </row>
    <row r="630" spans="1:4" s="1007" customFormat="1" ht="11.25" customHeight="1" x14ac:dyDescent="0.2">
      <c r="A630" s="1317"/>
      <c r="B630" s="1003">
        <v>436</v>
      </c>
      <c r="C630" s="1003">
        <v>336</v>
      </c>
      <c r="D630" s="1009" t="s">
        <v>11</v>
      </c>
    </row>
    <row r="631" spans="1:4" s="1007" customFormat="1" ht="11.25" customHeight="1" x14ac:dyDescent="0.2">
      <c r="A631" s="1316" t="s">
        <v>4351</v>
      </c>
      <c r="B631" s="1002">
        <v>22.39</v>
      </c>
      <c r="C631" s="1002">
        <v>22.383900000000004</v>
      </c>
      <c r="D631" s="1008" t="s">
        <v>3246</v>
      </c>
    </row>
    <row r="632" spans="1:4" s="1007" customFormat="1" ht="11.25" customHeight="1" x14ac:dyDescent="0.2">
      <c r="A632" s="1318"/>
      <c r="B632" s="1005">
        <v>22.39</v>
      </c>
      <c r="C632" s="1005">
        <v>22.383900000000004</v>
      </c>
      <c r="D632" s="1010" t="s">
        <v>11</v>
      </c>
    </row>
    <row r="633" spans="1:4" s="1007" customFormat="1" ht="11.25" customHeight="1" x14ac:dyDescent="0.2">
      <c r="A633" s="1317" t="s">
        <v>1838</v>
      </c>
      <c r="B633" s="1003">
        <v>100</v>
      </c>
      <c r="C633" s="1003">
        <v>100</v>
      </c>
      <c r="D633" s="1009" t="s">
        <v>779</v>
      </c>
    </row>
    <row r="634" spans="1:4" s="1007" customFormat="1" ht="11.25" customHeight="1" x14ac:dyDescent="0.2">
      <c r="A634" s="1317"/>
      <c r="B634" s="1003">
        <v>80.5</v>
      </c>
      <c r="C634" s="1003">
        <v>75.689039999999991</v>
      </c>
      <c r="D634" s="1009" t="s">
        <v>807</v>
      </c>
    </row>
    <row r="635" spans="1:4" s="1007" customFormat="1" ht="11.25" customHeight="1" x14ac:dyDescent="0.2">
      <c r="A635" s="1317"/>
      <c r="B635" s="1003">
        <v>15</v>
      </c>
      <c r="C635" s="1003">
        <v>15</v>
      </c>
      <c r="D635" s="1009" t="s">
        <v>3974</v>
      </c>
    </row>
    <row r="636" spans="1:4" s="1007" customFormat="1" ht="11.25" customHeight="1" x14ac:dyDescent="0.2">
      <c r="A636" s="1317"/>
      <c r="B636" s="1003">
        <v>195.5</v>
      </c>
      <c r="C636" s="1003">
        <v>190.68903999999998</v>
      </c>
      <c r="D636" s="1009" t="s">
        <v>11</v>
      </c>
    </row>
    <row r="637" spans="1:4" s="1007" customFormat="1" ht="11.25" customHeight="1" x14ac:dyDescent="0.2">
      <c r="A637" s="1316" t="s">
        <v>1839</v>
      </c>
      <c r="B637" s="1002">
        <v>340.71</v>
      </c>
      <c r="C637" s="1002">
        <v>340.70209</v>
      </c>
      <c r="D637" s="1008" t="s">
        <v>778</v>
      </c>
    </row>
    <row r="638" spans="1:4" s="1007" customFormat="1" ht="11.25" customHeight="1" x14ac:dyDescent="0.2">
      <c r="A638" s="1317"/>
      <c r="B638" s="1003">
        <v>30</v>
      </c>
      <c r="C638" s="1003">
        <v>30</v>
      </c>
      <c r="D638" s="1009" t="s">
        <v>4329</v>
      </c>
    </row>
    <row r="639" spans="1:4" s="1007" customFormat="1" ht="11.25" customHeight="1" x14ac:dyDescent="0.2">
      <c r="A639" s="1317"/>
      <c r="B639" s="1003">
        <v>200</v>
      </c>
      <c r="C639" s="1003">
        <v>200</v>
      </c>
      <c r="D639" s="1009" t="s">
        <v>4352</v>
      </c>
    </row>
    <row r="640" spans="1:4" s="1007" customFormat="1" ht="11.25" customHeight="1" x14ac:dyDescent="0.2">
      <c r="A640" s="1317"/>
      <c r="B640" s="1003">
        <v>225</v>
      </c>
      <c r="C640" s="1003">
        <v>0</v>
      </c>
      <c r="D640" s="1009" t="s">
        <v>365</v>
      </c>
    </row>
    <row r="641" spans="1:4" s="1007" customFormat="1" ht="11.25" customHeight="1" x14ac:dyDescent="0.2">
      <c r="A641" s="1318"/>
      <c r="B641" s="1005">
        <v>795.71</v>
      </c>
      <c r="C641" s="1005">
        <v>570.70209</v>
      </c>
      <c r="D641" s="1010" t="s">
        <v>11</v>
      </c>
    </row>
    <row r="642" spans="1:4" s="1007" customFormat="1" ht="11.25" customHeight="1" x14ac:dyDescent="0.2">
      <c r="A642" s="1317" t="s">
        <v>1840</v>
      </c>
      <c r="B642" s="1003">
        <v>44</v>
      </c>
      <c r="C642" s="1003">
        <v>44</v>
      </c>
      <c r="D642" s="1009" t="s">
        <v>778</v>
      </c>
    </row>
    <row r="643" spans="1:4" s="1007" customFormat="1" ht="11.25" customHeight="1" x14ac:dyDescent="0.2">
      <c r="A643" s="1317"/>
      <c r="B643" s="1003">
        <v>80</v>
      </c>
      <c r="C643" s="1003">
        <v>80</v>
      </c>
      <c r="D643" s="1009" t="s">
        <v>779</v>
      </c>
    </row>
    <row r="644" spans="1:4" s="1007" customFormat="1" ht="11.25" customHeight="1" x14ac:dyDescent="0.2">
      <c r="A644" s="1317"/>
      <c r="B644" s="1003">
        <v>225</v>
      </c>
      <c r="C644" s="1003">
        <v>0</v>
      </c>
      <c r="D644" s="1009" t="s">
        <v>365</v>
      </c>
    </row>
    <row r="645" spans="1:4" s="1007" customFormat="1" ht="11.25" customHeight="1" x14ac:dyDescent="0.2">
      <c r="A645" s="1317"/>
      <c r="B645" s="1003">
        <v>349</v>
      </c>
      <c r="C645" s="1003">
        <v>124</v>
      </c>
      <c r="D645" s="1009" t="s">
        <v>11</v>
      </c>
    </row>
    <row r="646" spans="1:4" s="1007" customFormat="1" ht="11.25" customHeight="1" x14ac:dyDescent="0.2">
      <c r="A646" s="1316" t="s">
        <v>3015</v>
      </c>
      <c r="B646" s="1002">
        <v>15</v>
      </c>
      <c r="C646" s="1002">
        <v>15</v>
      </c>
      <c r="D646" s="1008" t="s">
        <v>3974</v>
      </c>
    </row>
    <row r="647" spans="1:4" s="1007" customFormat="1" ht="11.25" customHeight="1" x14ac:dyDescent="0.2">
      <c r="A647" s="1317"/>
      <c r="B647" s="1003">
        <v>210.8</v>
      </c>
      <c r="C647" s="1003">
        <v>0</v>
      </c>
      <c r="D647" s="1009" t="s">
        <v>3135</v>
      </c>
    </row>
    <row r="648" spans="1:4" s="1007" customFormat="1" ht="11.25" customHeight="1" x14ac:dyDescent="0.2">
      <c r="A648" s="1318"/>
      <c r="B648" s="1005">
        <v>225.8</v>
      </c>
      <c r="C648" s="1005">
        <v>15</v>
      </c>
      <c r="D648" s="1010" t="s">
        <v>11</v>
      </c>
    </row>
    <row r="649" spans="1:4" s="1007" customFormat="1" ht="11.25" customHeight="1" x14ac:dyDescent="0.2">
      <c r="A649" s="1316" t="s">
        <v>1841</v>
      </c>
      <c r="B649" s="1002">
        <v>187.5</v>
      </c>
      <c r="C649" s="1002">
        <v>93.75</v>
      </c>
      <c r="D649" s="1008" t="s">
        <v>894</v>
      </c>
    </row>
    <row r="650" spans="1:4" s="1007" customFormat="1" ht="11.25" customHeight="1" x14ac:dyDescent="0.2">
      <c r="A650" s="1317"/>
      <c r="B650" s="1003">
        <v>27.24</v>
      </c>
      <c r="C650" s="1003">
        <v>27.2286</v>
      </c>
      <c r="D650" s="1009" t="s">
        <v>3246</v>
      </c>
    </row>
    <row r="651" spans="1:4" s="1007" customFormat="1" ht="11.25" customHeight="1" x14ac:dyDescent="0.2">
      <c r="A651" s="1318"/>
      <c r="B651" s="1005">
        <v>214.74</v>
      </c>
      <c r="C651" s="1005">
        <v>120.9786</v>
      </c>
      <c r="D651" s="1010" t="s">
        <v>11</v>
      </c>
    </row>
    <row r="652" spans="1:4" s="1007" customFormat="1" ht="11.25" customHeight="1" x14ac:dyDescent="0.2">
      <c r="A652" s="1316" t="s">
        <v>1842</v>
      </c>
      <c r="B652" s="1002">
        <v>66.72</v>
      </c>
      <c r="C652" s="1002">
        <v>66.72</v>
      </c>
      <c r="D652" s="1008" t="s">
        <v>778</v>
      </c>
    </row>
    <row r="653" spans="1:4" s="1007" customFormat="1" ht="11.25" customHeight="1" x14ac:dyDescent="0.2">
      <c r="A653" s="1317"/>
      <c r="B653" s="1003">
        <v>11.71</v>
      </c>
      <c r="C653" s="1003">
        <v>11.709</v>
      </c>
      <c r="D653" s="1009" t="s">
        <v>779</v>
      </c>
    </row>
    <row r="654" spans="1:4" s="1007" customFormat="1" ht="11.25" customHeight="1" x14ac:dyDescent="0.2">
      <c r="A654" s="1318"/>
      <c r="B654" s="1005">
        <v>78.430000000000007</v>
      </c>
      <c r="C654" s="1005">
        <v>78.429000000000002</v>
      </c>
      <c r="D654" s="1010" t="s">
        <v>11</v>
      </c>
    </row>
    <row r="655" spans="1:4" s="1007" customFormat="1" ht="11.25" customHeight="1" x14ac:dyDescent="0.2">
      <c r="A655" s="1317" t="s">
        <v>1843</v>
      </c>
      <c r="B655" s="1003">
        <v>400</v>
      </c>
      <c r="C655" s="1003">
        <v>400</v>
      </c>
      <c r="D655" s="1009" t="s">
        <v>778</v>
      </c>
    </row>
    <row r="656" spans="1:4" s="1007" customFormat="1" ht="11.25" customHeight="1" x14ac:dyDescent="0.2">
      <c r="A656" s="1317"/>
      <c r="B656" s="1003">
        <v>1500</v>
      </c>
      <c r="C656" s="1003">
        <v>1500</v>
      </c>
      <c r="D656" s="1009" t="s">
        <v>782</v>
      </c>
    </row>
    <row r="657" spans="1:4" s="1007" customFormat="1" ht="11.25" customHeight="1" x14ac:dyDescent="0.2">
      <c r="A657" s="1317"/>
      <c r="B657" s="1003">
        <v>1811.8</v>
      </c>
      <c r="C657" s="1003">
        <v>1811.798</v>
      </c>
      <c r="D657" s="1009" t="s">
        <v>365</v>
      </c>
    </row>
    <row r="658" spans="1:4" s="1007" customFormat="1" ht="11.25" customHeight="1" x14ac:dyDescent="0.2">
      <c r="A658" s="1317"/>
      <c r="B658" s="1003">
        <v>3711.8</v>
      </c>
      <c r="C658" s="1003">
        <v>3711.7979999999998</v>
      </c>
      <c r="D658" s="1009" t="s">
        <v>11</v>
      </c>
    </row>
    <row r="659" spans="1:4" s="1007" customFormat="1" ht="11.25" customHeight="1" x14ac:dyDescent="0.2">
      <c r="A659" s="1316" t="s">
        <v>3819</v>
      </c>
      <c r="B659" s="1002">
        <v>1250</v>
      </c>
      <c r="C659" s="1002">
        <v>0</v>
      </c>
      <c r="D659" s="1008" t="s">
        <v>365</v>
      </c>
    </row>
    <row r="660" spans="1:4" s="1007" customFormat="1" ht="11.25" customHeight="1" x14ac:dyDescent="0.2">
      <c r="A660" s="1318"/>
      <c r="B660" s="1005">
        <v>1250</v>
      </c>
      <c r="C660" s="1005">
        <v>0</v>
      </c>
      <c r="D660" s="1010" t="s">
        <v>11</v>
      </c>
    </row>
    <row r="661" spans="1:4" s="1007" customFormat="1" ht="11.25" customHeight="1" x14ac:dyDescent="0.2">
      <c r="A661" s="1317" t="s">
        <v>1844</v>
      </c>
      <c r="B661" s="1003">
        <v>484.56</v>
      </c>
      <c r="C661" s="1003">
        <v>164.56</v>
      </c>
      <c r="D661" s="1009" t="s">
        <v>779</v>
      </c>
    </row>
    <row r="662" spans="1:4" s="1007" customFormat="1" ht="11.25" customHeight="1" x14ac:dyDescent="0.2">
      <c r="A662" s="1317"/>
      <c r="B662" s="1003">
        <v>1443.98</v>
      </c>
      <c r="C662" s="1003">
        <v>1443.9770000000001</v>
      </c>
      <c r="D662" s="1009" t="s">
        <v>365</v>
      </c>
    </row>
    <row r="663" spans="1:4" s="1007" customFormat="1" ht="11.25" customHeight="1" x14ac:dyDescent="0.2">
      <c r="A663" s="1317"/>
      <c r="B663" s="1003">
        <v>1928.54</v>
      </c>
      <c r="C663" s="1003">
        <v>1608.537</v>
      </c>
      <c r="D663" s="1009" t="s">
        <v>11</v>
      </c>
    </row>
    <row r="664" spans="1:4" s="1007" customFormat="1" ht="11.25" customHeight="1" x14ac:dyDescent="0.2">
      <c r="A664" s="1316" t="s">
        <v>1845</v>
      </c>
      <c r="B664" s="1002">
        <v>480</v>
      </c>
      <c r="C664" s="1002">
        <v>480</v>
      </c>
      <c r="D664" s="1008" t="s">
        <v>778</v>
      </c>
    </row>
    <row r="665" spans="1:4" s="1007" customFormat="1" ht="11.25" customHeight="1" x14ac:dyDescent="0.2">
      <c r="A665" s="1318"/>
      <c r="B665" s="1005">
        <v>480</v>
      </c>
      <c r="C665" s="1005">
        <v>480</v>
      </c>
      <c r="D665" s="1010" t="s">
        <v>11</v>
      </c>
    </row>
    <row r="666" spans="1:4" s="1007" customFormat="1" ht="11.25" customHeight="1" x14ac:dyDescent="0.2">
      <c r="A666" s="1317" t="s">
        <v>4353</v>
      </c>
      <c r="B666" s="1003">
        <v>56</v>
      </c>
      <c r="C666" s="1003">
        <v>28</v>
      </c>
      <c r="D666" s="1009" t="s">
        <v>2952</v>
      </c>
    </row>
    <row r="667" spans="1:4" s="1007" customFormat="1" ht="11.25" customHeight="1" x14ac:dyDescent="0.2">
      <c r="A667" s="1317"/>
      <c r="B667" s="1003">
        <v>56</v>
      </c>
      <c r="C667" s="1003">
        <v>28</v>
      </c>
      <c r="D667" s="1009" t="s">
        <v>11</v>
      </c>
    </row>
    <row r="668" spans="1:4" s="1007" customFormat="1" ht="11.25" customHeight="1" x14ac:dyDescent="0.2">
      <c r="A668" s="1316" t="s">
        <v>1846</v>
      </c>
      <c r="B668" s="1002">
        <v>7925</v>
      </c>
      <c r="C668" s="1002">
        <v>7925</v>
      </c>
      <c r="D668" s="1008" t="s">
        <v>812</v>
      </c>
    </row>
    <row r="669" spans="1:4" s="1007" customFormat="1" ht="11.25" customHeight="1" x14ac:dyDescent="0.2">
      <c r="A669" s="1318"/>
      <c r="B669" s="1005">
        <v>7925</v>
      </c>
      <c r="C669" s="1005">
        <v>7925</v>
      </c>
      <c r="D669" s="1010" t="s">
        <v>11</v>
      </c>
    </row>
    <row r="670" spans="1:4" s="1007" customFormat="1" ht="11.25" customHeight="1" x14ac:dyDescent="0.2">
      <c r="A670" s="1317" t="s">
        <v>3374</v>
      </c>
      <c r="B670" s="1003">
        <v>599.44000000000005</v>
      </c>
      <c r="C670" s="1003">
        <v>0</v>
      </c>
      <c r="D670" s="1009" t="s">
        <v>784</v>
      </c>
    </row>
    <row r="671" spans="1:4" s="1007" customFormat="1" ht="11.25" customHeight="1" x14ac:dyDescent="0.2">
      <c r="A671" s="1317"/>
      <c r="B671" s="1003">
        <v>599.44000000000005</v>
      </c>
      <c r="C671" s="1003">
        <v>0</v>
      </c>
      <c r="D671" s="1009" t="s">
        <v>11</v>
      </c>
    </row>
    <row r="672" spans="1:4" s="1007" customFormat="1" ht="11.25" customHeight="1" x14ac:dyDescent="0.2">
      <c r="A672" s="1316" t="s">
        <v>1847</v>
      </c>
      <c r="B672" s="1002">
        <v>268.64</v>
      </c>
      <c r="C672" s="1002">
        <v>268.64</v>
      </c>
      <c r="D672" s="1008" t="s">
        <v>778</v>
      </c>
    </row>
    <row r="673" spans="1:4" s="1007" customFormat="1" ht="11.25" customHeight="1" x14ac:dyDescent="0.2">
      <c r="A673" s="1317"/>
      <c r="B673" s="1003">
        <v>320</v>
      </c>
      <c r="C673" s="1003">
        <v>320</v>
      </c>
      <c r="D673" s="1009" t="s">
        <v>779</v>
      </c>
    </row>
    <row r="674" spans="1:4" s="1007" customFormat="1" ht="11.25" customHeight="1" x14ac:dyDescent="0.2">
      <c r="A674" s="1318"/>
      <c r="B674" s="1005">
        <v>588.64</v>
      </c>
      <c r="C674" s="1005">
        <v>588.64</v>
      </c>
      <c r="D674" s="1010" t="s">
        <v>11</v>
      </c>
    </row>
    <row r="675" spans="1:4" s="1007" customFormat="1" ht="11.25" customHeight="1" x14ac:dyDescent="0.2">
      <c r="A675" s="1317" t="s">
        <v>1848</v>
      </c>
      <c r="B675" s="1003">
        <v>420</v>
      </c>
      <c r="C675" s="1003">
        <v>420</v>
      </c>
      <c r="D675" s="1009" t="s">
        <v>779</v>
      </c>
    </row>
    <row r="676" spans="1:4" s="1007" customFormat="1" ht="11.25" customHeight="1" x14ac:dyDescent="0.2">
      <c r="A676" s="1317"/>
      <c r="B676" s="1003">
        <v>225</v>
      </c>
      <c r="C676" s="1003">
        <v>225</v>
      </c>
      <c r="D676" s="1009" t="s">
        <v>365</v>
      </c>
    </row>
    <row r="677" spans="1:4" s="1007" customFormat="1" ht="11.25" customHeight="1" x14ac:dyDescent="0.2">
      <c r="A677" s="1317"/>
      <c r="B677" s="1003">
        <v>645</v>
      </c>
      <c r="C677" s="1003">
        <v>645</v>
      </c>
      <c r="D677" s="1009" t="s">
        <v>11</v>
      </c>
    </row>
    <row r="678" spans="1:4" s="1007" customFormat="1" ht="11.25" customHeight="1" x14ac:dyDescent="0.2">
      <c r="A678" s="1316" t="s">
        <v>1849</v>
      </c>
      <c r="B678" s="1002">
        <v>400</v>
      </c>
      <c r="C678" s="1002">
        <v>400</v>
      </c>
      <c r="D678" s="1008" t="s">
        <v>778</v>
      </c>
    </row>
    <row r="679" spans="1:4" s="1007" customFormat="1" ht="11.25" customHeight="1" x14ac:dyDescent="0.2">
      <c r="A679" s="1318"/>
      <c r="B679" s="1005">
        <v>400</v>
      </c>
      <c r="C679" s="1005">
        <v>400</v>
      </c>
      <c r="D679" s="1010" t="s">
        <v>11</v>
      </c>
    </row>
    <row r="680" spans="1:4" s="1007" customFormat="1" ht="11.25" customHeight="1" x14ac:dyDescent="0.2">
      <c r="A680" s="1317" t="s">
        <v>1850</v>
      </c>
      <c r="B680" s="1003">
        <v>81.650000000000006</v>
      </c>
      <c r="C680" s="1003">
        <v>81.650000000000006</v>
      </c>
      <c r="D680" s="1009" t="s">
        <v>894</v>
      </c>
    </row>
    <row r="681" spans="1:4" s="1007" customFormat="1" ht="11.25" customHeight="1" x14ac:dyDescent="0.2">
      <c r="A681" s="1317"/>
      <c r="B681" s="1003">
        <v>76.88</v>
      </c>
      <c r="C681" s="1003">
        <v>76.88</v>
      </c>
      <c r="D681" s="1009" t="s">
        <v>778</v>
      </c>
    </row>
    <row r="682" spans="1:4" s="1007" customFormat="1" ht="11.25" customHeight="1" x14ac:dyDescent="0.2">
      <c r="A682" s="1317"/>
      <c r="B682" s="1003">
        <v>158.53</v>
      </c>
      <c r="C682" s="1003">
        <v>158.53</v>
      </c>
      <c r="D682" s="1009" t="s">
        <v>11</v>
      </c>
    </row>
    <row r="683" spans="1:4" s="1007" customFormat="1" ht="11.25" customHeight="1" x14ac:dyDescent="0.2">
      <c r="A683" s="1316" t="s">
        <v>1851</v>
      </c>
      <c r="B683" s="1002">
        <v>85</v>
      </c>
      <c r="C683" s="1002">
        <v>85</v>
      </c>
      <c r="D683" s="1008" t="s">
        <v>828</v>
      </c>
    </row>
    <row r="684" spans="1:4" s="1007" customFormat="1" ht="11.25" customHeight="1" x14ac:dyDescent="0.2">
      <c r="A684" s="1317"/>
      <c r="B684" s="1003">
        <v>30.8</v>
      </c>
      <c r="C684" s="1003">
        <v>30.8</v>
      </c>
      <c r="D684" s="1009" t="s">
        <v>778</v>
      </c>
    </row>
    <row r="685" spans="1:4" s="1007" customFormat="1" ht="11.25" customHeight="1" x14ac:dyDescent="0.2">
      <c r="A685" s="1317"/>
      <c r="B685" s="1003">
        <v>320</v>
      </c>
      <c r="C685" s="1003">
        <v>320</v>
      </c>
      <c r="D685" s="1009" t="s">
        <v>779</v>
      </c>
    </row>
    <row r="686" spans="1:4" s="1007" customFormat="1" ht="11.25" customHeight="1" x14ac:dyDescent="0.2">
      <c r="A686" s="1317"/>
      <c r="B686" s="1003">
        <v>225</v>
      </c>
      <c r="C686" s="1003">
        <v>0</v>
      </c>
      <c r="D686" s="1009" t="s">
        <v>365</v>
      </c>
    </row>
    <row r="687" spans="1:4" s="1007" customFormat="1" ht="11.25" customHeight="1" x14ac:dyDescent="0.2">
      <c r="A687" s="1318"/>
      <c r="B687" s="1005">
        <v>660.8</v>
      </c>
      <c r="C687" s="1005">
        <v>435.8</v>
      </c>
      <c r="D687" s="1010" t="s">
        <v>11</v>
      </c>
    </row>
    <row r="688" spans="1:4" s="1007" customFormat="1" ht="11.25" customHeight="1" x14ac:dyDescent="0.2">
      <c r="A688" s="1317" t="s">
        <v>432</v>
      </c>
      <c r="B688" s="1003">
        <v>292.5</v>
      </c>
      <c r="C688" s="1003">
        <v>146.25</v>
      </c>
      <c r="D688" s="1009" t="s">
        <v>894</v>
      </c>
    </row>
    <row r="689" spans="1:4" s="1007" customFormat="1" ht="11.25" customHeight="1" x14ac:dyDescent="0.2">
      <c r="A689" s="1317"/>
      <c r="B689" s="1003">
        <v>292.5</v>
      </c>
      <c r="C689" s="1003">
        <v>146.25</v>
      </c>
      <c r="D689" s="1009" t="s">
        <v>11</v>
      </c>
    </row>
    <row r="690" spans="1:4" s="1007" customFormat="1" ht="11.25" customHeight="1" x14ac:dyDescent="0.2">
      <c r="A690" s="1316" t="s">
        <v>1852</v>
      </c>
      <c r="B690" s="1002">
        <v>142.80000000000001</v>
      </c>
      <c r="C690" s="1002">
        <v>0</v>
      </c>
      <c r="D690" s="1008" t="s">
        <v>801</v>
      </c>
    </row>
    <row r="691" spans="1:4" s="1007" customFormat="1" ht="11.25" customHeight="1" x14ac:dyDescent="0.2">
      <c r="A691" s="1317"/>
      <c r="B691" s="1003">
        <v>200</v>
      </c>
      <c r="C691" s="1003">
        <v>200</v>
      </c>
      <c r="D691" s="1009" t="s">
        <v>778</v>
      </c>
    </row>
    <row r="692" spans="1:4" s="1007" customFormat="1" ht="11.25" customHeight="1" x14ac:dyDescent="0.2">
      <c r="A692" s="1317"/>
      <c r="B692" s="1003">
        <v>72.099999999999994</v>
      </c>
      <c r="C692" s="1003">
        <v>72.099999999999994</v>
      </c>
      <c r="D692" s="1009" t="s">
        <v>779</v>
      </c>
    </row>
    <row r="693" spans="1:4" s="1007" customFormat="1" ht="11.25" customHeight="1" x14ac:dyDescent="0.2">
      <c r="A693" s="1317"/>
      <c r="B693" s="1003">
        <v>1250</v>
      </c>
      <c r="C693" s="1003">
        <v>1250</v>
      </c>
      <c r="D693" s="1009" t="s">
        <v>365</v>
      </c>
    </row>
    <row r="694" spans="1:4" s="1007" customFormat="1" ht="11.25" customHeight="1" x14ac:dyDescent="0.2">
      <c r="A694" s="1318"/>
      <c r="B694" s="1005">
        <v>1664.9</v>
      </c>
      <c r="C694" s="1005">
        <v>1522.1</v>
      </c>
      <c r="D694" s="1010" t="s">
        <v>11</v>
      </c>
    </row>
    <row r="695" spans="1:4" s="1007" customFormat="1" ht="11.25" customHeight="1" x14ac:dyDescent="0.2">
      <c r="A695" s="1317" t="s">
        <v>1853</v>
      </c>
      <c r="B695" s="1003">
        <v>187.5</v>
      </c>
      <c r="C695" s="1003">
        <v>0</v>
      </c>
      <c r="D695" s="1009" t="s">
        <v>894</v>
      </c>
    </row>
    <row r="696" spans="1:4" s="1007" customFormat="1" ht="11.25" customHeight="1" x14ac:dyDescent="0.2">
      <c r="A696" s="1317"/>
      <c r="B696" s="1003">
        <v>320</v>
      </c>
      <c r="C696" s="1003">
        <v>320</v>
      </c>
      <c r="D696" s="1009" t="s">
        <v>778</v>
      </c>
    </row>
    <row r="697" spans="1:4" s="1007" customFormat="1" ht="11.25" customHeight="1" x14ac:dyDescent="0.2">
      <c r="A697" s="1317"/>
      <c r="B697" s="1003">
        <v>340.5</v>
      </c>
      <c r="C697" s="1003">
        <v>340.5</v>
      </c>
      <c r="D697" s="1009" t="s">
        <v>779</v>
      </c>
    </row>
    <row r="698" spans="1:4" s="1007" customFormat="1" ht="11.25" customHeight="1" x14ac:dyDescent="0.2">
      <c r="A698" s="1317"/>
      <c r="B698" s="1003">
        <v>92.5</v>
      </c>
      <c r="C698" s="1003">
        <v>92.5</v>
      </c>
      <c r="D698" s="1009" t="s">
        <v>807</v>
      </c>
    </row>
    <row r="699" spans="1:4" s="1007" customFormat="1" ht="11.25" customHeight="1" x14ac:dyDescent="0.2">
      <c r="A699" s="1317"/>
      <c r="B699" s="1003">
        <v>940.5</v>
      </c>
      <c r="C699" s="1003">
        <v>753</v>
      </c>
      <c r="D699" s="1009" t="s">
        <v>11</v>
      </c>
    </row>
    <row r="700" spans="1:4" s="1007" customFormat="1" ht="11.25" customHeight="1" x14ac:dyDescent="0.2">
      <c r="A700" s="1316" t="s">
        <v>4354</v>
      </c>
      <c r="B700" s="1002">
        <v>400</v>
      </c>
      <c r="C700" s="1002">
        <v>385.54980999999998</v>
      </c>
      <c r="D700" s="1008" t="s">
        <v>778</v>
      </c>
    </row>
    <row r="701" spans="1:4" s="1007" customFormat="1" ht="11.25" customHeight="1" x14ac:dyDescent="0.2">
      <c r="A701" s="1318"/>
      <c r="B701" s="1005">
        <v>400</v>
      </c>
      <c r="C701" s="1005">
        <v>385.54980999999998</v>
      </c>
      <c r="D701" s="1010" t="s">
        <v>11</v>
      </c>
    </row>
    <row r="702" spans="1:4" s="1007" customFormat="1" ht="11.25" customHeight="1" x14ac:dyDescent="0.2">
      <c r="A702" s="1317" t="s">
        <v>1854</v>
      </c>
      <c r="B702" s="1003">
        <v>60.62</v>
      </c>
      <c r="C702" s="1003">
        <v>60.610099999999996</v>
      </c>
      <c r="D702" s="1009" t="s">
        <v>778</v>
      </c>
    </row>
    <row r="703" spans="1:4" s="1007" customFormat="1" ht="11.25" customHeight="1" x14ac:dyDescent="0.2">
      <c r="A703" s="1317"/>
      <c r="B703" s="1003">
        <v>60.62</v>
      </c>
      <c r="C703" s="1003">
        <v>60.610099999999996</v>
      </c>
      <c r="D703" s="1009" t="s">
        <v>11</v>
      </c>
    </row>
    <row r="704" spans="1:4" s="1007" customFormat="1" ht="11.25" customHeight="1" x14ac:dyDescent="0.2">
      <c r="A704" s="1316" t="s">
        <v>402</v>
      </c>
      <c r="B704" s="1002">
        <v>1396</v>
      </c>
      <c r="C704" s="1002">
        <v>1396</v>
      </c>
      <c r="D704" s="1008" t="s">
        <v>812</v>
      </c>
    </row>
    <row r="705" spans="1:4" s="1007" customFormat="1" ht="11.25" customHeight="1" x14ac:dyDescent="0.2">
      <c r="A705" s="1317"/>
      <c r="B705" s="1003">
        <v>275</v>
      </c>
      <c r="C705" s="1003">
        <v>50</v>
      </c>
      <c r="D705" s="1009" t="s">
        <v>365</v>
      </c>
    </row>
    <row r="706" spans="1:4" s="1007" customFormat="1" ht="11.25" customHeight="1" x14ac:dyDescent="0.2">
      <c r="A706" s="1318"/>
      <c r="B706" s="1005">
        <v>1671</v>
      </c>
      <c r="C706" s="1005">
        <v>1446</v>
      </c>
      <c r="D706" s="1010" t="s">
        <v>11</v>
      </c>
    </row>
    <row r="707" spans="1:4" s="1007" customFormat="1" ht="11.25" customHeight="1" x14ac:dyDescent="0.2">
      <c r="A707" s="1317" t="s">
        <v>1855</v>
      </c>
      <c r="B707" s="1003">
        <v>139.69999999999999</v>
      </c>
      <c r="C707" s="1003">
        <v>69.849999999999994</v>
      </c>
      <c r="D707" s="1009" t="s">
        <v>2952</v>
      </c>
    </row>
    <row r="708" spans="1:4" s="1007" customFormat="1" ht="11.25" customHeight="1" x14ac:dyDescent="0.2">
      <c r="A708" s="1317"/>
      <c r="B708" s="1003">
        <v>400</v>
      </c>
      <c r="C708" s="1003">
        <v>400</v>
      </c>
      <c r="D708" s="1009" t="s">
        <v>778</v>
      </c>
    </row>
    <row r="709" spans="1:4" s="1007" customFormat="1" ht="11.25" customHeight="1" x14ac:dyDescent="0.2">
      <c r="A709" s="1317"/>
      <c r="B709" s="1003">
        <v>539.70000000000005</v>
      </c>
      <c r="C709" s="1003">
        <v>469.85</v>
      </c>
      <c r="D709" s="1009" t="s">
        <v>11</v>
      </c>
    </row>
    <row r="710" spans="1:4" s="1007" customFormat="1" ht="11.25" customHeight="1" x14ac:dyDescent="0.2">
      <c r="A710" s="1316" t="s">
        <v>555</v>
      </c>
      <c r="B710" s="1002">
        <v>136.72999999999999</v>
      </c>
      <c r="C710" s="1002">
        <v>136.72468000000001</v>
      </c>
      <c r="D710" s="1008" t="s">
        <v>801</v>
      </c>
    </row>
    <row r="711" spans="1:4" s="1007" customFormat="1" ht="11.25" customHeight="1" x14ac:dyDescent="0.2">
      <c r="A711" s="1317"/>
      <c r="B711" s="1003">
        <v>80</v>
      </c>
      <c r="C711" s="1003">
        <v>80</v>
      </c>
      <c r="D711" s="1009" t="s">
        <v>778</v>
      </c>
    </row>
    <row r="712" spans="1:4" s="1007" customFormat="1" ht="11.25" customHeight="1" x14ac:dyDescent="0.2">
      <c r="A712" s="1317"/>
      <c r="B712" s="1003">
        <v>268.48</v>
      </c>
      <c r="C712" s="1003">
        <v>268.48</v>
      </c>
      <c r="D712" s="1009" t="s">
        <v>779</v>
      </c>
    </row>
    <row r="713" spans="1:4" s="1007" customFormat="1" ht="11.25" customHeight="1" x14ac:dyDescent="0.2">
      <c r="A713" s="1318"/>
      <c r="B713" s="1005">
        <v>485.21000000000004</v>
      </c>
      <c r="C713" s="1005">
        <v>485.20468000000005</v>
      </c>
      <c r="D713" s="1010" t="s">
        <v>11</v>
      </c>
    </row>
    <row r="714" spans="1:4" s="1007" customFormat="1" ht="11.25" customHeight="1" x14ac:dyDescent="0.2">
      <c r="A714" s="1317" t="s">
        <v>1856</v>
      </c>
      <c r="B714" s="1003">
        <v>312</v>
      </c>
      <c r="C714" s="1003">
        <v>312</v>
      </c>
      <c r="D714" s="1009" t="s">
        <v>779</v>
      </c>
    </row>
    <row r="715" spans="1:4" s="1007" customFormat="1" ht="11.25" customHeight="1" x14ac:dyDescent="0.2">
      <c r="A715" s="1317"/>
      <c r="B715" s="1003">
        <v>2250</v>
      </c>
      <c r="C715" s="1003">
        <v>2250</v>
      </c>
      <c r="D715" s="1009" t="s">
        <v>365</v>
      </c>
    </row>
    <row r="716" spans="1:4" s="1007" customFormat="1" ht="11.25" customHeight="1" x14ac:dyDescent="0.2">
      <c r="A716" s="1317"/>
      <c r="B716" s="1003">
        <v>2562</v>
      </c>
      <c r="C716" s="1003">
        <v>2562</v>
      </c>
      <c r="D716" s="1009" t="s">
        <v>11</v>
      </c>
    </row>
    <row r="717" spans="1:4" s="1007" customFormat="1" ht="11.25" customHeight="1" x14ac:dyDescent="0.2">
      <c r="A717" s="1316" t="s">
        <v>1857</v>
      </c>
      <c r="B717" s="1002">
        <v>160</v>
      </c>
      <c r="C717" s="1002">
        <v>160</v>
      </c>
      <c r="D717" s="1008" t="s">
        <v>778</v>
      </c>
    </row>
    <row r="718" spans="1:4" s="1007" customFormat="1" ht="11.25" customHeight="1" x14ac:dyDescent="0.2">
      <c r="A718" s="1318"/>
      <c r="B718" s="1005">
        <v>160</v>
      </c>
      <c r="C718" s="1005">
        <v>160</v>
      </c>
      <c r="D718" s="1010" t="s">
        <v>11</v>
      </c>
    </row>
    <row r="719" spans="1:4" s="1007" customFormat="1" ht="11.25" customHeight="1" x14ac:dyDescent="0.2">
      <c r="A719" s="1317" t="s">
        <v>403</v>
      </c>
      <c r="B719" s="1003">
        <v>360.73</v>
      </c>
      <c r="C719" s="1003">
        <v>360.72159000000005</v>
      </c>
      <c r="D719" s="1009" t="s">
        <v>778</v>
      </c>
    </row>
    <row r="720" spans="1:4" s="1007" customFormat="1" ht="11.25" customHeight="1" x14ac:dyDescent="0.2">
      <c r="A720" s="1317"/>
      <c r="B720" s="1003">
        <v>360.73</v>
      </c>
      <c r="C720" s="1003">
        <v>360.72159000000005</v>
      </c>
      <c r="D720" s="1009" t="s">
        <v>11</v>
      </c>
    </row>
    <row r="721" spans="1:4" s="1007" customFormat="1" ht="11.25" customHeight="1" x14ac:dyDescent="0.2">
      <c r="A721" s="1316" t="s">
        <v>404</v>
      </c>
      <c r="B721" s="1002">
        <v>50</v>
      </c>
      <c r="C721" s="1002">
        <v>50</v>
      </c>
      <c r="D721" s="1008" t="s">
        <v>365</v>
      </c>
    </row>
    <row r="722" spans="1:4" s="1007" customFormat="1" ht="11.25" customHeight="1" x14ac:dyDescent="0.2">
      <c r="A722" s="1318"/>
      <c r="B722" s="1005">
        <v>50</v>
      </c>
      <c r="C722" s="1005">
        <v>50</v>
      </c>
      <c r="D722" s="1010" t="s">
        <v>11</v>
      </c>
    </row>
    <row r="723" spans="1:4" s="1007" customFormat="1" ht="11.25" customHeight="1" x14ac:dyDescent="0.2">
      <c r="A723" s="1317" t="s">
        <v>1858</v>
      </c>
      <c r="B723" s="1003">
        <v>1050</v>
      </c>
      <c r="C723" s="1003">
        <v>1050</v>
      </c>
      <c r="D723" s="1009" t="s">
        <v>801</v>
      </c>
    </row>
    <row r="724" spans="1:4" s="1007" customFormat="1" ht="11.25" customHeight="1" x14ac:dyDescent="0.2">
      <c r="A724" s="1317"/>
      <c r="B724" s="1003">
        <v>1050</v>
      </c>
      <c r="C724" s="1003">
        <v>1050</v>
      </c>
      <c r="D724" s="1009" t="s">
        <v>11</v>
      </c>
    </row>
    <row r="725" spans="1:4" s="1007" customFormat="1" ht="11.25" customHeight="1" x14ac:dyDescent="0.2">
      <c r="A725" s="1316" t="s">
        <v>4355</v>
      </c>
      <c r="B725" s="1002">
        <v>320</v>
      </c>
      <c r="C725" s="1002">
        <v>320</v>
      </c>
      <c r="D725" s="1008" t="s">
        <v>778</v>
      </c>
    </row>
    <row r="726" spans="1:4" s="1007" customFormat="1" ht="11.25" customHeight="1" x14ac:dyDescent="0.2">
      <c r="A726" s="1318"/>
      <c r="B726" s="1005">
        <v>320</v>
      </c>
      <c r="C726" s="1005">
        <v>320</v>
      </c>
      <c r="D726" s="1010" t="s">
        <v>11</v>
      </c>
    </row>
    <row r="727" spans="1:4" s="1007" customFormat="1" ht="11.25" customHeight="1" x14ac:dyDescent="0.2">
      <c r="A727" s="1317" t="s">
        <v>349</v>
      </c>
      <c r="B727" s="1003">
        <v>500</v>
      </c>
      <c r="C727" s="1003">
        <v>0</v>
      </c>
      <c r="D727" s="1009" t="s">
        <v>782</v>
      </c>
    </row>
    <row r="728" spans="1:4" s="1007" customFormat="1" ht="11.25" customHeight="1" x14ac:dyDescent="0.2">
      <c r="A728" s="1317"/>
      <c r="B728" s="1003">
        <v>665.89</v>
      </c>
      <c r="C728" s="1003">
        <v>0</v>
      </c>
      <c r="D728" s="1009" t="s">
        <v>365</v>
      </c>
    </row>
    <row r="729" spans="1:4" s="1007" customFormat="1" ht="11.25" customHeight="1" x14ac:dyDescent="0.2">
      <c r="A729" s="1317"/>
      <c r="B729" s="1003">
        <v>1165.8899999999999</v>
      </c>
      <c r="C729" s="1003">
        <v>0</v>
      </c>
      <c r="D729" s="1009" t="s">
        <v>11</v>
      </c>
    </row>
    <row r="730" spans="1:4" s="1007" customFormat="1" ht="11.25" customHeight="1" x14ac:dyDescent="0.2">
      <c r="A730" s="1316" t="s">
        <v>1859</v>
      </c>
      <c r="B730" s="1002">
        <v>80</v>
      </c>
      <c r="C730" s="1002">
        <v>80</v>
      </c>
      <c r="D730" s="1008" t="s">
        <v>778</v>
      </c>
    </row>
    <row r="731" spans="1:4" s="1007" customFormat="1" ht="11.25" customHeight="1" x14ac:dyDescent="0.2">
      <c r="A731" s="1317"/>
      <c r="B731" s="1003">
        <v>320</v>
      </c>
      <c r="C731" s="1003">
        <v>320</v>
      </c>
      <c r="D731" s="1009" t="s">
        <v>779</v>
      </c>
    </row>
    <row r="732" spans="1:4" s="1007" customFormat="1" ht="11.25" customHeight="1" x14ac:dyDescent="0.2">
      <c r="A732" s="1318"/>
      <c r="B732" s="1005">
        <v>400</v>
      </c>
      <c r="C732" s="1005">
        <v>400</v>
      </c>
      <c r="D732" s="1010" t="s">
        <v>11</v>
      </c>
    </row>
    <row r="733" spans="1:4" s="1007" customFormat="1" ht="11.25" customHeight="1" x14ac:dyDescent="0.2">
      <c r="A733" s="1317" t="s">
        <v>1860</v>
      </c>
      <c r="B733" s="1003">
        <v>1275.8399999999999</v>
      </c>
      <c r="C733" s="1003">
        <v>1275.8399999999999</v>
      </c>
      <c r="D733" s="1009" t="s">
        <v>801</v>
      </c>
    </row>
    <row r="734" spans="1:4" s="1007" customFormat="1" ht="11.25" customHeight="1" x14ac:dyDescent="0.2">
      <c r="A734" s="1317"/>
      <c r="B734" s="1003">
        <v>390</v>
      </c>
      <c r="C734" s="1003">
        <v>195</v>
      </c>
      <c r="D734" s="1009" t="s">
        <v>894</v>
      </c>
    </row>
    <row r="735" spans="1:4" s="1007" customFormat="1" ht="11.25" customHeight="1" x14ac:dyDescent="0.2">
      <c r="A735" s="1317"/>
      <c r="B735" s="1003">
        <v>415.6</v>
      </c>
      <c r="C735" s="1003">
        <v>415.6</v>
      </c>
      <c r="D735" s="1009" t="s">
        <v>778</v>
      </c>
    </row>
    <row r="736" spans="1:4" s="1007" customFormat="1" ht="11.25" customHeight="1" x14ac:dyDescent="0.2">
      <c r="A736" s="1317"/>
      <c r="B736" s="1003">
        <v>320</v>
      </c>
      <c r="C736" s="1003">
        <v>320</v>
      </c>
      <c r="D736" s="1009" t="s">
        <v>779</v>
      </c>
    </row>
    <row r="737" spans="1:4" s="1007" customFormat="1" ht="11.25" customHeight="1" x14ac:dyDescent="0.2">
      <c r="A737" s="1317"/>
      <c r="B737" s="1003">
        <v>2401.44</v>
      </c>
      <c r="C737" s="1003">
        <v>2206.44</v>
      </c>
      <c r="D737" s="1009" t="s">
        <v>11</v>
      </c>
    </row>
    <row r="738" spans="1:4" s="1007" customFormat="1" ht="11.25" customHeight="1" x14ac:dyDescent="0.2">
      <c r="A738" s="1316" t="s">
        <v>449</v>
      </c>
      <c r="B738" s="1002">
        <v>160</v>
      </c>
      <c r="C738" s="1002">
        <v>160</v>
      </c>
      <c r="D738" s="1008" t="s">
        <v>778</v>
      </c>
    </row>
    <row r="739" spans="1:4" s="1007" customFormat="1" ht="11.25" customHeight="1" x14ac:dyDescent="0.2">
      <c r="A739" s="1317"/>
      <c r="B739" s="1003">
        <v>320</v>
      </c>
      <c r="C739" s="1003">
        <v>320</v>
      </c>
      <c r="D739" s="1009" t="s">
        <v>779</v>
      </c>
    </row>
    <row r="740" spans="1:4" s="1007" customFormat="1" ht="11.25" customHeight="1" x14ac:dyDescent="0.2">
      <c r="A740" s="1318"/>
      <c r="B740" s="1005">
        <v>480</v>
      </c>
      <c r="C740" s="1005">
        <v>480</v>
      </c>
      <c r="D740" s="1010" t="s">
        <v>11</v>
      </c>
    </row>
    <row r="741" spans="1:4" s="1007" customFormat="1" ht="11.25" customHeight="1" x14ac:dyDescent="0.2">
      <c r="A741" s="1316" t="s">
        <v>1861</v>
      </c>
      <c r="B741" s="1002">
        <v>4000</v>
      </c>
      <c r="C741" s="1002">
        <v>0</v>
      </c>
      <c r="D741" s="1008" t="s">
        <v>892</v>
      </c>
    </row>
    <row r="742" spans="1:4" s="1007" customFormat="1" ht="11.25" customHeight="1" x14ac:dyDescent="0.2">
      <c r="A742" s="1317"/>
      <c r="B742" s="1003">
        <v>334.46</v>
      </c>
      <c r="C742" s="1003">
        <v>334.45564000000002</v>
      </c>
      <c r="D742" s="1009" t="s">
        <v>778</v>
      </c>
    </row>
    <row r="743" spans="1:4" s="1007" customFormat="1" ht="11.25" customHeight="1" x14ac:dyDescent="0.2">
      <c r="A743" s="1317"/>
      <c r="B743" s="1003">
        <v>225</v>
      </c>
      <c r="C743" s="1003">
        <v>225</v>
      </c>
      <c r="D743" s="1009" t="s">
        <v>365</v>
      </c>
    </row>
    <row r="744" spans="1:4" s="1007" customFormat="1" ht="11.25" customHeight="1" x14ac:dyDescent="0.2">
      <c r="A744" s="1318"/>
      <c r="B744" s="1005">
        <v>4559.46</v>
      </c>
      <c r="C744" s="1005">
        <v>559.45564000000002</v>
      </c>
      <c r="D744" s="1010" t="s">
        <v>11</v>
      </c>
    </row>
    <row r="745" spans="1:4" s="1007" customFormat="1" ht="11.25" customHeight="1" x14ac:dyDescent="0.2">
      <c r="A745" s="1316" t="s">
        <v>1862</v>
      </c>
      <c r="B745" s="1002">
        <v>320</v>
      </c>
      <c r="C745" s="1002">
        <v>320</v>
      </c>
      <c r="D745" s="1008" t="s">
        <v>778</v>
      </c>
    </row>
    <row r="746" spans="1:4" s="1007" customFormat="1" ht="11.25" customHeight="1" x14ac:dyDescent="0.2">
      <c r="A746" s="1317"/>
      <c r="B746" s="1003">
        <v>1.68</v>
      </c>
      <c r="C746" s="1003">
        <v>0</v>
      </c>
      <c r="D746" s="1009" t="s">
        <v>779</v>
      </c>
    </row>
    <row r="747" spans="1:4" s="1007" customFormat="1" ht="11.25" customHeight="1" x14ac:dyDescent="0.2">
      <c r="A747" s="1317"/>
      <c r="B747" s="1003">
        <v>500</v>
      </c>
      <c r="C747" s="1003">
        <v>500</v>
      </c>
      <c r="D747" s="1009" t="s">
        <v>503</v>
      </c>
    </row>
    <row r="748" spans="1:4" s="1007" customFormat="1" ht="11.25" customHeight="1" x14ac:dyDescent="0.2">
      <c r="A748" s="1318"/>
      <c r="B748" s="1005">
        <v>821.68000000000006</v>
      </c>
      <c r="C748" s="1005">
        <v>820</v>
      </c>
      <c r="D748" s="1010" t="s">
        <v>11</v>
      </c>
    </row>
    <row r="749" spans="1:4" s="1007" customFormat="1" ht="11.25" customHeight="1" x14ac:dyDescent="0.2">
      <c r="A749" s="1317" t="s">
        <v>4356</v>
      </c>
      <c r="B749" s="1003">
        <v>320</v>
      </c>
      <c r="C749" s="1003">
        <v>282.68177000000003</v>
      </c>
      <c r="D749" s="1009" t="s">
        <v>778</v>
      </c>
    </row>
    <row r="750" spans="1:4" s="1007" customFormat="1" ht="11.25" customHeight="1" x14ac:dyDescent="0.2">
      <c r="A750" s="1317"/>
      <c r="B750" s="1003">
        <v>320</v>
      </c>
      <c r="C750" s="1003">
        <v>320</v>
      </c>
      <c r="D750" s="1009" t="s">
        <v>779</v>
      </c>
    </row>
    <row r="751" spans="1:4" s="1007" customFormat="1" ht="11.25" customHeight="1" x14ac:dyDescent="0.2">
      <c r="A751" s="1317"/>
      <c r="B751" s="1003">
        <v>640</v>
      </c>
      <c r="C751" s="1003">
        <v>602.68177000000003</v>
      </c>
      <c r="D751" s="1009" t="s">
        <v>11</v>
      </c>
    </row>
    <row r="752" spans="1:4" s="1007" customFormat="1" ht="11.25" customHeight="1" x14ac:dyDescent="0.2">
      <c r="A752" s="1316" t="s">
        <v>1863</v>
      </c>
      <c r="B752" s="1002">
        <v>200</v>
      </c>
      <c r="C752" s="1002">
        <v>100</v>
      </c>
      <c r="D752" s="1008" t="s">
        <v>2952</v>
      </c>
    </row>
    <row r="753" spans="1:4" s="1007" customFormat="1" ht="11.25" customHeight="1" x14ac:dyDescent="0.2">
      <c r="A753" s="1317"/>
      <c r="B753" s="1003">
        <v>800</v>
      </c>
      <c r="C753" s="1003">
        <v>800</v>
      </c>
      <c r="D753" s="1009" t="s">
        <v>801</v>
      </c>
    </row>
    <row r="754" spans="1:4" s="1007" customFormat="1" ht="11.25" customHeight="1" x14ac:dyDescent="0.2">
      <c r="A754" s="1317"/>
      <c r="B754" s="1003">
        <v>80</v>
      </c>
      <c r="C754" s="1003">
        <v>80</v>
      </c>
      <c r="D754" s="1009" t="s">
        <v>797</v>
      </c>
    </row>
    <row r="755" spans="1:4" s="1007" customFormat="1" ht="11.25" customHeight="1" x14ac:dyDescent="0.2">
      <c r="A755" s="1317"/>
      <c r="B755" s="1003">
        <v>15</v>
      </c>
      <c r="C755" s="1003">
        <v>15</v>
      </c>
      <c r="D755" s="1009" t="s">
        <v>3974</v>
      </c>
    </row>
    <row r="756" spans="1:4" s="1007" customFormat="1" ht="11.25" customHeight="1" x14ac:dyDescent="0.2">
      <c r="A756" s="1317"/>
      <c r="B756" s="1003">
        <v>1250</v>
      </c>
      <c r="C756" s="1003">
        <v>1250</v>
      </c>
      <c r="D756" s="1009" t="s">
        <v>3883</v>
      </c>
    </row>
    <row r="757" spans="1:4" s="1007" customFormat="1" ht="11.25" customHeight="1" x14ac:dyDescent="0.2">
      <c r="A757" s="1318"/>
      <c r="B757" s="1005">
        <v>2345</v>
      </c>
      <c r="C757" s="1005">
        <v>2245</v>
      </c>
      <c r="D757" s="1010" t="s">
        <v>11</v>
      </c>
    </row>
    <row r="758" spans="1:4" s="1007" customFormat="1" ht="11.25" customHeight="1" x14ac:dyDescent="0.2">
      <c r="A758" s="1317" t="s">
        <v>1864</v>
      </c>
      <c r="B758" s="1003">
        <v>148.63999999999999</v>
      </c>
      <c r="C758" s="1003">
        <v>148.63999999999999</v>
      </c>
      <c r="D758" s="1009" t="s">
        <v>778</v>
      </c>
    </row>
    <row r="759" spans="1:4" s="1007" customFormat="1" ht="11.25" customHeight="1" x14ac:dyDescent="0.2">
      <c r="A759" s="1317"/>
      <c r="B759" s="1003">
        <v>320</v>
      </c>
      <c r="C759" s="1003">
        <v>320</v>
      </c>
      <c r="D759" s="1009" t="s">
        <v>779</v>
      </c>
    </row>
    <row r="760" spans="1:4" s="1007" customFormat="1" ht="11.25" customHeight="1" x14ac:dyDescent="0.2">
      <c r="A760" s="1317"/>
      <c r="B760" s="1003">
        <v>468.64</v>
      </c>
      <c r="C760" s="1003">
        <v>468.64</v>
      </c>
      <c r="D760" s="1009" t="s">
        <v>11</v>
      </c>
    </row>
    <row r="761" spans="1:4" s="1007" customFormat="1" ht="11.25" customHeight="1" x14ac:dyDescent="0.2">
      <c r="A761" s="1316" t="s">
        <v>1865</v>
      </c>
      <c r="B761" s="1002">
        <v>120</v>
      </c>
      <c r="C761" s="1002">
        <v>43.451999999999998</v>
      </c>
      <c r="D761" s="1008" t="s">
        <v>894</v>
      </c>
    </row>
    <row r="762" spans="1:4" s="1007" customFormat="1" ht="11.25" customHeight="1" x14ac:dyDescent="0.2">
      <c r="A762" s="1317"/>
      <c r="B762" s="1003">
        <v>81.290000000000006</v>
      </c>
      <c r="C762" s="1003">
        <v>1.8828</v>
      </c>
      <c r="D762" s="1009" t="s">
        <v>778</v>
      </c>
    </row>
    <row r="763" spans="1:4" s="1007" customFormat="1" ht="11.25" customHeight="1" x14ac:dyDescent="0.2">
      <c r="A763" s="1317"/>
      <c r="B763" s="1003">
        <v>3233</v>
      </c>
      <c r="C763" s="1003">
        <v>3233</v>
      </c>
      <c r="D763" s="1009" t="s">
        <v>784</v>
      </c>
    </row>
    <row r="764" spans="1:4" s="1007" customFormat="1" ht="11.25" customHeight="1" x14ac:dyDescent="0.2">
      <c r="A764" s="1317"/>
      <c r="B764" s="1003">
        <v>217.44</v>
      </c>
      <c r="C764" s="1003">
        <v>217.43899999999999</v>
      </c>
      <c r="D764" s="1009" t="s">
        <v>3135</v>
      </c>
    </row>
    <row r="765" spans="1:4" s="1007" customFormat="1" ht="11.25" customHeight="1" x14ac:dyDescent="0.2">
      <c r="A765" s="1317"/>
      <c r="B765" s="1003">
        <v>100</v>
      </c>
      <c r="C765" s="1003">
        <v>100</v>
      </c>
      <c r="D765" s="1009" t="s">
        <v>788</v>
      </c>
    </row>
    <row r="766" spans="1:4" s="1007" customFormat="1" ht="11.25" customHeight="1" x14ac:dyDescent="0.2">
      <c r="A766" s="1318"/>
      <c r="B766" s="1005">
        <v>3751.73</v>
      </c>
      <c r="C766" s="1005">
        <v>3595.7737999999999</v>
      </c>
      <c r="D766" s="1010" t="s">
        <v>11</v>
      </c>
    </row>
    <row r="767" spans="1:4" s="1007" customFormat="1" ht="11.25" customHeight="1" x14ac:dyDescent="0.2">
      <c r="A767" s="1317" t="s">
        <v>1866</v>
      </c>
      <c r="B767" s="1003">
        <v>21</v>
      </c>
      <c r="C767" s="1003">
        <v>21</v>
      </c>
      <c r="D767" s="1009" t="s">
        <v>796</v>
      </c>
    </row>
    <row r="768" spans="1:4" s="1007" customFormat="1" ht="11.25" customHeight="1" x14ac:dyDescent="0.2">
      <c r="A768" s="1317"/>
      <c r="B768" s="1003">
        <v>21</v>
      </c>
      <c r="C768" s="1003">
        <v>21</v>
      </c>
      <c r="D768" s="1009" t="s">
        <v>11</v>
      </c>
    </row>
    <row r="769" spans="1:4" s="1007" customFormat="1" ht="11.25" customHeight="1" x14ac:dyDescent="0.2">
      <c r="A769" s="1316" t="s">
        <v>1867</v>
      </c>
      <c r="B769" s="1002">
        <v>213.36</v>
      </c>
      <c r="C769" s="1002">
        <v>213.36</v>
      </c>
      <c r="D769" s="1008" t="s">
        <v>778</v>
      </c>
    </row>
    <row r="770" spans="1:4" s="1007" customFormat="1" ht="11.25" customHeight="1" x14ac:dyDescent="0.2">
      <c r="A770" s="1318"/>
      <c r="B770" s="1005">
        <v>213.36</v>
      </c>
      <c r="C770" s="1005">
        <v>213.36</v>
      </c>
      <c r="D770" s="1010" t="s">
        <v>11</v>
      </c>
    </row>
    <row r="771" spans="1:4" s="1007" customFormat="1" ht="11.25" customHeight="1" x14ac:dyDescent="0.2">
      <c r="A771" s="1317" t="s">
        <v>1868</v>
      </c>
      <c r="B771" s="1003">
        <v>103.1</v>
      </c>
      <c r="C771" s="1003">
        <v>96.496759999999995</v>
      </c>
      <c r="D771" s="1009" t="s">
        <v>894</v>
      </c>
    </row>
    <row r="772" spans="1:4" s="1007" customFormat="1" ht="11.25" customHeight="1" x14ac:dyDescent="0.2">
      <c r="A772" s="1317"/>
      <c r="B772" s="1003">
        <v>320</v>
      </c>
      <c r="C772" s="1003">
        <v>320</v>
      </c>
      <c r="D772" s="1009" t="s">
        <v>778</v>
      </c>
    </row>
    <row r="773" spans="1:4" s="1007" customFormat="1" ht="11.25" customHeight="1" x14ac:dyDescent="0.2">
      <c r="A773" s="1317"/>
      <c r="B773" s="1003">
        <v>85.8</v>
      </c>
      <c r="C773" s="1003">
        <v>85.8</v>
      </c>
      <c r="D773" s="1009" t="s">
        <v>779</v>
      </c>
    </row>
    <row r="774" spans="1:4" s="1007" customFormat="1" ht="11.25" customHeight="1" x14ac:dyDescent="0.2">
      <c r="A774" s="1317"/>
      <c r="B774" s="1003">
        <v>508.90000000000003</v>
      </c>
      <c r="C774" s="1003">
        <v>502.29676000000001</v>
      </c>
      <c r="D774" s="1009" t="s">
        <v>11</v>
      </c>
    </row>
    <row r="775" spans="1:4" s="1007" customFormat="1" ht="11.25" customHeight="1" x14ac:dyDescent="0.2">
      <c r="A775" s="1316" t="s">
        <v>1869</v>
      </c>
      <c r="B775" s="1002">
        <v>99.35</v>
      </c>
      <c r="C775" s="1002">
        <v>99.339500000000001</v>
      </c>
      <c r="D775" s="1008" t="s">
        <v>894</v>
      </c>
    </row>
    <row r="776" spans="1:4" s="1007" customFormat="1" ht="11.25" customHeight="1" x14ac:dyDescent="0.2">
      <c r="A776" s="1318"/>
      <c r="B776" s="1005">
        <v>99.35</v>
      </c>
      <c r="C776" s="1005">
        <v>99.339500000000001</v>
      </c>
      <c r="D776" s="1010" t="s">
        <v>11</v>
      </c>
    </row>
    <row r="777" spans="1:4" s="1007" customFormat="1" ht="11.25" customHeight="1" x14ac:dyDescent="0.2">
      <c r="A777" s="1317" t="s">
        <v>3375</v>
      </c>
      <c r="B777" s="1003">
        <v>322.37</v>
      </c>
      <c r="C777" s="1003">
        <v>322.36899</v>
      </c>
      <c r="D777" s="1009" t="s">
        <v>778</v>
      </c>
    </row>
    <row r="778" spans="1:4" s="1007" customFormat="1" ht="11.25" customHeight="1" x14ac:dyDescent="0.2">
      <c r="A778" s="1317"/>
      <c r="B778" s="1003">
        <v>322.37</v>
      </c>
      <c r="C778" s="1003">
        <v>322.36899</v>
      </c>
      <c r="D778" s="1009" t="s">
        <v>11</v>
      </c>
    </row>
    <row r="779" spans="1:4" s="1007" customFormat="1" ht="11.25" customHeight="1" x14ac:dyDescent="0.2">
      <c r="A779" s="1316" t="s">
        <v>433</v>
      </c>
      <c r="B779" s="1002">
        <v>400</v>
      </c>
      <c r="C779" s="1002">
        <v>400</v>
      </c>
      <c r="D779" s="1008" t="s">
        <v>778</v>
      </c>
    </row>
    <row r="780" spans="1:4" s="1007" customFormat="1" ht="11.25" customHeight="1" x14ac:dyDescent="0.2">
      <c r="A780" s="1318"/>
      <c r="B780" s="1005">
        <v>400</v>
      </c>
      <c r="C780" s="1005">
        <v>400</v>
      </c>
      <c r="D780" s="1010" t="s">
        <v>11</v>
      </c>
    </row>
    <row r="781" spans="1:4" s="1007" customFormat="1" ht="11.25" customHeight="1" x14ac:dyDescent="0.2">
      <c r="A781" s="1317" t="s">
        <v>3820</v>
      </c>
      <c r="B781" s="1003">
        <v>225</v>
      </c>
      <c r="C781" s="1003">
        <v>0</v>
      </c>
      <c r="D781" s="1009" t="s">
        <v>365</v>
      </c>
    </row>
    <row r="782" spans="1:4" s="1007" customFormat="1" ht="11.25" customHeight="1" x14ac:dyDescent="0.2">
      <c r="A782" s="1317"/>
      <c r="B782" s="1003">
        <v>225</v>
      </c>
      <c r="C782" s="1003">
        <v>0</v>
      </c>
      <c r="D782" s="1009" t="s">
        <v>11</v>
      </c>
    </row>
    <row r="783" spans="1:4" s="1007" customFormat="1" ht="11.25" customHeight="1" x14ac:dyDescent="0.2">
      <c r="A783" s="1316" t="s">
        <v>4357</v>
      </c>
      <c r="B783" s="1002">
        <v>5000</v>
      </c>
      <c r="C783" s="1002">
        <v>0</v>
      </c>
      <c r="D783" s="1008" t="s">
        <v>892</v>
      </c>
    </row>
    <row r="784" spans="1:4" s="1007" customFormat="1" ht="11.25" customHeight="1" x14ac:dyDescent="0.2">
      <c r="A784" s="1318"/>
      <c r="B784" s="1005">
        <v>5000</v>
      </c>
      <c r="C784" s="1005">
        <v>0</v>
      </c>
      <c r="D784" s="1010" t="s">
        <v>11</v>
      </c>
    </row>
    <row r="785" spans="1:4" s="1007" customFormat="1" ht="11.25" customHeight="1" x14ac:dyDescent="0.2">
      <c r="A785" s="1317" t="s">
        <v>4358</v>
      </c>
      <c r="B785" s="1003">
        <v>300</v>
      </c>
      <c r="C785" s="1003">
        <v>300</v>
      </c>
      <c r="D785" s="1009" t="s">
        <v>757</v>
      </c>
    </row>
    <row r="786" spans="1:4" s="1007" customFormat="1" ht="11.25" customHeight="1" x14ac:dyDescent="0.2">
      <c r="A786" s="1317"/>
      <c r="B786" s="1003">
        <v>300</v>
      </c>
      <c r="C786" s="1003">
        <v>300</v>
      </c>
      <c r="D786" s="1009" t="s">
        <v>11</v>
      </c>
    </row>
    <row r="787" spans="1:4" s="1007" customFormat="1" ht="11.25" customHeight="1" x14ac:dyDescent="0.2">
      <c r="A787" s="1316" t="s">
        <v>4359</v>
      </c>
      <c r="B787" s="1002">
        <v>728.1</v>
      </c>
      <c r="C787" s="1002">
        <v>0</v>
      </c>
      <c r="D787" s="1008" t="s">
        <v>892</v>
      </c>
    </row>
    <row r="788" spans="1:4" s="1007" customFormat="1" ht="11.25" customHeight="1" x14ac:dyDescent="0.2">
      <c r="A788" s="1318"/>
      <c r="B788" s="1005">
        <v>728.1</v>
      </c>
      <c r="C788" s="1005">
        <v>0</v>
      </c>
      <c r="D788" s="1010" t="s">
        <v>11</v>
      </c>
    </row>
    <row r="789" spans="1:4" s="1007" customFormat="1" ht="11.25" customHeight="1" x14ac:dyDescent="0.2">
      <c r="A789" s="1316" t="s">
        <v>1870</v>
      </c>
      <c r="B789" s="1002">
        <v>2400</v>
      </c>
      <c r="C789" s="1002">
        <v>2400</v>
      </c>
      <c r="D789" s="1008" t="s">
        <v>784</v>
      </c>
    </row>
    <row r="790" spans="1:4" s="1007" customFormat="1" ht="11.25" customHeight="1" x14ac:dyDescent="0.2">
      <c r="A790" s="1318"/>
      <c r="B790" s="1005">
        <v>2400</v>
      </c>
      <c r="C790" s="1005">
        <v>2400</v>
      </c>
      <c r="D790" s="1010" t="s">
        <v>11</v>
      </c>
    </row>
    <row r="791" spans="1:4" s="1007" customFormat="1" ht="11.25" customHeight="1" x14ac:dyDescent="0.2">
      <c r="A791" s="1316" t="s">
        <v>3016</v>
      </c>
      <c r="B791" s="1002">
        <v>119</v>
      </c>
      <c r="C791" s="1002">
        <v>59.5</v>
      </c>
      <c r="D791" s="1008" t="s">
        <v>2952</v>
      </c>
    </row>
    <row r="792" spans="1:4" s="1007" customFormat="1" ht="11.25" customHeight="1" x14ac:dyDescent="0.2">
      <c r="A792" s="1317"/>
      <c r="B792" s="1003">
        <v>51.6</v>
      </c>
      <c r="C792" s="1003">
        <v>51.6</v>
      </c>
      <c r="D792" s="1009" t="s">
        <v>807</v>
      </c>
    </row>
    <row r="793" spans="1:4" s="1007" customFormat="1" ht="11.25" customHeight="1" x14ac:dyDescent="0.2">
      <c r="A793" s="1317"/>
      <c r="B793" s="1003">
        <v>150.69999999999999</v>
      </c>
      <c r="C793" s="1003">
        <v>150.66336000000001</v>
      </c>
      <c r="D793" s="1009" t="s">
        <v>756</v>
      </c>
    </row>
    <row r="794" spans="1:4" s="1007" customFormat="1" ht="11.25" customHeight="1" x14ac:dyDescent="0.2">
      <c r="A794" s="1317"/>
      <c r="B794" s="1003">
        <v>217.8</v>
      </c>
      <c r="C794" s="1003">
        <v>217.8</v>
      </c>
      <c r="D794" s="1009" t="s">
        <v>425</v>
      </c>
    </row>
    <row r="795" spans="1:4" s="1007" customFormat="1" ht="11.25" customHeight="1" x14ac:dyDescent="0.2">
      <c r="A795" s="1317"/>
      <c r="B795" s="1003">
        <v>300</v>
      </c>
      <c r="C795" s="1003">
        <v>259.50925000000001</v>
      </c>
      <c r="D795" s="1009" t="s">
        <v>473</v>
      </c>
    </row>
    <row r="796" spans="1:4" s="1007" customFormat="1" ht="11.25" customHeight="1" x14ac:dyDescent="0.2">
      <c r="A796" s="1317"/>
      <c r="B796" s="1003">
        <v>1000</v>
      </c>
      <c r="C796" s="1003">
        <v>1000</v>
      </c>
      <c r="D796" s="1009" t="s">
        <v>440</v>
      </c>
    </row>
    <row r="797" spans="1:4" s="1007" customFormat="1" ht="11.25" customHeight="1" x14ac:dyDescent="0.2">
      <c r="A797" s="1318"/>
      <c r="B797" s="1005">
        <v>1839.1</v>
      </c>
      <c r="C797" s="1005">
        <v>1739.0726099999999</v>
      </c>
      <c r="D797" s="1010" t="s">
        <v>11</v>
      </c>
    </row>
    <row r="798" spans="1:4" s="1007" customFormat="1" ht="11.25" customHeight="1" x14ac:dyDescent="0.2">
      <c r="A798" s="1317" t="s">
        <v>4360</v>
      </c>
      <c r="B798" s="1003">
        <v>252.69</v>
      </c>
      <c r="C798" s="1003">
        <v>232.26849999999999</v>
      </c>
      <c r="D798" s="1009" t="s">
        <v>3135</v>
      </c>
    </row>
    <row r="799" spans="1:4" s="1007" customFormat="1" ht="11.25" customHeight="1" x14ac:dyDescent="0.2">
      <c r="A799" s="1317"/>
      <c r="B799" s="1003">
        <v>252.69</v>
      </c>
      <c r="C799" s="1003">
        <v>232.26849999999999</v>
      </c>
      <c r="D799" s="1009" t="s">
        <v>11</v>
      </c>
    </row>
    <row r="800" spans="1:4" s="1007" customFormat="1" ht="11.25" customHeight="1" x14ac:dyDescent="0.2">
      <c r="A800" s="1316" t="s">
        <v>4361</v>
      </c>
      <c r="B800" s="1002">
        <v>15.36</v>
      </c>
      <c r="C800" s="1002">
        <v>0</v>
      </c>
      <c r="D800" s="1008" t="s">
        <v>778</v>
      </c>
    </row>
    <row r="801" spans="1:4" s="1007" customFormat="1" ht="11.25" customHeight="1" x14ac:dyDescent="0.2">
      <c r="A801" s="1318"/>
      <c r="B801" s="1005">
        <v>15.36</v>
      </c>
      <c r="C801" s="1005">
        <v>0</v>
      </c>
      <c r="D801" s="1010" t="s">
        <v>11</v>
      </c>
    </row>
    <row r="802" spans="1:4" s="1007" customFormat="1" ht="11.25" customHeight="1" x14ac:dyDescent="0.2">
      <c r="A802" s="1317" t="s">
        <v>3376</v>
      </c>
      <c r="B802" s="1003">
        <v>97.44</v>
      </c>
      <c r="C802" s="1003">
        <v>0</v>
      </c>
      <c r="D802" s="1009" t="s">
        <v>779</v>
      </c>
    </row>
    <row r="803" spans="1:4" s="1007" customFormat="1" ht="11.25" customHeight="1" x14ac:dyDescent="0.2">
      <c r="A803" s="1317"/>
      <c r="B803" s="1003">
        <v>97.44</v>
      </c>
      <c r="C803" s="1003">
        <v>0</v>
      </c>
      <c r="D803" s="1009" t="s">
        <v>11</v>
      </c>
    </row>
    <row r="804" spans="1:4" s="1007" customFormat="1" ht="11.25" customHeight="1" x14ac:dyDescent="0.2">
      <c r="A804" s="1316" t="s">
        <v>1871</v>
      </c>
      <c r="B804" s="1002">
        <v>210</v>
      </c>
      <c r="C804" s="1002">
        <v>210</v>
      </c>
      <c r="D804" s="1008" t="s">
        <v>779</v>
      </c>
    </row>
    <row r="805" spans="1:4" s="1007" customFormat="1" ht="11.25" customHeight="1" x14ac:dyDescent="0.2">
      <c r="A805" s="1317"/>
      <c r="B805" s="1003">
        <v>250</v>
      </c>
      <c r="C805" s="1003">
        <v>250</v>
      </c>
      <c r="D805" s="1009" t="s">
        <v>788</v>
      </c>
    </row>
    <row r="806" spans="1:4" s="1007" customFormat="1" ht="11.25" customHeight="1" x14ac:dyDescent="0.2">
      <c r="A806" s="1318"/>
      <c r="B806" s="1005">
        <v>460</v>
      </c>
      <c r="C806" s="1005">
        <v>460</v>
      </c>
      <c r="D806" s="1010" t="s">
        <v>11</v>
      </c>
    </row>
    <row r="807" spans="1:4" s="1007" customFormat="1" ht="11.25" customHeight="1" x14ac:dyDescent="0.2">
      <c r="A807" s="1317" t="s">
        <v>1872</v>
      </c>
      <c r="B807" s="1003">
        <v>129</v>
      </c>
      <c r="C807" s="1003">
        <v>129</v>
      </c>
      <c r="D807" s="1009" t="s">
        <v>785</v>
      </c>
    </row>
    <row r="808" spans="1:4" s="1007" customFormat="1" ht="11.25" customHeight="1" x14ac:dyDescent="0.2">
      <c r="A808" s="1317"/>
      <c r="B808" s="1003">
        <v>29</v>
      </c>
      <c r="C808" s="1003">
        <v>29</v>
      </c>
      <c r="D808" s="1009" t="s">
        <v>778</v>
      </c>
    </row>
    <row r="809" spans="1:4" s="1007" customFormat="1" ht="11.25" customHeight="1" x14ac:dyDescent="0.2">
      <c r="A809" s="1317"/>
      <c r="B809" s="1003">
        <v>50</v>
      </c>
      <c r="C809" s="1003">
        <v>50</v>
      </c>
      <c r="D809" s="1009" t="s">
        <v>807</v>
      </c>
    </row>
    <row r="810" spans="1:4" s="1007" customFormat="1" ht="11.25" customHeight="1" x14ac:dyDescent="0.2">
      <c r="A810" s="1317"/>
      <c r="B810" s="1003">
        <v>208</v>
      </c>
      <c r="C810" s="1003">
        <v>208</v>
      </c>
      <c r="D810" s="1009" t="s">
        <v>11</v>
      </c>
    </row>
    <row r="811" spans="1:4" s="1007" customFormat="1" ht="11.25" customHeight="1" x14ac:dyDescent="0.2">
      <c r="A811" s="1316" t="s">
        <v>4362</v>
      </c>
      <c r="B811" s="1002">
        <v>221.2</v>
      </c>
      <c r="C811" s="1002">
        <v>221.2</v>
      </c>
      <c r="D811" s="1008" t="s">
        <v>779</v>
      </c>
    </row>
    <row r="812" spans="1:4" s="1007" customFormat="1" ht="11.25" customHeight="1" x14ac:dyDescent="0.2">
      <c r="A812" s="1317"/>
      <c r="B812" s="1003">
        <v>150</v>
      </c>
      <c r="C812" s="1003">
        <v>150</v>
      </c>
      <c r="D812" s="1009" t="s">
        <v>788</v>
      </c>
    </row>
    <row r="813" spans="1:4" s="1007" customFormat="1" ht="11.25" customHeight="1" x14ac:dyDescent="0.2">
      <c r="A813" s="1318"/>
      <c r="B813" s="1005">
        <v>371.2</v>
      </c>
      <c r="C813" s="1005">
        <v>371.2</v>
      </c>
      <c r="D813" s="1010" t="s">
        <v>11</v>
      </c>
    </row>
    <row r="814" spans="1:4" s="1007" customFormat="1" ht="11.25" customHeight="1" x14ac:dyDescent="0.2">
      <c r="A814" s="1317" t="s">
        <v>1873</v>
      </c>
      <c r="B814" s="1003">
        <v>80</v>
      </c>
      <c r="C814" s="1003">
        <v>80</v>
      </c>
      <c r="D814" s="1009" t="s">
        <v>778</v>
      </c>
    </row>
    <row r="815" spans="1:4" s="1007" customFormat="1" ht="11.25" customHeight="1" x14ac:dyDescent="0.2">
      <c r="A815" s="1317"/>
      <c r="B815" s="1003">
        <v>80</v>
      </c>
      <c r="C815" s="1003">
        <v>80</v>
      </c>
      <c r="D815" s="1009" t="s">
        <v>11</v>
      </c>
    </row>
    <row r="816" spans="1:4" s="1007" customFormat="1" ht="11.25" customHeight="1" x14ac:dyDescent="0.2">
      <c r="A816" s="1316" t="s">
        <v>1874</v>
      </c>
      <c r="B816" s="1002">
        <v>140.66999999999999</v>
      </c>
      <c r="C816" s="1002">
        <v>140.66800000000001</v>
      </c>
      <c r="D816" s="1008" t="s">
        <v>425</v>
      </c>
    </row>
    <row r="817" spans="1:4" s="1007" customFormat="1" ht="11.25" customHeight="1" x14ac:dyDescent="0.2">
      <c r="A817" s="1317"/>
      <c r="B817" s="1003">
        <v>61.209999999999994</v>
      </c>
      <c r="C817" s="1003">
        <v>61.163029999999992</v>
      </c>
      <c r="D817" s="1009" t="s">
        <v>3246</v>
      </c>
    </row>
    <row r="818" spans="1:4" s="1007" customFormat="1" ht="11.25" customHeight="1" x14ac:dyDescent="0.2">
      <c r="A818" s="1318"/>
      <c r="B818" s="1005">
        <v>201.88</v>
      </c>
      <c r="C818" s="1005">
        <v>201.83103</v>
      </c>
      <c r="D818" s="1010" t="s">
        <v>11</v>
      </c>
    </row>
    <row r="819" spans="1:4" s="1007" customFormat="1" ht="11.25" customHeight="1" x14ac:dyDescent="0.2">
      <c r="A819" s="1317" t="s">
        <v>1875</v>
      </c>
      <c r="B819" s="1003">
        <v>116.6</v>
      </c>
      <c r="C819" s="1003">
        <v>116.6</v>
      </c>
      <c r="D819" s="1009" t="s">
        <v>828</v>
      </c>
    </row>
    <row r="820" spans="1:4" s="1007" customFormat="1" ht="11.25" customHeight="1" x14ac:dyDescent="0.2">
      <c r="A820" s="1317"/>
      <c r="B820" s="1003">
        <v>70</v>
      </c>
      <c r="C820" s="1003">
        <v>70</v>
      </c>
      <c r="D820" s="1009" t="s">
        <v>895</v>
      </c>
    </row>
    <row r="821" spans="1:4" s="1007" customFormat="1" ht="11.25" customHeight="1" x14ac:dyDescent="0.2">
      <c r="A821" s="1317"/>
      <c r="B821" s="1003">
        <v>5428</v>
      </c>
      <c r="C821" s="1003">
        <v>5428</v>
      </c>
      <c r="D821" s="1009" t="s">
        <v>812</v>
      </c>
    </row>
    <row r="822" spans="1:4" s="1007" customFormat="1" ht="11.25" customHeight="1" x14ac:dyDescent="0.2">
      <c r="A822" s="1317"/>
      <c r="B822" s="1003">
        <v>200</v>
      </c>
      <c r="C822" s="1003">
        <v>200</v>
      </c>
      <c r="D822" s="1009" t="s">
        <v>807</v>
      </c>
    </row>
    <row r="823" spans="1:4" s="1007" customFormat="1" ht="11.25" customHeight="1" x14ac:dyDescent="0.2">
      <c r="A823" s="1317"/>
      <c r="B823" s="1003">
        <v>120</v>
      </c>
      <c r="C823" s="1003">
        <v>120</v>
      </c>
      <c r="D823" s="1009" t="s">
        <v>495</v>
      </c>
    </row>
    <row r="824" spans="1:4" s="1007" customFormat="1" ht="11.25" customHeight="1" x14ac:dyDescent="0.2">
      <c r="A824" s="1317"/>
      <c r="B824" s="1003">
        <v>2681.38</v>
      </c>
      <c r="C824" s="1003">
        <v>2681.01019</v>
      </c>
      <c r="D824" s="1009" t="s">
        <v>3246</v>
      </c>
    </row>
    <row r="825" spans="1:4" s="1007" customFormat="1" ht="11.25" customHeight="1" x14ac:dyDescent="0.2">
      <c r="A825" s="1317"/>
      <c r="B825" s="1003">
        <v>8615.98</v>
      </c>
      <c r="C825" s="1003">
        <v>8615.6101899999994</v>
      </c>
      <c r="D825" s="1009" t="s">
        <v>11</v>
      </c>
    </row>
    <row r="826" spans="1:4" s="1007" customFormat="1" ht="11.25" customHeight="1" x14ac:dyDescent="0.2">
      <c r="A826" s="1316" t="s">
        <v>1876</v>
      </c>
      <c r="B826" s="1002">
        <v>70</v>
      </c>
      <c r="C826" s="1002">
        <v>70</v>
      </c>
      <c r="D826" s="1008" t="s">
        <v>895</v>
      </c>
    </row>
    <row r="827" spans="1:4" s="1007" customFormat="1" ht="11.25" customHeight="1" x14ac:dyDescent="0.2">
      <c r="A827" s="1317"/>
      <c r="B827" s="1003">
        <v>4.3100000000000005</v>
      </c>
      <c r="C827" s="1003">
        <v>2.94</v>
      </c>
      <c r="D827" s="1009" t="s">
        <v>3246</v>
      </c>
    </row>
    <row r="828" spans="1:4" s="1007" customFormat="1" ht="11.25" customHeight="1" x14ac:dyDescent="0.2">
      <c r="A828" s="1318"/>
      <c r="B828" s="1005">
        <v>74.31</v>
      </c>
      <c r="C828" s="1005">
        <v>72.94</v>
      </c>
      <c r="D828" s="1010" t="s">
        <v>11</v>
      </c>
    </row>
    <row r="829" spans="1:4" s="1007" customFormat="1" ht="11.25" customHeight="1" x14ac:dyDescent="0.2">
      <c r="A829" s="1317" t="s">
        <v>1877</v>
      </c>
      <c r="B829" s="1003">
        <v>197.28</v>
      </c>
      <c r="C829" s="1003">
        <v>197.26560000000001</v>
      </c>
      <c r="D829" s="1009" t="s">
        <v>3246</v>
      </c>
    </row>
    <row r="830" spans="1:4" s="1007" customFormat="1" ht="11.25" customHeight="1" x14ac:dyDescent="0.2">
      <c r="A830" s="1317"/>
      <c r="B830" s="1003">
        <v>197.28</v>
      </c>
      <c r="C830" s="1003">
        <v>197.26560000000001</v>
      </c>
      <c r="D830" s="1009" t="s">
        <v>11</v>
      </c>
    </row>
    <row r="831" spans="1:4" s="1007" customFormat="1" ht="11.25" customHeight="1" x14ac:dyDescent="0.2">
      <c r="A831" s="1316" t="s">
        <v>1878</v>
      </c>
      <c r="B831" s="1002">
        <v>130</v>
      </c>
      <c r="C831" s="1002">
        <v>121.17543999999999</v>
      </c>
      <c r="D831" s="1008" t="s">
        <v>785</v>
      </c>
    </row>
    <row r="832" spans="1:4" s="1007" customFormat="1" ht="11.25" customHeight="1" x14ac:dyDescent="0.2">
      <c r="A832" s="1317"/>
      <c r="B832" s="1003">
        <v>575.05999999999995</v>
      </c>
      <c r="C832" s="1003">
        <v>574.89759000000004</v>
      </c>
      <c r="D832" s="1009" t="s">
        <v>3246</v>
      </c>
    </row>
    <row r="833" spans="1:4" s="1007" customFormat="1" ht="21" x14ac:dyDescent="0.2">
      <c r="A833" s="1317"/>
      <c r="B833" s="1003">
        <v>450</v>
      </c>
      <c r="C833" s="1003">
        <v>355.67500000000001</v>
      </c>
      <c r="D833" s="1009" t="s">
        <v>639</v>
      </c>
    </row>
    <row r="834" spans="1:4" s="1007" customFormat="1" ht="11.25" customHeight="1" x14ac:dyDescent="0.2">
      <c r="A834" s="1318"/>
      <c r="B834" s="1005">
        <v>1155.06</v>
      </c>
      <c r="C834" s="1005">
        <v>1051.74803</v>
      </c>
      <c r="D834" s="1010" t="s">
        <v>11</v>
      </c>
    </row>
    <row r="835" spans="1:4" s="1007" customFormat="1" ht="21" x14ac:dyDescent="0.2">
      <c r="A835" s="1317" t="s">
        <v>1879</v>
      </c>
      <c r="B835" s="1003">
        <v>1500</v>
      </c>
      <c r="C835" s="1003">
        <v>1500</v>
      </c>
      <c r="D835" s="1009" t="s">
        <v>3377</v>
      </c>
    </row>
    <row r="836" spans="1:4" s="1007" customFormat="1" ht="11.25" customHeight="1" x14ac:dyDescent="0.2">
      <c r="A836" s="1317"/>
      <c r="B836" s="1003">
        <v>82.2</v>
      </c>
      <c r="C836" s="1003">
        <v>82.2</v>
      </c>
      <c r="D836" s="1009" t="s">
        <v>828</v>
      </c>
    </row>
    <row r="837" spans="1:4" s="1007" customFormat="1" ht="11.25" customHeight="1" x14ac:dyDescent="0.2">
      <c r="A837" s="1317"/>
      <c r="B837" s="1003">
        <v>129.5</v>
      </c>
      <c r="C837" s="1003">
        <v>129.5</v>
      </c>
      <c r="D837" s="1009" t="s">
        <v>785</v>
      </c>
    </row>
    <row r="838" spans="1:4" s="1007" customFormat="1" ht="11.25" customHeight="1" x14ac:dyDescent="0.2">
      <c r="A838" s="1317"/>
      <c r="B838" s="1003">
        <v>70</v>
      </c>
      <c r="C838" s="1003">
        <v>70</v>
      </c>
      <c r="D838" s="1009" t="s">
        <v>895</v>
      </c>
    </row>
    <row r="839" spans="1:4" s="1007" customFormat="1" ht="11.25" customHeight="1" x14ac:dyDescent="0.2">
      <c r="A839" s="1317"/>
      <c r="B839" s="1003">
        <v>9422</v>
      </c>
      <c r="C839" s="1003">
        <v>9422</v>
      </c>
      <c r="D839" s="1009" t="s">
        <v>812</v>
      </c>
    </row>
    <row r="840" spans="1:4" s="1007" customFormat="1" ht="11.25" customHeight="1" x14ac:dyDescent="0.2">
      <c r="A840" s="1317"/>
      <c r="B840" s="1003">
        <v>80</v>
      </c>
      <c r="C840" s="1003">
        <v>59.1188</v>
      </c>
      <c r="D840" s="1009" t="s">
        <v>807</v>
      </c>
    </row>
    <row r="841" spans="1:4" s="1007" customFormat="1" ht="11.25" customHeight="1" x14ac:dyDescent="0.2">
      <c r="A841" s="1317"/>
      <c r="B841" s="1003">
        <v>569.6</v>
      </c>
      <c r="C841" s="1003">
        <v>569.6</v>
      </c>
      <c r="D841" s="1009" t="s">
        <v>809</v>
      </c>
    </row>
    <row r="842" spans="1:4" s="1007" customFormat="1" ht="11.25" customHeight="1" x14ac:dyDescent="0.2">
      <c r="A842" s="1317"/>
      <c r="B842" s="1003">
        <v>170</v>
      </c>
      <c r="C842" s="1003">
        <v>144.07499999999999</v>
      </c>
      <c r="D842" s="1009" t="s">
        <v>756</v>
      </c>
    </row>
    <row r="843" spans="1:4" s="1007" customFormat="1" ht="11.25" customHeight="1" x14ac:dyDescent="0.2">
      <c r="A843" s="1317"/>
      <c r="B843" s="1003">
        <v>6242.01</v>
      </c>
      <c r="C843" s="1003">
        <v>6242</v>
      </c>
      <c r="D843" s="1009" t="s">
        <v>4018</v>
      </c>
    </row>
    <row r="844" spans="1:4" s="1007" customFormat="1" ht="11.25" customHeight="1" x14ac:dyDescent="0.2">
      <c r="A844" s="1317"/>
      <c r="B844" s="1003">
        <v>937.3</v>
      </c>
      <c r="C844" s="1003">
        <v>923.31174999999996</v>
      </c>
      <c r="D844" s="1009" t="s">
        <v>3246</v>
      </c>
    </row>
    <row r="845" spans="1:4" s="1007" customFormat="1" ht="11.25" customHeight="1" x14ac:dyDescent="0.2">
      <c r="A845" s="1317"/>
      <c r="B845" s="1003">
        <v>19202.61</v>
      </c>
      <c r="C845" s="1003">
        <v>19141.805550000005</v>
      </c>
      <c r="D845" s="1009" t="s">
        <v>11</v>
      </c>
    </row>
    <row r="846" spans="1:4" s="1007" customFormat="1" ht="11.25" customHeight="1" x14ac:dyDescent="0.2">
      <c r="A846" s="1316" t="s">
        <v>3378</v>
      </c>
      <c r="B846" s="1002">
        <v>84.149999999999991</v>
      </c>
      <c r="C846" s="1002">
        <v>84.127580000000009</v>
      </c>
      <c r="D846" s="1008" t="s">
        <v>3246</v>
      </c>
    </row>
    <row r="847" spans="1:4" s="1007" customFormat="1" ht="11.25" customHeight="1" x14ac:dyDescent="0.2">
      <c r="A847" s="1318"/>
      <c r="B847" s="1005">
        <v>84.149999999999991</v>
      </c>
      <c r="C847" s="1005">
        <v>84.127580000000009</v>
      </c>
      <c r="D847" s="1010" t="s">
        <v>11</v>
      </c>
    </row>
    <row r="848" spans="1:4" s="1007" customFormat="1" ht="11.25" customHeight="1" x14ac:dyDescent="0.2">
      <c r="A848" s="1317" t="s">
        <v>405</v>
      </c>
      <c r="B848" s="1003">
        <v>5557</v>
      </c>
      <c r="C848" s="1003">
        <v>5557</v>
      </c>
      <c r="D848" s="1009" t="s">
        <v>812</v>
      </c>
    </row>
    <row r="849" spans="1:4" s="1007" customFormat="1" ht="11.25" customHeight="1" x14ac:dyDescent="0.2">
      <c r="A849" s="1317"/>
      <c r="B849" s="1003">
        <v>1868.64</v>
      </c>
      <c r="C849" s="1003">
        <v>1654.4666400000001</v>
      </c>
      <c r="D849" s="1009" t="s">
        <v>3246</v>
      </c>
    </row>
    <row r="850" spans="1:4" s="1007" customFormat="1" ht="11.25" customHeight="1" x14ac:dyDescent="0.2">
      <c r="A850" s="1317"/>
      <c r="B850" s="1003">
        <v>7425.64</v>
      </c>
      <c r="C850" s="1003">
        <v>7211.4666400000006</v>
      </c>
      <c r="D850" s="1009" t="s">
        <v>11</v>
      </c>
    </row>
    <row r="851" spans="1:4" s="1007" customFormat="1" ht="11.25" customHeight="1" x14ac:dyDescent="0.2">
      <c r="A851" s="1316" t="s">
        <v>1880</v>
      </c>
      <c r="B851" s="1002">
        <v>35</v>
      </c>
      <c r="C851" s="1002">
        <v>34.974449999999997</v>
      </c>
      <c r="D851" s="1008" t="s">
        <v>3246</v>
      </c>
    </row>
    <row r="852" spans="1:4" s="1007" customFormat="1" ht="11.25" customHeight="1" x14ac:dyDescent="0.2">
      <c r="A852" s="1318"/>
      <c r="B852" s="1005">
        <v>35</v>
      </c>
      <c r="C852" s="1005">
        <v>34.974449999999997</v>
      </c>
      <c r="D852" s="1010" t="s">
        <v>11</v>
      </c>
    </row>
    <row r="853" spans="1:4" s="1007" customFormat="1" ht="11.25" customHeight="1" x14ac:dyDescent="0.2">
      <c r="A853" s="1317" t="s">
        <v>1881</v>
      </c>
      <c r="B853" s="1003">
        <v>371.5</v>
      </c>
      <c r="C853" s="1003">
        <v>371.46480000000003</v>
      </c>
      <c r="D853" s="1009" t="s">
        <v>3246</v>
      </c>
    </row>
    <row r="854" spans="1:4" s="1007" customFormat="1" ht="11.25" customHeight="1" x14ac:dyDescent="0.2">
      <c r="A854" s="1317"/>
      <c r="B854" s="1003">
        <v>371.5</v>
      </c>
      <c r="C854" s="1003">
        <v>371.46480000000003</v>
      </c>
      <c r="D854" s="1009" t="s">
        <v>11</v>
      </c>
    </row>
    <row r="855" spans="1:4" s="1007" customFormat="1" ht="11.25" customHeight="1" x14ac:dyDescent="0.2">
      <c r="A855" s="1316" t="s">
        <v>406</v>
      </c>
      <c r="B855" s="1002">
        <v>21900.71</v>
      </c>
      <c r="C855" s="1002">
        <v>21900.712</v>
      </c>
      <c r="D855" s="1008" t="s">
        <v>724</v>
      </c>
    </row>
    <row r="856" spans="1:4" s="1007" customFormat="1" ht="11.25" customHeight="1" x14ac:dyDescent="0.2">
      <c r="A856" s="1317"/>
      <c r="B856" s="1003">
        <v>164.7</v>
      </c>
      <c r="C856" s="1003">
        <v>164.7</v>
      </c>
      <c r="D856" s="1009" t="s">
        <v>828</v>
      </c>
    </row>
    <row r="857" spans="1:4" s="1007" customFormat="1" ht="11.25" customHeight="1" x14ac:dyDescent="0.2">
      <c r="A857" s="1317"/>
      <c r="B857" s="1003">
        <v>300</v>
      </c>
      <c r="C857" s="1003">
        <v>300</v>
      </c>
      <c r="D857" s="1009" t="s">
        <v>865</v>
      </c>
    </row>
    <row r="858" spans="1:4" s="1007" customFormat="1" ht="11.25" customHeight="1" x14ac:dyDescent="0.2">
      <c r="A858" s="1317"/>
      <c r="B858" s="1003">
        <v>80</v>
      </c>
      <c r="C858" s="1003">
        <v>80</v>
      </c>
      <c r="D858" s="1009" t="s">
        <v>797</v>
      </c>
    </row>
    <row r="859" spans="1:4" s="1007" customFormat="1" ht="11.25" customHeight="1" x14ac:dyDescent="0.2">
      <c r="A859" s="1317"/>
      <c r="B859" s="1003">
        <v>117</v>
      </c>
      <c r="C859" s="1003">
        <v>117</v>
      </c>
      <c r="D859" s="1009" t="s">
        <v>895</v>
      </c>
    </row>
    <row r="860" spans="1:4" s="1007" customFormat="1" ht="11.25" customHeight="1" x14ac:dyDescent="0.2">
      <c r="A860" s="1317"/>
      <c r="B860" s="1003">
        <v>56842</v>
      </c>
      <c r="C860" s="1003">
        <v>56842</v>
      </c>
      <c r="D860" s="1009" t="s">
        <v>812</v>
      </c>
    </row>
    <row r="861" spans="1:4" s="1007" customFormat="1" ht="11.25" customHeight="1" x14ac:dyDescent="0.2">
      <c r="A861" s="1317"/>
      <c r="B861" s="1003">
        <v>50</v>
      </c>
      <c r="C861" s="1003">
        <v>50</v>
      </c>
      <c r="D861" s="1009" t="s">
        <v>807</v>
      </c>
    </row>
    <row r="862" spans="1:4" s="1007" customFormat="1" ht="11.25" customHeight="1" x14ac:dyDescent="0.2">
      <c r="A862" s="1317"/>
      <c r="B862" s="1003">
        <v>150</v>
      </c>
      <c r="C862" s="1003">
        <v>144.69300000000001</v>
      </c>
      <c r="D862" s="1009" t="s">
        <v>757</v>
      </c>
    </row>
    <row r="863" spans="1:4" s="1007" customFormat="1" ht="11.25" customHeight="1" x14ac:dyDescent="0.2">
      <c r="A863" s="1317"/>
      <c r="B863" s="1003">
        <v>303.34999999999997</v>
      </c>
      <c r="C863" s="1003">
        <v>303.33099999999996</v>
      </c>
      <c r="D863" s="1009" t="s">
        <v>3245</v>
      </c>
    </row>
    <row r="864" spans="1:4" s="1007" customFormat="1" ht="11.25" customHeight="1" x14ac:dyDescent="0.2">
      <c r="A864" s="1317"/>
      <c r="B864" s="1003">
        <v>430.77</v>
      </c>
      <c r="C864" s="1003">
        <v>417.61799999999999</v>
      </c>
      <c r="D864" s="1009" t="s">
        <v>514</v>
      </c>
    </row>
    <row r="865" spans="1:4" s="1007" customFormat="1" ht="11.25" customHeight="1" x14ac:dyDescent="0.2">
      <c r="A865" s="1317"/>
      <c r="B865" s="1003">
        <v>607.85</v>
      </c>
      <c r="C865" s="1003">
        <v>607.68803000000003</v>
      </c>
      <c r="D865" s="1009" t="s">
        <v>3246</v>
      </c>
    </row>
    <row r="866" spans="1:4" s="1007" customFormat="1" ht="11.25" customHeight="1" x14ac:dyDescent="0.2">
      <c r="A866" s="1317"/>
      <c r="B866" s="1003">
        <v>50</v>
      </c>
      <c r="C866" s="1003">
        <v>50</v>
      </c>
      <c r="D866" s="1009" t="s">
        <v>365</v>
      </c>
    </row>
    <row r="867" spans="1:4" s="1007" customFormat="1" ht="11.25" customHeight="1" x14ac:dyDescent="0.2">
      <c r="A867" s="1317"/>
      <c r="B867" s="1003">
        <v>1678</v>
      </c>
      <c r="C867" s="1003">
        <v>1678</v>
      </c>
      <c r="D867" s="1009" t="s">
        <v>760</v>
      </c>
    </row>
    <row r="868" spans="1:4" s="1007" customFormat="1" ht="11.25" customHeight="1" x14ac:dyDescent="0.2">
      <c r="A868" s="1318"/>
      <c r="B868" s="1005">
        <v>82674.380000000019</v>
      </c>
      <c r="C868" s="1005">
        <v>82655.742030000009</v>
      </c>
      <c r="D868" s="1010" t="s">
        <v>11</v>
      </c>
    </row>
    <row r="869" spans="1:4" s="1007" customFormat="1" ht="21" x14ac:dyDescent="0.2">
      <c r="A869" s="1316" t="s">
        <v>452</v>
      </c>
      <c r="B869" s="1002">
        <v>532</v>
      </c>
      <c r="C869" s="1002">
        <v>532</v>
      </c>
      <c r="D869" s="1008" t="s">
        <v>811</v>
      </c>
    </row>
    <row r="870" spans="1:4" s="1007" customFormat="1" ht="11.25" customHeight="1" x14ac:dyDescent="0.2">
      <c r="A870" s="1317"/>
      <c r="B870" s="1003">
        <v>84830.5</v>
      </c>
      <c r="C870" s="1003">
        <v>84830.5</v>
      </c>
      <c r="D870" s="1009" t="s">
        <v>812</v>
      </c>
    </row>
    <row r="871" spans="1:4" s="1007" customFormat="1" ht="11.25" customHeight="1" x14ac:dyDescent="0.2">
      <c r="A871" s="1317"/>
      <c r="B871" s="1003">
        <v>55.6</v>
      </c>
      <c r="C871" s="1003">
        <v>52.887</v>
      </c>
      <c r="D871" s="1009" t="s">
        <v>809</v>
      </c>
    </row>
    <row r="872" spans="1:4" s="1007" customFormat="1" ht="11.25" customHeight="1" x14ac:dyDescent="0.2">
      <c r="A872" s="1317"/>
      <c r="B872" s="1003">
        <v>2619.54</v>
      </c>
      <c r="C872" s="1003">
        <v>2619.52306</v>
      </c>
      <c r="D872" s="1009" t="s">
        <v>4043</v>
      </c>
    </row>
    <row r="873" spans="1:4" s="1007" customFormat="1" ht="11.25" customHeight="1" x14ac:dyDescent="0.2">
      <c r="A873" s="1317"/>
      <c r="B873" s="1003">
        <v>150</v>
      </c>
      <c r="C873" s="1003">
        <v>150</v>
      </c>
      <c r="D873" s="1009" t="s">
        <v>3245</v>
      </c>
    </row>
    <row r="874" spans="1:4" s="1007" customFormat="1" ht="11.25" customHeight="1" x14ac:dyDescent="0.2">
      <c r="A874" s="1317"/>
      <c r="B874" s="1003">
        <v>12000</v>
      </c>
      <c r="C874" s="1003">
        <v>12000</v>
      </c>
      <c r="D874" s="1009" t="s">
        <v>516</v>
      </c>
    </row>
    <row r="875" spans="1:4" s="1007" customFormat="1" ht="11.25" customHeight="1" x14ac:dyDescent="0.2">
      <c r="A875" s="1317"/>
      <c r="B875" s="1003">
        <v>2655.5600000000004</v>
      </c>
      <c r="C875" s="1003">
        <v>2530.9583499999999</v>
      </c>
      <c r="D875" s="1009" t="s">
        <v>3246</v>
      </c>
    </row>
    <row r="876" spans="1:4" s="1007" customFormat="1" ht="11.25" customHeight="1" x14ac:dyDescent="0.2">
      <c r="A876" s="1317"/>
      <c r="B876" s="1003">
        <v>1456</v>
      </c>
      <c r="C876" s="1003">
        <v>1456</v>
      </c>
      <c r="D876" s="1009" t="s">
        <v>760</v>
      </c>
    </row>
    <row r="877" spans="1:4" s="1007" customFormat="1" ht="11.25" customHeight="1" x14ac:dyDescent="0.2">
      <c r="A877" s="1317"/>
      <c r="B877" s="1003">
        <v>2000</v>
      </c>
      <c r="C877" s="1003">
        <v>2000</v>
      </c>
      <c r="D877" s="1009" t="s">
        <v>440</v>
      </c>
    </row>
    <row r="878" spans="1:4" s="1007" customFormat="1" ht="11.25" customHeight="1" x14ac:dyDescent="0.2">
      <c r="A878" s="1318"/>
      <c r="B878" s="1005">
        <v>106299.2</v>
      </c>
      <c r="C878" s="1005">
        <v>106171.86841000001</v>
      </c>
      <c r="D878" s="1010" t="s">
        <v>11</v>
      </c>
    </row>
    <row r="879" spans="1:4" s="1007" customFormat="1" ht="11.25" customHeight="1" x14ac:dyDescent="0.2">
      <c r="A879" s="1316" t="s">
        <v>453</v>
      </c>
      <c r="B879" s="1002">
        <v>11689</v>
      </c>
      <c r="C879" s="1002">
        <v>11689</v>
      </c>
      <c r="D879" s="1008" t="s">
        <v>812</v>
      </c>
    </row>
    <row r="880" spans="1:4" s="1007" customFormat="1" ht="11.25" customHeight="1" x14ac:dyDescent="0.2">
      <c r="A880" s="1317"/>
      <c r="B880" s="1003">
        <v>218.9</v>
      </c>
      <c r="C880" s="1003">
        <v>218.9</v>
      </c>
      <c r="D880" s="1009" t="s">
        <v>809</v>
      </c>
    </row>
    <row r="881" spans="1:4" s="1007" customFormat="1" ht="11.25" customHeight="1" x14ac:dyDescent="0.2">
      <c r="A881" s="1317"/>
      <c r="B881" s="1003">
        <v>4283.1400000000003</v>
      </c>
      <c r="C881" s="1003">
        <v>4283.1343699999998</v>
      </c>
      <c r="D881" s="1009" t="s">
        <v>4043</v>
      </c>
    </row>
    <row r="882" spans="1:4" s="1007" customFormat="1" ht="11.25" customHeight="1" x14ac:dyDescent="0.2">
      <c r="A882" s="1317"/>
      <c r="B882" s="1003">
        <v>550</v>
      </c>
      <c r="C882" s="1003">
        <v>550</v>
      </c>
      <c r="D882" s="1009" t="s">
        <v>3245</v>
      </c>
    </row>
    <row r="883" spans="1:4" s="1007" customFormat="1" ht="11.25" customHeight="1" x14ac:dyDescent="0.2">
      <c r="A883" s="1317"/>
      <c r="B883" s="1003">
        <v>29274.400000000001</v>
      </c>
      <c r="C883" s="1003">
        <v>0</v>
      </c>
      <c r="D883" s="1009" t="s">
        <v>425</v>
      </c>
    </row>
    <row r="884" spans="1:4" s="1007" customFormat="1" ht="11.25" customHeight="1" x14ac:dyDescent="0.2">
      <c r="A884" s="1317"/>
      <c r="B884" s="1003">
        <v>459.7</v>
      </c>
      <c r="C884" s="1003">
        <v>445.55162000000001</v>
      </c>
      <c r="D884" s="1009" t="s">
        <v>514</v>
      </c>
    </row>
    <row r="885" spans="1:4" s="1007" customFormat="1" ht="11.25" customHeight="1" x14ac:dyDescent="0.2">
      <c r="A885" s="1317"/>
      <c r="B885" s="1003">
        <v>1500</v>
      </c>
      <c r="C885" s="1003">
        <v>1500</v>
      </c>
      <c r="D885" s="1009" t="s">
        <v>473</v>
      </c>
    </row>
    <row r="886" spans="1:4" s="1007" customFormat="1" ht="11.25" customHeight="1" x14ac:dyDescent="0.2">
      <c r="A886" s="1317"/>
      <c r="B886" s="1003">
        <v>2741.2200000000003</v>
      </c>
      <c r="C886" s="1003">
        <v>2741.0796100000002</v>
      </c>
      <c r="D886" s="1009" t="s">
        <v>3246</v>
      </c>
    </row>
    <row r="887" spans="1:4" s="1007" customFormat="1" ht="11.25" customHeight="1" x14ac:dyDescent="0.2">
      <c r="A887" s="1317"/>
      <c r="B887" s="1003">
        <v>1916</v>
      </c>
      <c r="C887" s="1003">
        <v>1916</v>
      </c>
      <c r="D887" s="1009" t="s">
        <v>760</v>
      </c>
    </row>
    <row r="888" spans="1:4" s="1007" customFormat="1" ht="11.25" customHeight="1" x14ac:dyDescent="0.2">
      <c r="A888" s="1317"/>
      <c r="B888" s="1003">
        <v>199</v>
      </c>
      <c r="C888" s="1003">
        <v>199</v>
      </c>
      <c r="D888" s="1009" t="s">
        <v>440</v>
      </c>
    </row>
    <row r="889" spans="1:4" s="1007" customFormat="1" ht="11.25" customHeight="1" x14ac:dyDescent="0.2">
      <c r="A889" s="1318"/>
      <c r="B889" s="1005">
        <v>52831.360000000001</v>
      </c>
      <c r="C889" s="1005">
        <v>23542.665600000004</v>
      </c>
      <c r="D889" s="1010" t="s">
        <v>11</v>
      </c>
    </row>
    <row r="890" spans="1:4" s="1007" customFormat="1" ht="11.25" customHeight="1" x14ac:dyDescent="0.2">
      <c r="A890" s="1317" t="s">
        <v>407</v>
      </c>
      <c r="B890" s="1003">
        <v>2142.79</v>
      </c>
      <c r="C890" s="1003">
        <v>2142.79</v>
      </c>
      <c r="D890" s="1009" t="s">
        <v>724</v>
      </c>
    </row>
    <row r="891" spans="1:4" s="1007" customFormat="1" ht="11.25" customHeight="1" x14ac:dyDescent="0.2">
      <c r="A891" s="1317"/>
      <c r="B891" s="1003">
        <v>84</v>
      </c>
      <c r="C891" s="1003">
        <v>42</v>
      </c>
      <c r="D891" s="1009" t="s">
        <v>2952</v>
      </c>
    </row>
    <row r="892" spans="1:4" s="1007" customFormat="1" ht="11.25" customHeight="1" x14ac:dyDescent="0.2">
      <c r="A892" s="1317"/>
      <c r="B892" s="1003">
        <v>96.3</v>
      </c>
      <c r="C892" s="1003">
        <v>96.3</v>
      </c>
      <c r="D892" s="1009" t="s">
        <v>828</v>
      </c>
    </row>
    <row r="893" spans="1:4" s="1007" customFormat="1" ht="11.25" customHeight="1" x14ac:dyDescent="0.2">
      <c r="A893" s="1317"/>
      <c r="B893" s="1003">
        <v>126.3</v>
      </c>
      <c r="C893" s="1003">
        <v>126.3</v>
      </c>
      <c r="D893" s="1009" t="s">
        <v>785</v>
      </c>
    </row>
    <row r="894" spans="1:4" s="1007" customFormat="1" ht="11.25" customHeight="1" x14ac:dyDescent="0.2">
      <c r="A894" s="1317"/>
      <c r="B894" s="1003">
        <v>76</v>
      </c>
      <c r="C894" s="1003">
        <v>70.886309999999995</v>
      </c>
      <c r="D894" s="1009" t="s">
        <v>797</v>
      </c>
    </row>
    <row r="895" spans="1:4" s="1007" customFormat="1" ht="11.25" customHeight="1" x14ac:dyDescent="0.2">
      <c r="A895" s="1317"/>
      <c r="B895" s="1003">
        <v>261.7</v>
      </c>
      <c r="C895" s="1003">
        <v>261.7</v>
      </c>
      <c r="D895" s="1009" t="s">
        <v>895</v>
      </c>
    </row>
    <row r="896" spans="1:4" s="1007" customFormat="1" ht="11.25" customHeight="1" x14ac:dyDescent="0.2">
      <c r="A896" s="1317"/>
      <c r="B896" s="1003">
        <v>6706</v>
      </c>
      <c r="C896" s="1003">
        <v>6706</v>
      </c>
      <c r="D896" s="1009" t="s">
        <v>812</v>
      </c>
    </row>
    <row r="897" spans="1:4" s="1007" customFormat="1" ht="11.25" customHeight="1" x14ac:dyDescent="0.2">
      <c r="A897" s="1317"/>
      <c r="B897" s="1003">
        <v>272.39999999999998</v>
      </c>
      <c r="C897" s="1003">
        <v>272.39999999999998</v>
      </c>
      <c r="D897" s="1009" t="s">
        <v>809</v>
      </c>
    </row>
    <row r="898" spans="1:4" s="1007" customFormat="1" ht="11.25" customHeight="1" x14ac:dyDescent="0.2">
      <c r="A898" s="1317"/>
      <c r="B898" s="1003">
        <v>500</v>
      </c>
      <c r="C898" s="1003">
        <v>500</v>
      </c>
      <c r="D898" s="1009" t="s">
        <v>415</v>
      </c>
    </row>
    <row r="899" spans="1:4" s="1007" customFormat="1" ht="11.25" customHeight="1" x14ac:dyDescent="0.2">
      <c r="A899" s="1317"/>
      <c r="B899" s="1003">
        <v>500</v>
      </c>
      <c r="C899" s="1003">
        <v>500</v>
      </c>
      <c r="D899" s="1009" t="s">
        <v>343</v>
      </c>
    </row>
    <row r="900" spans="1:4" s="1007" customFormat="1" ht="11.25" customHeight="1" x14ac:dyDescent="0.2">
      <c r="A900" s="1317"/>
      <c r="B900" s="1003">
        <v>70</v>
      </c>
      <c r="C900" s="1003">
        <v>60.353999999999999</v>
      </c>
      <c r="D900" s="1009" t="s">
        <v>495</v>
      </c>
    </row>
    <row r="901" spans="1:4" s="1007" customFormat="1" ht="11.25" customHeight="1" x14ac:dyDescent="0.2">
      <c r="A901" s="1317"/>
      <c r="B901" s="1003">
        <v>662</v>
      </c>
      <c r="C901" s="1003">
        <v>662</v>
      </c>
      <c r="D901" s="1009" t="s">
        <v>436</v>
      </c>
    </row>
    <row r="902" spans="1:4" s="1007" customFormat="1" ht="11.25" customHeight="1" x14ac:dyDescent="0.2">
      <c r="A902" s="1317"/>
      <c r="B902" s="1003">
        <v>406.9</v>
      </c>
      <c r="C902" s="1003">
        <v>398.9</v>
      </c>
      <c r="D902" s="1009" t="s">
        <v>514</v>
      </c>
    </row>
    <row r="903" spans="1:4" s="1007" customFormat="1" ht="11.25" customHeight="1" x14ac:dyDescent="0.2">
      <c r="A903" s="1317"/>
      <c r="B903" s="1003">
        <v>1537.69</v>
      </c>
      <c r="C903" s="1003">
        <v>1537.6693499999999</v>
      </c>
      <c r="D903" s="1009" t="s">
        <v>3246</v>
      </c>
    </row>
    <row r="904" spans="1:4" s="1007" customFormat="1" ht="11.25" customHeight="1" x14ac:dyDescent="0.2">
      <c r="A904" s="1317"/>
      <c r="B904" s="1003">
        <v>1500</v>
      </c>
      <c r="C904" s="1003">
        <v>1500</v>
      </c>
      <c r="D904" s="1009" t="s">
        <v>438</v>
      </c>
    </row>
    <row r="905" spans="1:4" s="1007" customFormat="1" ht="11.25" customHeight="1" x14ac:dyDescent="0.2">
      <c r="A905" s="1317"/>
      <c r="B905" s="1003">
        <v>10050</v>
      </c>
      <c r="C905" s="1003">
        <v>10050</v>
      </c>
      <c r="D905" s="1009" t="s">
        <v>365</v>
      </c>
    </row>
    <row r="906" spans="1:4" s="1007" customFormat="1" ht="11.25" customHeight="1" x14ac:dyDescent="0.2">
      <c r="A906" s="1317"/>
      <c r="B906" s="1003">
        <v>3014</v>
      </c>
      <c r="C906" s="1003">
        <v>3014</v>
      </c>
      <c r="D906" s="1009" t="s">
        <v>760</v>
      </c>
    </row>
    <row r="907" spans="1:4" s="1007" customFormat="1" ht="21" x14ac:dyDescent="0.2">
      <c r="A907" s="1317"/>
      <c r="B907" s="1003">
        <v>100</v>
      </c>
      <c r="C907" s="1003">
        <v>0</v>
      </c>
      <c r="D907" s="1009" t="s">
        <v>639</v>
      </c>
    </row>
    <row r="908" spans="1:4" s="1007" customFormat="1" ht="11.25" customHeight="1" x14ac:dyDescent="0.2">
      <c r="A908" s="1317"/>
      <c r="B908" s="1003">
        <v>28106.080000000002</v>
      </c>
      <c r="C908" s="1003">
        <v>27941.299660000001</v>
      </c>
      <c r="D908" s="1009" t="s">
        <v>11</v>
      </c>
    </row>
    <row r="909" spans="1:4" s="1007" customFormat="1" ht="11.25" customHeight="1" x14ac:dyDescent="0.2">
      <c r="A909" s="1322" t="s">
        <v>408</v>
      </c>
      <c r="B909" s="1002">
        <v>347.04</v>
      </c>
      <c r="C909" s="1002">
        <v>0</v>
      </c>
      <c r="D909" s="1008" t="s">
        <v>680</v>
      </c>
    </row>
    <row r="910" spans="1:4" s="1007" customFormat="1" ht="11.25" customHeight="1" x14ac:dyDescent="0.2">
      <c r="A910" s="1323"/>
      <c r="B910" s="1003">
        <v>19592.16</v>
      </c>
      <c r="C910" s="1003">
        <v>19592.164000000001</v>
      </c>
      <c r="D910" s="1009" t="s">
        <v>724</v>
      </c>
    </row>
    <row r="911" spans="1:4" s="1007" customFormat="1" ht="11.25" customHeight="1" x14ac:dyDescent="0.2">
      <c r="A911" s="1323"/>
      <c r="B911" s="1003">
        <v>902.9</v>
      </c>
      <c r="C911" s="1003">
        <v>902.9</v>
      </c>
      <c r="D911" s="1009" t="s">
        <v>801</v>
      </c>
    </row>
    <row r="912" spans="1:4" s="1007" customFormat="1" ht="11.25" customHeight="1" x14ac:dyDescent="0.2">
      <c r="A912" s="1323"/>
      <c r="B912" s="1003">
        <v>141</v>
      </c>
      <c r="C912" s="1003">
        <v>141</v>
      </c>
      <c r="D912" s="1009" t="s">
        <v>894</v>
      </c>
    </row>
    <row r="913" spans="1:4" s="1007" customFormat="1" ht="11.25" customHeight="1" x14ac:dyDescent="0.2">
      <c r="A913" s="1323"/>
      <c r="B913" s="1003">
        <v>312656</v>
      </c>
      <c r="C913" s="1003">
        <v>312656</v>
      </c>
      <c r="D913" s="1009" t="s">
        <v>812</v>
      </c>
    </row>
    <row r="914" spans="1:4" s="1007" customFormat="1" ht="11.25" customHeight="1" x14ac:dyDescent="0.2">
      <c r="A914" s="1323"/>
      <c r="B914" s="1003">
        <v>2286.8000000000002</v>
      </c>
      <c r="C914" s="1003">
        <v>2253.4704999999999</v>
      </c>
      <c r="D914" s="1009" t="s">
        <v>809</v>
      </c>
    </row>
    <row r="915" spans="1:4" s="1007" customFormat="1" ht="11.25" customHeight="1" x14ac:dyDescent="0.2">
      <c r="A915" s="1323"/>
      <c r="B915" s="1003">
        <v>730</v>
      </c>
      <c r="C915" s="1003">
        <v>726.13787000000002</v>
      </c>
      <c r="D915" s="1009" t="s">
        <v>757</v>
      </c>
    </row>
    <row r="916" spans="1:4" s="1007" customFormat="1" ht="21" x14ac:dyDescent="0.2">
      <c r="A916" s="1323"/>
      <c r="B916" s="1003">
        <v>1300</v>
      </c>
      <c r="C916" s="1003">
        <v>0</v>
      </c>
      <c r="D916" s="1009" t="s">
        <v>4363</v>
      </c>
    </row>
    <row r="917" spans="1:4" s="1007" customFormat="1" ht="11.25" customHeight="1" x14ac:dyDescent="0.2">
      <c r="A917" s="1323"/>
      <c r="B917" s="1003">
        <v>2000</v>
      </c>
      <c r="C917" s="1003">
        <v>2000</v>
      </c>
      <c r="D917" s="1009" t="s">
        <v>4364</v>
      </c>
    </row>
    <row r="918" spans="1:4" s="1007" customFormat="1" ht="11.25" customHeight="1" x14ac:dyDescent="0.2">
      <c r="A918" s="1323"/>
      <c r="B918" s="1003">
        <v>500</v>
      </c>
      <c r="C918" s="1003">
        <v>500</v>
      </c>
      <c r="D918" s="1009" t="s">
        <v>415</v>
      </c>
    </row>
    <row r="919" spans="1:4" s="1007" customFormat="1" ht="11.25" customHeight="1" x14ac:dyDescent="0.2">
      <c r="A919" s="1323"/>
      <c r="B919" s="1003">
        <v>3000</v>
      </c>
      <c r="C919" s="1003">
        <v>0</v>
      </c>
      <c r="D919" s="1009" t="s">
        <v>2918</v>
      </c>
    </row>
    <row r="920" spans="1:4" s="1007" customFormat="1" ht="11.25" customHeight="1" x14ac:dyDescent="0.2">
      <c r="A920" s="1323"/>
      <c r="B920" s="1003">
        <v>473.05</v>
      </c>
      <c r="C920" s="1003">
        <v>473.02500000000003</v>
      </c>
      <c r="D920" s="1009" t="s">
        <v>3245</v>
      </c>
    </row>
    <row r="921" spans="1:4" s="1007" customFormat="1" ht="11.25" customHeight="1" x14ac:dyDescent="0.2">
      <c r="A921" s="1323"/>
      <c r="B921" s="1003">
        <v>5856</v>
      </c>
      <c r="C921" s="1003">
        <v>0</v>
      </c>
      <c r="D921" s="1009" t="s">
        <v>343</v>
      </c>
    </row>
    <row r="922" spans="1:4" s="1007" customFormat="1" ht="11.25" customHeight="1" x14ac:dyDescent="0.2">
      <c r="A922" s="1323"/>
      <c r="B922" s="1003">
        <v>3350</v>
      </c>
      <c r="C922" s="1003">
        <v>3350</v>
      </c>
      <c r="D922" s="1009" t="s">
        <v>436</v>
      </c>
    </row>
    <row r="923" spans="1:4" s="1007" customFormat="1" ht="11.25" customHeight="1" x14ac:dyDescent="0.2">
      <c r="A923" s="1323"/>
      <c r="B923" s="1003">
        <v>1509.02</v>
      </c>
      <c r="C923" s="1003">
        <v>1509</v>
      </c>
      <c r="D923" s="1009" t="s">
        <v>4018</v>
      </c>
    </row>
    <row r="924" spans="1:4" s="1007" customFormat="1" ht="11.25" customHeight="1" x14ac:dyDescent="0.2">
      <c r="A924" s="1323"/>
      <c r="B924" s="1003">
        <v>2128.38</v>
      </c>
      <c r="C924" s="1003">
        <v>1464.38</v>
      </c>
      <c r="D924" s="1009" t="s">
        <v>514</v>
      </c>
    </row>
    <row r="925" spans="1:4" s="1007" customFormat="1" ht="11.25" customHeight="1" x14ac:dyDescent="0.2">
      <c r="A925" s="1323"/>
      <c r="B925" s="1003">
        <v>35</v>
      </c>
      <c r="C925" s="1003">
        <v>35</v>
      </c>
      <c r="D925" s="1009" t="s">
        <v>546</v>
      </c>
    </row>
    <row r="926" spans="1:4" s="1007" customFormat="1" ht="11.25" customHeight="1" x14ac:dyDescent="0.2">
      <c r="A926" s="1323"/>
      <c r="B926" s="1003">
        <v>1000</v>
      </c>
      <c r="C926" s="1003">
        <v>1000</v>
      </c>
      <c r="D926" s="1009" t="s">
        <v>575</v>
      </c>
    </row>
    <row r="927" spans="1:4" s="1007" customFormat="1" ht="11.25" customHeight="1" x14ac:dyDescent="0.2">
      <c r="A927" s="1323"/>
      <c r="B927" s="1003">
        <v>1620</v>
      </c>
      <c r="C927" s="1003">
        <v>1620</v>
      </c>
      <c r="D927" s="1009" t="s">
        <v>438</v>
      </c>
    </row>
    <row r="928" spans="1:4" s="1007" customFormat="1" ht="11.25" customHeight="1" x14ac:dyDescent="0.2">
      <c r="A928" s="1323"/>
      <c r="B928" s="1003">
        <v>19500</v>
      </c>
      <c r="C928" s="1003">
        <v>11000</v>
      </c>
      <c r="D928" s="1009" t="s">
        <v>564</v>
      </c>
    </row>
    <row r="929" spans="1:4" s="1007" customFormat="1" ht="11.25" customHeight="1" x14ac:dyDescent="0.2">
      <c r="A929" s="1323"/>
      <c r="B929" s="1003">
        <v>1350</v>
      </c>
      <c r="C929" s="1003">
        <v>100</v>
      </c>
      <c r="D929" s="1009" t="s">
        <v>365</v>
      </c>
    </row>
    <row r="930" spans="1:4" s="1007" customFormat="1" ht="11.25" customHeight="1" x14ac:dyDescent="0.2">
      <c r="A930" s="1323"/>
      <c r="B930" s="1003">
        <v>1331</v>
      </c>
      <c r="C930" s="1003">
        <v>1331</v>
      </c>
      <c r="D930" s="1009" t="s">
        <v>760</v>
      </c>
    </row>
    <row r="931" spans="1:4" s="1007" customFormat="1" ht="11.25" customHeight="1" x14ac:dyDescent="0.2">
      <c r="A931" s="1323"/>
      <c r="B931" s="1003">
        <v>578</v>
      </c>
      <c r="C931" s="1003">
        <v>578</v>
      </c>
      <c r="D931" s="1009" t="s">
        <v>440</v>
      </c>
    </row>
    <row r="932" spans="1:4" s="1007" customFormat="1" ht="11.25" customHeight="1" x14ac:dyDescent="0.2">
      <c r="A932" s="1323"/>
      <c r="B932" s="1003">
        <v>2573</v>
      </c>
      <c r="C932" s="1003">
        <v>2573</v>
      </c>
      <c r="D932" s="1009" t="s">
        <v>747</v>
      </c>
    </row>
    <row r="933" spans="1:4" s="1007" customFormat="1" ht="11.25" customHeight="1" x14ac:dyDescent="0.2">
      <c r="A933" s="1323"/>
      <c r="B933" s="1003">
        <v>198.36</v>
      </c>
      <c r="C933" s="1003">
        <v>198.36</v>
      </c>
      <c r="D933" s="1009" t="s">
        <v>698</v>
      </c>
    </row>
    <row r="934" spans="1:4" s="1007" customFormat="1" ht="11.25" customHeight="1" x14ac:dyDescent="0.2">
      <c r="A934" s="1323"/>
      <c r="B934" s="1003">
        <v>700</v>
      </c>
      <c r="C934" s="1003">
        <v>700</v>
      </c>
      <c r="D934" s="1009" t="s">
        <v>749</v>
      </c>
    </row>
    <row r="935" spans="1:4" s="1007" customFormat="1" ht="11.25" customHeight="1" x14ac:dyDescent="0.2">
      <c r="A935" s="1324"/>
      <c r="B935" s="1005">
        <v>385657.70999999996</v>
      </c>
      <c r="C935" s="1005">
        <v>364703.43737</v>
      </c>
      <c r="D935" s="1010" t="s">
        <v>11</v>
      </c>
    </row>
    <row r="936" spans="1:4" s="1007" customFormat="1" ht="11.25" customHeight="1" x14ac:dyDescent="0.2">
      <c r="A936" s="1317" t="s">
        <v>409</v>
      </c>
      <c r="B936" s="1003">
        <v>140</v>
      </c>
      <c r="C936" s="1003">
        <v>140</v>
      </c>
      <c r="D936" s="1009" t="s">
        <v>828</v>
      </c>
    </row>
    <row r="937" spans="1:4" s="1007" customFormat="1" ht="11.25" customHeight="1" x14ac:dyDescent="0.2">
      <c r="A937" s="1317"/>
      <c r="B937" s="1003">
        <v>80</v>
      </c>
      <c r="C937" s="1003">
        <v>80</v>
      </c>
      <c r="D937" s="1009" t="s">
        <v>797</v>
      </c>
    </row>
    <row r="938" spans="1:4" s="1007" customFormat="1" ht="11.25" customHeight="1" x14ac:dyDescent="0.2">
      <c r="A938" s="1317"/>
      <c r="B938" s="1003">
        <v>177.6</v>
      </c>
      <c r="C938" s="1003">
        <v>177.6</v>
      </c>
      <c r="D938" s="1009" t="s">
        <v>895</v>
      </c>
    </row>
    <row r="939" spans="1:4" s="1007" customFormat="1" ht="11.25" customHeight="1" x14ac:dyDescent="0.2">
      <c r="A939" s="1317"/>
      <c r="B939" s="1003">
        <v>41723</v>
      </c>
      <c r="C939" s="1003">
        <v>41723</v>
      </c>
      <c r="D939" s="1009" t="s">
        <v>812</v>
      </c>
    </row>
    <row r="940" spans="1:4" s="1007" customFormat="1" ht="11.25" customHeight="1" x14ac:dyDescent="0.2">
      <c r="A940" s="1317"/>
      <c r="B940" s="1003">
        <v>752.5</v>
      </c>
      <c r="C940" s="1003">
        <v>752.5</v>
      </c>
      <c r="D940" s="1009" t="s">
        <v>809</v>
      </c>
    </row>
    <row r="941" spans="1:4" s="1007" customFormat="1" ht="11.25" customHeight="1" x14ac:dyDescent="0.2">
      <c r="A941" s="1317"/>
      <c r="B941" s="1003">
        <v>80</v>
      </c>
      <c r="C941" s="1003">
        <v>80</v>
      </c>
      <c r="D941" s="1009" t="s">
        <v>755</v>
      </c>
    </row>
    <row r="942" spans="1:4" s="1007" customFormat="1" ht="21" x14ac:dyDescent="0.2">
      <c r="A942" s="1317"/>
      <c r="B942" s="1003">
        <v>195</v>
      </c>
      <c r="C942" s="1003">
        <v>191.38499999999999</v>
      </c>
      <c r="D942" s="1009" t="s">
        <v>810</v>
      </c>
    </row>
    <row r="943" spans="1:4" s="1007" customFormat="1" ht="11.25" customHeight="1" x14ac:dyDescent="0.2">
      <c r="A943" s="1317"/>
      <c r="B943" s="1003">
        <v>50</v>
      </c>
      <c r="C943" s="1003">
        <v>50</v>
      </c>
      <c r="D943" s="1009" t="s">
        <v>3245</v>
      </c>
    </row>
    <row r="944" spans="1:4" s="1007" customFormat="1" ht="11.25" customHeight="1" x14ac:dyDescent="0.2">
      <c r="A944" s="1317"/>
      <c r="B944" s="1003">
        <v>80</v>
      </c>
      <c r="C944" s="1003">
        <v>80</v>
      </c>
      <c r="D944" s="1009" t="s">
        <v>495</v>
      </c>
    </row>
    <row r="945" spans="1:4" s="1007" customFormat="1" ht="11.25" customHeight="1" x14ac:dyDescent="0.2">
      <c r="A945" s="1317"/>
      <c r="B945" s="1003">
        <v>3348.0200000000004</v>
      </c>
      <c r="C945" s="1003">
        <v>3348.0000000000005</v>
      </c>
      <c r="D945" s="1009" t="s">
        <v>4018</v>
      </c>
    </row>
    <row r="946" spans="1:4" s="1007" customFormat="1" ht="11.25" customHeight="1" x14ac:dyDescent="0.2">
      <c r="A946" s="1317"/>
      <c r="B946" s="1003">
        <v>350.24</v>
      </c>
      <c r="C946" s="1003">
        <v>330.12054999999998</v>
      </c>
      <c r="D946" s="1009" t="s">
        <v>3246</v>
      </c>
    </row>
    <row r="947" spans="1:4" s="1007" customFormat="1" ht="11.25" customHeight="1" x14ac:dyDescent="0.2">
      <c r="A947" s="1317"/>
      <c r="B947" s="1003">
        <v>50</v>
      </c>
      <c r="C947" s="1003">
        <v>50</v>
      </c>
      <c r="D947" s="1009" t="s">
        <v>365</v>
      </c>
    </row>
    <row r="948" spans="1:4" s="1007" customFormat="1" ht="11.25" customHeight="1" x14ac:dyDescent="0.2">
      <c r="A948" s="1317"/>
      <c r="B948" s="1003">
        <v>1781</v>
      </c>
      <c r="C948" s="1003">
        <v>1781</v>
      </c>
      <c r="D948" s="1009" t="s">
        <v>760</v>
      </c>
    </row>
    <row r="949" spans="1:4" s="1007" customFormat="1" ht="11.25" customHeight="1" x14ac:dyDescent="0.2">
      <c r="A949" s="1317"/>
      <c r="B949" s="1003">
        <v>48807.359999999993</v>
      </c>
      <c r="C949" s="1003">
        <v>48783.60555</v>
      </c>
      <c r="D949" s="1009" t="s">
        <v>11</v>
      </c>
    </row>
    <row r="950" spans="1:4" s="455" customFormat="1" ht="15" customHeight="1" x14ac:dyDescent="0.2">
      <c r="A950" s="245" t="s">
        <v>3111</v>
      </c>
      <c r="B950" s="240">
        <v>1261618.2900000003</v>
      </c>
      <c r="C950" s="240">
        <v>1142123.4643699999</v>
      </c>
      <c r="D950" s="1011"/>
    </row>
    <row r="951" spans="1:4" s="307" customFormat="1" ht="24.75" customHeight="1" x14ac:dyDescent="0.2">
      <c r="A951" s="236" t="s">
        <v>3112</v>
      </c>
      <c r="B951" s="268"/>
      <c r="C951" s="268"/>
      <c r="D951" s="257"/>
    </row>
    <row r="952" spans="1:4" s="1007" customFormat="1" ht="11.25" customHeight="1" x14ac:dyDescent="0.2">
      <c r="A952" s="1316" t="s">
        <v>475</v>
      </c>
      <c r="B952" s="1002">
        <v>60</v>
      </c>
      <c r="C952" s="1002">
        <v>60</v>
      </c>
      <c r="D952" s="1008" t="s">
        <v>778</v>
      </c>
    </row>
    <row r="953" spans="1:4" s="1007" customFormat="1" ht="11.25" customHeight="1" x14ac:dyDescent="0.2">
      <c r="A953" s="1318"/>
      <c r="B953" s="1005">
        <v>60</v>
      </c>
      <c r="C953" s="1005">
        <v>60</v>
      </c>
      <c r="D953" s="1010" t="s">
        <v>11</v>
      </c>
    </row>
    <row r="954" spans="1:4" s="1007" customFormat="1" ht="11.25" customHeight="1" x14ac:dyDescent="0.2">
      <c r="A954" s="1317" t="s">
        <v>1882</v>
      </c>
      <c r="B954" s="1003">
        <v>125</v>
      </c>
      <c r="C954" s="1003">
        <v>125</v>
      </c>
      <c r="D954" s="1009" t="s">
        <v>778</v>
      </c>
    </row>
    <row r="955" spans="1:4" s="1007" customFormat="1" ht="11.25" customHeight="1" x14ac:dyDescent="0.2">
      <c r="A955" s="1317"/>
      <c r="B955" s="1003">
        <v>157.5</v>
      </c>
      <c r="C955" s="1003">
        <v>99.099699999999999</v>
      </c>
      <c r="D955" s="1009" t="s">
        <v>784</v>
      </c>
    </row>
    <row r="956" spans="1:4" s="1007" customFormat="1" ht="11.25" customHeight="1" x14ac:dyDescent="0.2">
      <c r="A956" s="1317"/>
      <c r="B956" s="1003">
        <v>282.5</v>
      </c>
      <c r="C956" s="1003">
        <v>224.09969999999998</v>
      </c>
      <c r="D956" s="1009" t="s">
        <v>11</v>
      </c>
    </row>
    <row r="957" spans="1:4" s="1007" customFormat="1" ht="11.25" customHeight="1" x14ac:dyDescent="0.2">
      <c r="A957" s="1316" t="s">
        <v>479</v>
      </c>
      <c r="B957" s="1002">
        <v>300</v>
      </c>
      <c r="C957" s="1002">
        <v>300</v>
      </c>
      <c r="D957" s="1008" t="s">
        <v>473</v>
      </c>
    </row>
    <row r="958" spans="1:4" s="1007" customFormat="1" ht="11.25" customHeight="1" x14ac:dyDescent="0.2">
      <c r="A958" s="1318"/>
      <c r="B958" s="1005">
        <v>300</v>
      </c>
      <c r="C958" s="1005">
        <v>300</v>
      </c>
      <c r="D958" s="1010" t="s">
        <v>11</v>
      </c>
    </row>
    <row r="959" spans="1:4" s="1007" customFormat="1" ht="11.25" customHeight="1" x14ac:dyDescent="0.2">
      <c r="A959" s="1317" t="s">
        <v>1883</v>
      </c>
      <c r="B959" s="1003">
        <v>125</v>
      </c>
      <c r="C959" s="1003">
        <v>125</v>
      </c>
      <c r="D959" s="1009" t="s">
        <v>778</v>
      </c>
    </row>
    <row r="960" spans="1:4" s="1007" customFormat="1" ht="11.25" customHeight="1" x14ac:dyDescent="0.2">
      <c r="A960" s="1317"/>
      <c r="B960" s="1003">
        <v>125</v>
      </c>
      <c r="C960" s="1003">
        <v>125</v>
      </c>
      <c r="D960" s="1009" t="s">
        <v>11</v>
      </c>
    </row>
    <row r="961" spans="1:4" s="1007" customFormat="1" ht="11.25" customHeight="1" x14ac:dyDescent="0.2">
      <c r="A961" s="1316" t="s">
        <v>1884</v>
      </c>
      <c r="B961" s="1002">
        <v>124.99</v>
      </c>
      <c r="C961" s="1002">
        <v>124.98815999999999</v>
      </c>
      <c r="D961" s="1008" t="s">
        <v>778</v>
      </c>
    </row>
    <row r="962" spans="1:4" s="1007" customFormat="1" ht="11.25" customHeight="1" x14ac:dyDescent="0.2">
      <c r="A962" s="1318"/>
      <c r="B962" s="1005">
        <v>124.99</v>
      </c>
      <c r="C962" s="1005">
        <v>124.98815999999999</v>
      </c>
      <c r="D962" s="1010" t="s">
        <v>11</v>
      </c>
    </row>
    <row r="963" spans="1:4" s="1007" customFormat="1" ht="11.25" customHeight="1" x14ac:dyDescent="0.2">
      <c r="A963" s="1317" t="s">
        <v>1885</v>
      </c>
      <c r="B963" s="1003">
        <v>125</v>
      </c>
      <c r="C963" s="1003">
        <v>125</v>
      </c>
      <c r="D963" s="1009" t="s">
        <v>778</v>
      </c>
    </row>
    <row r="964" spans="1:4" s="1007" customFormat="1" ht="11.25" customHeight="1" x14ac:dyDescent="0.2">
      <c r="A964" s="1317"/>
      <c r="B964" s="1003">
        <v>125</v>
      </c>
      <c r="C964" s="1003">
        <v>125</v>
      </c>
      <c r="D964" s="1009" t="s">
        <v>11</v>
      </c>
    </row>
    <row r="965" spans="1:4" s="1007" customFormat="1" ht="11.25" customHeight="1" x14ac:dyDescent="0.2">
      <c r="A965" s="1316" t="s">
        <v>1886</v>
      </c>
      <c r="B965" s="1002">
        <v>125</v>
      </c>
      <c r="C965" s="1002">
        <v>125</v>
      </c>
      <c r="D965" s="1008" t="s">
        <v>778</v>
      </c>
    </row>
    <row r="966" spans="1:4" s="1007" customFormat="1" ht="11.25" customHeight="1" x14ac:dyDescent="0.2">
      <c r="A966" s="1318"/>
      <c r="B966" s="1005">
        <v>125</v>
      </c>
      <c r="C966" s="1005">
        <v>125</v>
      </c>
      <c r="D966" s="1010" t="s">
        <v>11</v>
      </c>
    </row>
    <row r="967" spans="1:4" s="1007" customFormat="1" ht="11.25" customHeight="1" x14ac:dyDescent="0.2">
      <c r="A967" s="1317" t="s">
        <v>456</v>
      </c>
      <c r="B967" s="1003">
        <v>125</v>
      </c>
      <c r="C967" s="1003">
        <v>125</v>
      </c>
      <c r="D967" s="1009" t="s">
        <v>778</v>
      </c>
    </row>
    <row r="968" spans="1:4" s="1007" customFormat="1" ht="11.25" customHeight="1" x14ac:dyDescent="0.2">
      <c r="A968" s="1317"/>
      <c r="B968" s="1003">
        <v>80</v>
      </c>
      <c r="C968" s="1003">
        <v>80</v>
      </c>
      <c r="D968" s="1009" t="s">
        <v>797</v>
      </c>
    </row>
    <row r="969" spans="1:4" s="1007" customFormat="1" ht="11.25" customHeight="1" x14ac:dyDescent="0.2">
      <c r="A969" s="1317"/>
      <c r="B969" s="1003">
        <v>50</v>
      </c>
      <c r="C969" s="1003">
        <v>48.9328</v>
      </c>
      <c r="D969" s="1009" t="s">
        <v>799</v>
      </c>
    </row>
    <row r="970" spans="1:4" s="1007" customFormat="1" ht="11.25" customHeight="1" x14ac:dyDescent="0.2">
      <c r="A970" s="1317"/>
      <c r="B970" s="1003">
        <v>60</v>
      </c>
      <c r="C970" s="1003">
        <v>60</v>
      </c>
      <c r="D970" s="1009" t="s">
        <v>4365</v>
      </c>
    </row>
    <row r="971" spans="1:4" s="1007" customFormat="1" ht="11.25" customHeight="1" x14ac:dyDescent="0.2">
      <c r="A971" s="1317"/>
      <c r="B971" s="1003">
        <v>6500</v>
      </c>
      <c r="C971" s="1003">
        <v>2100</v>
      </c>
      <c r="D971" s="1009" t="s">
        <v>473</v>
      </c>
    </row>
    <row r="972" spans="1:4" s="1007" customFormat="1" ht="11.25" customHeight="1" x14ac:dyDescent="0.2">
      <c r="A972" s="1317"/>
      <c r="B972" s="1003">
        <v>6815</v>
      </c>
      <c r="C972" s="1003">
        <v>2413.9328</v>
      </c>
      <c r="D972" s="1009" t="s">
        <v>11</v>
      </c>
    </row>
    <row r="973" spans="1:4" s="1007" customFormat="1" ht="11.25" customHeight="1" x14ac:dyDescent="0.2">
      <c r="A973" s="1316" t="s">
        <v>1887</v>
      </c>
      <c r="B973" s="1002">
        <v>124.97</v>
      </c>
      <c r="C973" s="1002">
        <v>124.96968</v>
      </c>
      <c r="D973" s="1008" t="s">
        <v>778</v>
      </c>
    </row>
    <row r="974" spans="1:4" s="1007" customFormat="1" ht="11.25" customHeight="1" x14ac:dyDescent="0.2">
      <c r="A974" s="1318"/>
      <c r="B974" s="1005">
        <v>124.97</v>
      </c>
      <c r="C974" s="1005">
        <v>124.96968</v>
      </c>
      <c r="D974" s="1010" t="s">
        <v>11</v>
      </c>
    </row>
    <row r="975" spans="1:4" s="1007" customFormat="1" ht="11.25" customHeight="1" x14ac:dyDescent="0.2">
      <c r="A975" s="1317" t="s">
        <v>1888</v>
      </c>
      <c r="B975" s="1003">
        <v>44.35</v>
      </c>
      <c r="C975" s="1003">
        <v>44.35</v>
      </c>
      <c r="D975" s="1009" t="s">
        <v>778</v>
      </c>
    </row>
    <row r="976" spans="1:4" s="1007" customFormat="1" ht="11.25" customHeight="1" x14ac:dyDescent="0.2">
      <c r="A976" s="1317"/>
      <c r="B976" s="1003">
        <v>56</v>
      </c>
      <c r="C976" s="1003">
        <v>56</v>
      </c>
      <c r="D976" s="1009" t="s">
        <v>797</v>
      </c>
    </row>
    <row r="977" spans="1:4" s="1007" customFormat="1" ht="11.25" customHeight="1" x14ac:dyDescent="0.2">
      <c r="A977" s="1317"/>
      <c r="B977" s="1003">
        <v>100.35</v>
      </c>
      <c r="C977" s="1003">
        <v>100.35</v>
      </c>
      <c r="D977" s="1009" t="s">
        <v>11</v>
      </c>
    </row>
    <row r="978" spans="1:4" s="1007" customFormat="1" ht="11.25" customHeight="1" x14ac:dyDescent="0.2">
      <c r="A978" s="1316" t="s">
        <v>1889</v>
      </c>
      <c r="B978" s="1002">
        <v>124.99</v>
      </c>
      <c r="C978" s="1002">
        <v>124.98663999999999</v>
      </c>
      <c r="D978" s="1008" t="s">
        <v>778</v>
      </c>
    </row>
    <row r="979" spans="1:4" s="1007" customFormat="1" ht="11.25" customHeight="1" x14ac:dyDescent="0.2">
      <c r="A979" s="1318"/>
      <c r="B979" s="1005">
        <v>124.99</v>
      </c>
      <c r="C979" s="1005">
        <v>124.98663999999999</v>
      </c>
      <c r="D979" s="1010" t="s">
        <v>11</v>
      </c>
    </row>
    <row r="980" spans="1:4" s="1007" customFormat="1" ht="11.25" customHeight="1" x14ac:dyDescent="0.2">
      <c r="A980" s="1317" t="s">
        <v>1890</v>
      </c>
      <c r="B980" s="1003">
        <v>125</v>
      </c>
      <c r="C980" s="1003">
        <v>125</v>
      </c>
      <c r="D980" s="1009" t="s">
        <v>778</v>
      </c>
    </row>
    <row r="981" spans="1:4" s="1007" customFormat="1" ht="11.25" customHeight="1" x14ac:dyDescent="0.2">
      <c r="A981" s="1317"/>
      <c r="B981" s="1003">
        <v>125</v>
      </c>
      <c r="C981" s="1003">
        <v>125</v>
      </c>
      <c r="D981" s="1009" t="s">
        <v>11</v>
      </c>
    </row>
    <row r="982" spans="1:4" s="1007" customFormat="1" ht="11.25" customHeight="1" x14ac:dyDescent="0.2">
      <c r="A982" s="1316" t="s">
        <v>1891</v>
      </c>
      <c r="B982" s="1002">
        <v>231.95</v>
      </c>
      <c r="C982" s="1002">
        <v>231.94528</v>
      </c>
      <c r="D982" s="1008" t="s">
        <v>801</v>
      </c>
    </row>
    <row r="983" spans="1:4" s="1007" customFormat="1" ht="11.25" customHeight="1" x14ac:dyDescent="0.2">
      <c r="A983" s="1317"/>
      <c r="B983" s="1003">
        <v>150</v>
      </c>
      <c r="C983" s="1003">
        <v>150</v>
      </c>
      <c r="D983" s="1009" t="s">
        <v>778</v>
      </c>
    </row>
    <row r="984" spans="1:4" s="1007" customFormat="1" ht="11.25" customHeight="1" x14ac:dyDescent="0.2">
      <c r="A984" s="1317"/>
      <c r="B984" s="1003">
        <v>80.59</v>
      </c>
      <c r="C984" s="1003">
        <v>80.584119999999999</v>
      </c>
      <c r="D984" s="1009" t="s">
        <v>757</v>
      </c>
    </row>
    <row r="985" spans="1:4" s="1007" customFormat="1" ht="11.25" customHeight="1" x14ac:dyDescent="0.2">
      <c r="A985" s="1318"/>
      <c r="B985" s="1005">
        <v>462.53999999999996</v>
      </c>
      <c r="C985" s="1005">
        <v>462.52940000000001</v>
      </c>
      <c r="D985" s="1010" t="s">
        <v>11</v>
      </c>
    </row>
    <row r="986" spans="1:4" s="1007" customFormat="1" ht="11.25" customHeight="1" x14ac:dyDescent="0.2">
      <c r="A986" s="1317" t="s">
        <v>1892</v>
      </c>
      <c r="B986" s="1003">
        <v>261</v>
      </c>
      <c r="C986" s="1003">
        <v>261</v>
      </c>
      <c r="D986" s="1009" t="s">
        <v>801</v>
      </c>
    </row>
    <row r="987" spans="1:4" s="1007" customFormat="1" ht="11.25" customHeight="1" x14ac:dyDescent="0.2">
      <c r="A987" s="1317"/>
      <c r="B987" s="1003">
        <v>261</v>
      </c>
      <c r="C987" s="1003">
        <v>261</v>
      </c>
      <c r="D987" s="1009" t="s">
        <v>11</v>
      </c>
    </row>
    <row r="988" spans="1:4" s="1007" customFormat="1" ht="11.25" customHeight="1" x14ac:dyDescent="0.2">
      <c r="A988" s="1316" t="s">
        <v>467</v>
      </c>
      <c r="B988" s="1002">
        <v>80</v>
      </c>
      <c r="C988" s="1002">
        <v>60.11</v>
      </c>
      <c r="D988" s="1008" t="s">
        <v>778</v>
      </c>
    </row>
    <row r="989" spans="1:4" s="1007" customFormat="1" ht="11.25" customHeight="1" x14ac:dyDescent="0.2">
      <c r="A989" s="1318"/>
      <c r="B989" s="1005">
        <v>80</v>
      </c>
      <c r="C989" s="1005">
        <v>60.11</v>
      </c>
      <c r="D989" s="1010" t="s">
        <v>11</v>
      </c>
    </row>
    <row r="990" spans="1:4" s="1007" customFormat="1" ht="11.25" customHeight="1" x14ac:dyDescent="0.2">
      <c r="A990" s="1317" t="s">
        <v>1893</v>
      </c>
      <c r="B990" s="1003">
        <v>125</v>
      </c>
      <c r="C990" s="1003">
        <v>125</v>
      </c>
      <c r="D990" s="1009" t="s">
        <v>778</v>
      </c>
    </row>
    <row r="991" spans="1:4" s="1007" customFormat="1" ht="11.25" customHeight="1" x14ac:dyDescent="0.2">
      <c r="A991" s="1317"/>
      <c r="B991" s="1003">
        <v>125</v>
      </c>
      <c r="C991" s="1003">
        <v>125</v>
      </c>
      <c r="D991" s="1009" t="s">
        <v>11</v>
      </c>
    </row>
    <row r="992" spans="1:4" s="1007" customFormat="1" ht="11.25" customHeight="1" x14ac:dyDescent="0.2">
      <c r="A992" s="1316" t="s">
        <v>1894</v>
      </c>
      <c r="B992" s="1002">
        <v>1868.52</v>
      </c>
      <c r="C992" s="1002">
        <v>1823.7411599999998</v>
      </c>
      <c r="D992" s="1008" t="s">
        <v>801</v>
      </c>
    </row>
    <row r="993" spans="1:4" s="1007" customFormat="1" ht="11.25" customHeight="1" x14ac:dyDescent="0.2">
      <c r="A993" s="1317"/>
      <c r="B993" s="1003">
        <v>125</v>
      </c>
      <c r="C993" s="1003">
        <v>125</v>
      </c>
      <c r="D993" s="1009" t="s">
        <v>778</v>
      </c>
    </row>
    <row r="994" spans="1:4" s="1007" customFormat="1" ht="11.25" customHeight="1" x14ac:dyDescent="0.2">
      <c r="A994" s="1317"/>
      <c r="B994" s="1003">
        <v>74.28</v>
      </c>
      <c r="C994" s="1003">
        <v>66.757499999999993</v>
      </c>
      <c r="D994" s="1009" t="s">
        <v>779</v>
      </c>
    </row>
    <row r="995" spans="1:4" s="1007" customFormat="1" ht="11.25" customHeight="1" x14ac:dyDescent="0.2">
      <c r="A995" s="1318"/>
      <c r="B995" s="1005">
        <v>2067.8000000000002</v>
      </c>
      <c r="C995" s="1005">
        <v>2015.4986599999997</v>
      </c>
      <c r="D995" s="1010" t="s">
        <v>11</v>
      </c>
    </row>
    <row r="996" spans="1:4" s="1007" customFormat="1" ht="11.25" customHeight="1" x14ac:dyDescent="0.2">
      <c r="A996" s="1317" t="s">
        <v>1895</v>
      </c>
      <c r="B996" s="1003">
        <v>800</v>
      </c>
      <c r="C996" s="1003">
        <v>800</v>
      </c>
      <c r="D996" s="1009" t="s">
        <v>801</v>
      </c>
    </row>
    <row r="997" spans="1:4" s="1007" customFormat="1" ht="11.25" customHeight="1" x14ac:dyDescent="0.2">
      <c r="A997" s="1317"/>
      <c r="B997" s="1003">
        <v>800</v>
      </c>
      <c r="C997" s="1003">
        <v>800</v>
      </c>
      <c r="D997" s="1009" t="s">
        <v>11</v>
      </c>
    </row>
    <row r="998" spans="1:4" s="1007" customFormat="1" ht="11.25" customHeight="1" x14ac:dyDescent="0.2">
      <c r="A998" s="1316" t="s">
        <v>3018</v>
      </c>
      <c r="B998" s="1002">
        <v>125</v>
      </c>
      <c r="C998" s="1002">
        <v>125</v>
      </c>
      <c r="D998" s="1008" t="s">
        <v>778</v>
      </c>
    </row>
    <row r="999" spans="1:4" s="1007" customFormat="1" ht="11.25" customHeight="1" x14ac:dyDescent="0.2">
      <c r="A999" s="1318"/>
      <c r="B999" s="1005">
        <v>125</v>
      </c>
      <c r="C999" s="1005">
        <v>125</v>
      </c>
      <c r="D999" s="1010" t="s">
        <v>11</v>
      </c>
    </row>
    <row r="1000" spans="1:4" s="1007" customFormat="1" ht="11.25" customHeight="1" x14ac:dyDescent="0.2">
      <c r="A1000" s="1317" t="s">
        <v>1896</v>
      </c>
      <c r="B1000" s="1003">
        <v>108.15</v>
      </c>
      <c r="C1000" s="1003">
        <v>108.15</v>
      </c>
      <c r="D1000" s="1009" t="s">
        <v>778</v>
      </c>
    </row>
    <row r="1001" spans="1:4" s="1007" customFormat="1" ht="11.25" customHeight="1" x14ac:dyDescent="0.2">
      <c r="A1001" s="1317"/>
      <c r="B1001" s="1003">
        <v>108.15</v>
      </c>
      <c r="C1001" s="1003">
        <v>108.15</v>
      </c>
      <c r="D1001" s="1009" t="s">
        <v>11</v>
      </c>
    </row>
    <row r="1002" spans="1:4" s="455" customFormat="1" ht="24.75" customHeight="1" x14ac:dyDescent="0.2">
      <c r="A1002" s="239" t="s">
        <v>3113</v>
      </c>
      <c r="B1002" s="457">
        <v>12462.290000000003</v>
      </c>
      <c r="C1002" s="457">
        <v>7930.6150399999997</v>
      </c>
      <c r="D1002" s="1011"/>
    </row>
    <row r="1003" spans="1:4" s="307" customFormat="1" ht="24.75" customHeight="1" x14ac:dyDescent="0.2">
      <c r="A1003" s="236" t="s">
        <v>1897</v>
      </c>
      <c r="B1003" s="242"/>
      <c r="C1003" s="242"/>
      <c r="D1003" s="243"/>
    </row>
    <row r="1004" spans="1:4" s="1007" customFormat="1" ht="11.25" customHeight="1" x14ac:dyDescent="0.2">
      <c r="A1004" s="1316" t="s">
        <v>550</v>
      </c>
      <c r="B1004" s="1002">
        <v>50</v>
      </c>
      <c r="C1004" s="1002">
        <v>50</v>
      </c>
      <c r="D1004" s="1008" t="s">
        <v>549</v>
      </c>
    </row>
    <row r="1005" spans="1:4" s="1007" customFormat="1" ht="11.25" customHeight="1" x14ac:dyDescent="0.2">
      <c r="A1005" s="1317"/>
      <c r="B1005" s="1003">
        <v>50</v>
      </c>
      <c r="C1005" s="1003">
        <v>50</v>
      </c>
      <c r="D1005" s="1009" t="s">
        <v>11</v>
      </c>
    </row>
    <row r="1006" spans="1:4" s="1007" customFormat="1" ht="11.25" customHeight="1" x14ac:dyDescent="0.2">
      <c r="A1006" s="1316" t="s">
        <v>1898</v>
      </c>
      <c r="B1006" s="1002">
        <v>10404.41</v>
      </c>
      <c r="C1006" s="1002">
        <v>10404.40798</v>
      </c>
      <c r="D1006" s="1008" t="s">
        <v>724</v>
      </c>
    </row>
    <row r="1007" spans="1:4" s="1007" customFormat="1" ht="11.25" customHeight="1" x14ac:dyDescent="0.2">
      <c r="A1007" s="1318"/>
      <c r="B1007" s="1005">
        <v>10404.41</v>
      </c>
      <c r="C1007" s="1005">
        <v>10404.40798</v>
      </c>
      <c r="D1007" s="1010" t="s">
        <v>11</v>
      </c>
    </row>
    <row r="1008" spans="1:4" s="1007" customFormat="1" ht="11.25" customHeight="1" x14ac:dyDescent="0.2">
      <c r="A1008" s="1317" t="s">
        <v>1899</v>
      </c>
      <c r="B1008" s="1003">
        <v>1776.87</v>
      </c>
      <c r="C1008" s="1003">
        <v>1776.86499</v>
      </c>
      <c r="D1008" s="1009" t="s">
        <v>724</v>
      </c>
    </row>
    <row r="1009" spans="1:4" s="1007" customFormat="1" ht="11.25" customHeight="1" x14ac:dyDescent="0.2">
      <c r="A1009" s="1317"/>
      <c r="B1009" s="1003">
        <v>1776.87</v>
      </c>
      <c r="C1009" s="1003">
        <v>1776.86499</v>
      </c>
      <c r="D1009" s="1009" t="s">
        <v>11</v>
      </c>
    </row>
    <row r="1010" spans="1:4" s="455" customFormat="1" ht="15" customHeight="1" x14ac:dyDescent="0.2">
      <c r="A1010" s="239" t="s">
        <v>2893</v>
      </c>
      <c r="B1010" s="457">
        <v>12231.279999999999</v>
      </c>
      <c r="C1010" s="457">
        <v>12231.27297</v>
      </c>
      <c r="D1010" s="1011"/>
    </row>
    <row r="1011" spans="1:4" s="307" customFormat="1" ht="24.75" customHeight="1" x14ac:dyDescent="0.2">
      <c r="A1011" s="236" t="s">
        <v>2894</v>
      </c>
      <c r="B1011" s="310"/>
      <c r="C1011" s="310"/>
      <c r="D1011" s="306"/>
    </row>
    <row r="1012" spans="1:4" s="1007" customFormat="1" ht="11.25" customHeight="1" x14ac:dyDescent="0.2">
      <c r="A1012" s="1316" t="s">
        <v>3848</v>
      </c>
      <c r="B1012" s="1002">
        <v>50</v>
      </c>
      <c r="C1012" s="1002">
        <v>50</v>
      </c>
      <c r="D1012" s="1008" t="s">
        <v>440</v>
      </c>
    </row>
    <row r="1013" spans="1:4" s="1007" customFormat="1" ht="11.25" customHeight="1" x14ac:dyDescent="0.2">
      <c r="A1013" s="1318"/>
      <c r="B1013" s="1005">
        <v>50</v>
      </c>
      <c r="C1013" s="1005">
        <v>50</v>
      </c>
      <c r="D1013" s="1010" t="s">
        <v>11</v>
      </c>
    </row>
    <row r="1014" spans="1:4" s="1007" customFormat="1" ht="11.25" customHeight="1" x14ac:dyDescent="0.2">
      <c r="A1014" s="1316" t="s">
        <v>569</v>
      </c>
      <c r="B1014" s="1002">
        <v>1000</v>
      </c>
      <c r="C1014" s="1002">
        <v>1000</v>
      </c>
      <c r="D1014" s="1008" t="s">
        <v>568</v>
      </c>
    </row>
    <row r="1015" spans="1:4" s="1007" customFormat="1" ht="11.25" customHeight="1" x14ac:dyDescent="0.2">
      <c r="A1015" s="1318"/>
      <c r="B1015" s="1005">
        <v>1000</v>
      </c>
      <c r="C1015" s="1005">
        <v>1000</v>
      </c>
      <c r="D1015" s="1010" t="s">
        <v>11</v>
      </c>
    </row>
    <row r="1016" spans="1:4" s="1007" customFormat="1" ht="11.25" customHeight="1" x14ac:dyDescent="0.2">
      <c r="A1016" s="1322" t="s">
        <v>566</v>
      </c>
      <c r="B1016" s="1003">
        <v>3225</v>
      </c>
      <c r="C1016" s="1003">
        <v>3225</v>
      </c>
      <c r="D1016" s="1009" t="s">
        <v>812</v>
      </c>
    </row>
    <row r="1017" spans="1:4" s="1007" customFormat="1" ht="21" x14ac:dyDescent="0.2">
      <c r="A1017" s="1323"/>
      <c r="B1017" s="1003">
        <v>2772</v>
      </c>
      <c r="C1017" s="1003">
        <v>2772</v>
      </c>
      <c r="D1017" s="1009" t="s">
        <v>4366</v>
      </c>
    </row>
    <row r="1018" spans="1:4" s="1007" customFormat="1" ht="11.25" customHeight="1" x14ac:dyDescent="0.2">
      <c r="A1018" s="1323"/>
      <c r="B1018" s="1003">
        <v>50</v>
      </c>
      <c r="C1018" s="1003">
        <v>50</v>
      </c>
      <c r="D1018" s="1009" t="s">
        <v>559</v>
      </c>
    </row>
    <row r="1019" spans="1:4" s="1007" customFormat="1" ht="11.25" customHeight="1" x14ac:dyDescent="0.2">
      <c r="A1019" s="1323"/>
      <c r="B1019" s="1003">
        <v>2395.67</v>
      </c>
      <c r="C1019" s="1003">
        <v>2395.6644799999999</v>
      </c>
      <c r="D1019" s="1009" t="s">
        <v>2919</v>
      </c>
    </row>
    <row r="1020" spans="1:4" s="1007" customFormat="1" ht="11.25" customHeight="1" x14ac:dyDescent="0.2">
      <c r="A1020" s="1324"/>
      <c r="B1020" s="1003">
        <v>8442.67</v>
      </c>
      <c r="C1020" s="1003">
        <v>8442.6644799999995</v>
      </c>
      <c r="D1020" s="1009" t="s">
        <v>11</v>
      </c>
    </row>
    <row r="1021" spans="1:4" s="1007" customFormat="1" ht="11.25" customHeight="1" x14ac:dyDescent="0.2">
      <c r="A1021" s="1316" t="s">
        <v>364</v>
      </c>
      <c r="B1021" s="1002">
        <v>45000</v>
      </c>
      <c r="C1021" s="1002">
        <v>0</v>
      </c>
      <c r="D1021" s="1008" t="s">
        <v>3809</v>
      </c>
    </row>
    <row r="1022" spans="1:4" s="1007" customFormat="1" ht="11.25" customHeight="1" x14ac:dyDescent="0.2">
      <c r="A1022" s="1317"/>
      <c r="B1022" s="1003">
        <v>13500</v>
      </c>
      <c r="C1022" s="1003">
        <v>4611.12</v>
      </c>
      <c r="D1022" s="1009" t="s">
        <v>744</v>
      </c>
    </row>
    <row r="1023" spans="1:4" s="1007" customFormat="1" ht="11.25" customHeight="1" x14ac:dyDescent="0.2">
      <c r="A1023" s="1317"/>
      <c r="B1023" s="1003">
        <v>17500</v>
      </c>
      <c r="C1023" s="1003">
        <v>17500</v>
      </c>
      <c r="D1023" s="1009" t="s">
        <v>363</v>
      </c>
    </row>
    <row r="1024" spans="1:4" s="1007" customFormat="1" ht="11.25" customHeight="1" x14ac:dyDescent="0.2">
      <c r="A1024" s="1317"/>
      <c r="B1024" s="1003">
        <v>5490.48</v>
      </c>
      <c r="C1024" s="1003">
        <v>5490.48</v>
      </c>
      <c r="D1024" s="1009" t="s">
        <v>745</v>
      </c>
    </row>
    <row r="1025" spans="1:4" s="1007" customFormat="1" ht="11.25" customHeight="1" x14ac:dyDescent="0.2">
      <c r="A1025" s="1317"/>
      <c r="B1025" s="1003">
        <v>5000</v>
      </c>
      <c r="C1025" s="1003">
        <v>0</v>
      </c>
      <c r="D1025" s="1009" t="s">
        <v>410</v>
      </c>
    </row>
    <row r="1026" spans="1:4" s="1007" customFormat="1" ht="11.25" customHeight="1" x14ac:dyDescent="0.2">
      <c r="A1026" s="1318"/>
      <c r="B1026" s="1005">
        <v>86490.48</v>
      </c>
      <c r="C1026" s="1005">
        <v>27601.599999999999</v>
      </c>
      <c r="D1026" s="1010" t="s">
        <v>11</v>
      </c>
    </row>
    <row r="1027" spans="1:4" s="1007" customFormat="1" ht="11.25" customHeight="1" x14ac:dyDescent="0.2">
      <c r="A1027" s="1317" t="s">
        <v>4367</v>
      </c>
      <c r="B1027" s="1003">
        <v>30</v>
      </c>
      <c r="C1027" s="1003">
        <v>30</v>
      </c>
      <c r="D1027" s="1009" t="s">
        <v>559</v>
      </c>
    </row>
    <row r="1028" spans="1:4" s="1007" customFormat="1" ht="11.25" customHeight="1" x14ac:dyDescent="0.2">
      <c r="A1028" s="1317"/>
      <c r="B1028" s="1003">
        <v>30</v>
      </c>
      <c r="C1028" s="1003">
        <v>30</v>
      </c>
      <c r="D1028" s="1009" t="s">
        <v>11</v>
      </c>
    </row>
    <row r="1029" spans="1:4" s="1007" customFormat="1" ht="11.25" customHeight="1" x14ac:dyDescent="0.2">
      <c r="A1029" s="1316" t="s">
        <v>1900</v>
      </c>
      <c r="B1029" s="1002">
        <v>10000</v>
      </c>
      <c r="C1029" s="1002">
        <v>10000</v>
      </c>
      <c r="D1029" s="1008" t="s">
        <v>743</v>
      </c>
    </row>
    <row r="1030" spans="1:4" s="1007" customFormat="1" ht="11.25" customHeight="1" x14ac:dyDescent="0.2">
      <c r="A1030" s="1318"/>
      <c r="B1030" s="1005">
        <v>10000</v>
      </c>
      <c r="C1030" s="1005">
        <v>10000</v>
      </c>
      <c r="D1030" s="1010" t="s">
        <v>11</v>
      </c>
    </row>
    <row r="1031" spans="1:4" s="1007" customFormat="1" ht="11.25" customHeight="1" x14ac:dyDescent="0.2">
      <c r="A1031" s="1317" t="s">
        <v>4368</v>
      </c>
      <c r="B1031" s="1003">
        <v>1385.55</v>
      </c>
      <c r="C1031" s="1003">
        <v>1385.5422699999999</v>
      </c>
      <c r="D1031" s="1009" t="s">
        <v>4043</v>
      </c>
    </row>
    <row r="1032" spans="1:4" s="1007" customFormat="1" ht="11.25" customHeight="1" x14ac:dyDescent="0.2">
      <c r="A1032" s="1317"/>
      <c r="B1032" s="1003">
        <v>1385.55</v>
      </c>
      <c r="C1032" s="1003">
        <v>1385.5422699999999</v>
      </c>
      <c r="D1032" s="1009" t="s">
        <v>11</v>
      </c>
    </row>
    <row r="1033" spans="1:4" s="1007" customFormat="1" ht="11.25" customHeight="1" x14ac:dyDescent="0.2">
      <c r="A1033" s="1316" t="s">
        <v>448</v>
      </c>
      <c r="B1033" s="1002">
        <v>854.2</v>
      </c>
      <c r="C1033" s="1002">
        <v>854.16</v>
      </c>
      <c r="D1033" s="1008" t="s">
        <v>425</v>
      </c>
    </row>
    <row r="1034" spans="1:4" s="1007" customFormat="1" ht="11.25" customHeight="1" x14ac:dyDescent="0.2">
      <c r="A1034" s="1318"/>
      <c r="B1034" s="1005">
        <v>854.2</v>
      </c>
      <c r="C1034" s="1005">
        <v>854.16</v>
      </c>
      <c r="D1034" s="1010" t="s">
        <v>11</v>
      </c>
    </row>
    <row r="1035" spans="1:4" s="1007" customFormat="1" ht="11.25" customHeight="1" x14ac:dyDescent="0.2">
      <c r="A1035" s="1317" t="s">
        <v>3863</v>
      </c>
      <c r="B1035" s="1003">
        <v>250</v>
      </c>
      <c r="C1035" s="1003">
        <v>250</v>
      </c>
      <c r="D1035" s="1009" t="s">
        <v>799</v>
      </c>
    </row>
    <row r="1036" spans="1:4" s="1007" customFormat="1" ht="11.25" customHeight="1" x14ac:dyDescent="0.2">
      <c r="A1036" s="1317"/>
      <c r="B1036" s="1003">
        <v>1500</v>
      </c>
      <c r="C1036" s="1003">
        <v>1500</v>
      </c>
      <c r="D1036" s="1009" t="s">
        <v>440</v>
      </c>
    </row>
    <row r="1037" spans="1:4" s="1007" customFormat="1" ht="11.25" customHeight="1" x14ac:dyDescent="0.2">
      <c r="A1037" s="1317"/>
      <c r="B1037" s="1003">
        <v>1750</v>
      </c>
      <c r="C1037" s="1003">
        <v>1750</v>
      </c>
      <c r="D1037" s="1009" t="s">
        <v>11</v>
      </c>
    </row>
    <row r="1038" spans="1:4" s="1007" customFormat="1" ht="11.25" customHeight="1" x14ac:dyDescent="0.2">
      <c r="A1038" s="1316" t="s">
        <v>2971</v>
      </c>
      <c r="B1038" s="1002">
        <v>500</v>
      </c>
      <c r="C1038" s="1002">
        <v>500</v>
      </c>
      <c r="D1038" s="1008" t="s">
        <v>473</v>
      </c>
    </row>
    <row r="1039" spans="1:4" s="1007" customFormat="1" ht="11.25" customHeight="1" x14ac:dyDescent="0.2">
      <c r="A1039" s="1318"/>
      <c r="B1039" s="1005">
        <v>500</v>
      </c>
      <c r="C1039" s="1005">
        <v>500</v>
      </c>
      <c r="D1039" s="1010" t="s">
        <v>11</v>
      </c>
    </row>
    <row r="1040" spans="1:4" s="1007" customFormat="1" ht="11.25" customHeight="1" x14ac:dyDescent="0.2">
      <c r="A1040" s="1317" t="s">
        <v>1901</v>
      </c>
      <c r="B1040" s="1003">
        <v>136</v>
      </c>
      <c r="C1040" s="1003">
        <v>136</v>
      </c>
      <c r="D1040" s="1009" t="s">
        <v>812</v>
      </c>
    </row>
    <row r="1041" spans="1:4" s="1007" customFormat="1" ht="11.25" customHeight="1" x14ac:dyDescent="0.2">
      <c r="A1041" s="1317"/>
      <c r="B1041" s="1003">
        <v>3450.01</v>
      </c>
      <c r="C1041" s="1003">
        <v>3450</v>
      </c>
      <c r="D1041" s="1009" t="s">
        <v>4018</v>
      </c>
    </row>
    <row r="1042" spans="1:4" s="1007" customFormat="1" ht="11.25" customHeight="1" x14ac:dyDescent="0.2">
      <c r="A1042" s="1317"/>
      <c r="B1042" s="1003">
        <v>3586.01</v>
      </c>
      <c r="C1042" s="1003">
        <v>3586</v>
      </c>
      <c r="D1042" s="1009" t="s">
        <v>11</v>
      </c>
    </row>
    <row r="1043" spans="1:4" s="1007" customFormat="1" ht="16.5" customHeight="1" x14ac:dyDescent="0.2">
      <c r="A1043" s="1316" t="s">
        <v>4369</v>
      </c>
      <c r="B1043" s="1002">
        <v>72</v>
      </c>
      <c r="C1043" s="1002">
        <v>72</v>
      </c>
      <c r="D1043" s="1008" t="s">
        <v>828</v>
      </c>
    </row>
    <row r="1044" spans="1:4" s="1007" customFormat="1" ht="16.5" customHeight="1" x14ac:dyDescent="0.2">
      <c r="A1044" s="1318"/>
      <c r="B1044" s="1005">
        <v>72</v>
      </c>
      <c r="C1044" s="1005">
        <v>72</v>
      </c>
      <c r="D1044" s="1010" t="s">
        <v>11</v>
      </c>
    </row>
    <row r="1045" spans="1:4" s="1007" customFormat="1" ht="11.25" customHeight="1" x14ac:dyDescent="0.2">
      <c r="A1045" s="1317" t="s">
        <v>570</v>
      </c>
      <c r="B1045" s="1003">
        <v>1100</v>
      </c>
      <c r="C1045" s="1003">
        <v>1100</v>
      </c>
      <c r="D1045" s="1009" t="s">
        <v>568</v>
      </c>
    </row>
    <row r="1046" spans="1:4" s="1007" customFormat="1" ht="11.25" customHeight="1" x14ac:dyDescent="0.2">
      <c r="A1046" s="1317"/>
      <c r="B1046" s="1003">
        <v>1100</v>
      </c>
      <c r="C1046" s="1003">
        <v>1100</v>
      </c>
      <c r="D1046" s="1009" t="s">
        <v>11</v>
      </c>
    </row>
    <row r="1047" spans="1:4" s="455" customFormat="1" ht="15" customHeight="1" x14ac:dyDescent="0.2">
      <c r="A1047" s="239" t="s">
        <v>2895</v>
      </c>
      <c r="B1047" s="457">
        <v>115260.90999999999</v>
      </c>
      <c r="C1047" s="457">
        <v>56371.96675</v>
      </c>
      <c r="D1047" s="1011"/>
    </row>
    <row r="1048" spans="1:4" s="307" customFormat="1" ht="24.75" customHeight="1" x14ac:dyDescent="0.2">
      <c r="A1048" s="236" t="s">
        <v>2896</v>
      </c>
      <c r="B1048" s="242"/>
      <c r="C1048" s="242"/>
      <c r="D1048" s="243"/>
    </row>
    <row r="1049" spans="1:4" s="1007" customFormat="1" ht="11.25" customHeight="1" x14ac:dyDescent="0.2">
      <c r="A1049" s="1316" t="s">
        <v>4370</v>
      </c>
      <c r="B1049" s="1002">
        <v>164.98</v>
      </c>
      <c r="C1049" s="1002">
        <v>164.97095999999999</v>
      </c>
      <c r="D1049" s="1008" t="s">
        <v>2948</v>
      </c>
    </row>
    <row r="1050" spans="1:4" s="1007" customFormat="1" ht="11.25" customHeight="1" x14ac:dyDescent="0.2">
      <c r="A1050" s="1318"/>
      <c r="B1050" s="1005">
        <v>164.98</v>
      </c>
      <c r="C1050" s="1005">
        <v>164.97095999999999</v>
      </c>
      <c r="D1050" s="1010" t="s">
        <v>11</v>
      </c>
    </row>
    <row r="1051" spans="1:4" s="1007" customFormat="1" ht="11.25" customHeight="1" x14ac:dyDescent="0.2">
      <c r="A1051" s="1317" t="s">
        <v>4371</v>
      </c>
      <c r="B1051" s="1003">
        <v>1488.73</v>
      </c>
      <c r="C1051" s="1003">
        <v>1488.7261799999999</v>
      </c>
      <c r="D1051" s="1009" t="s">
        <v>4043</v>
      </c>
    </row>
    <row r="1052" spans="1:4" s="1007" customFormat="1" ht="11.25" customHeight="1" x14ac:dyDescent="0.2">
      <c r="A1052" s="1317"/>
      <c r="B1052" s="1003">
        <v>1488.73</v>
      </c>
      <c r="C1052" s="1003">
        <v>1488.7261799999999</v>
      </c>
      <c r="D1052" s="1009" t="s">
        <v>11</v>
      </c>
    </row>
    <row r="1053" spans="1:4" s="1007" customFormat="1" ht="11.25" customHeight="1" x14ac:dyDescent="0.2">
      <c r="A1053" s="1316" t="s">
        <v>4372</v>
      </c>
      <c r="B1053" s="1002">
        <v>97.66</v>
      </c>
      <c r="C1053" s="1002">
        <v>97.650080000000003</v>
      </c>
      <c r="D1053" s="1008" t="s">
        <v>2948</v>
      </c>
    </row>
    <row r="1054" spans="1:4" s="1007" customFormat="1" ht="11.25" customHeight="1" x14ac:dyDescent="0.2">
      <c r="A1054" s="1318"/>
      <c r="B1054" s="1005">
        <v>97.66</v>
      </c>
      <c r="C1054" s="1005">
        <v>97.650080000000003</v>
      </c>
      <c r="D1054" s="1010" t="s">
        <v>11</v>
      </c>
    </row>
    <row r="1055" spans="1:4" s="1007" customFormat="1" ht="11.25" customHeight="1" x14ac:dyDescent="0.2">
      <c r="A1055" s="1317" t="s">
        <v>4373</v>
      </c>
      <c r="B1055" s="1003">
        <v>100</v>
      </c>
      <c r="C1055" s="1003">
        <v>98.622460000000004</v>
      </c>
      <c r="D1055" s="1009" t="s">
        <v>777</v>
      </c>
    </row>
    <row r="1056" spans="1:4" s="1007" customFormat="1" ht="11.25" customHeight="1" x14ac:dyDescent="0.2">
      <c r="A1056" s="1317"/>
      <c r="B1056" s="1003">
        <v>100</v>
      </c>
      <c r="C1056" s="1003">
        <v>98.622460000000004</v>
      </c>
      <c r="D1056" s="1009" t="s">
        <v>11</v>
      </c>
    </row>
    <row r="1057" spans="1:4" s="1007" customFormat="1" ht="11.25" customHeight="1" x14ac:dyDescent="0.2">
      <c r="A1057" s="1316" t="s">
        <v>4374</v>
      </c>
      <c r="B1057" s="1002">
        <v>9932</v>
      </c>
      <c r="C1057" s="1002">
        <v>7458</v>
      </c>
      <c r="D1057" s="1008" t="s">
        <v>729</v>
      </c>
    </row>
    <row r="1058" spans="1:4" s="1007" customFormat="1" ht="11.25" customHeight="1" x14ac:dyDescent="0.2">
      <c r="A1058" s="1318"/>
      <c r="B1058" s="1005">
        <v>9932</v>
      </c>
      <c r="C1058" s="1005">
        <v>7458</v>
      </c>
      <c r="D1058" s="1010" t="s">
        <v>11</v>
      </c>
    </row>
    <row r="1059" spans="1:4" s="1007" customFormat="1" ht="11.25" customHeight="1" x14ac:dyDescent="0.2">
      <c r="A1059" s="1317" t="s">
        <v>3019</v>
      </c>
      <c r="B1059" s="1003">
        <v>222.35</v>
      </c>
      <c r="C1059" s="1003">
        <v>222.34783999999999</v>
      </c>
      <c r="D1059" s="1009" t="s">
        <v>2948</v>
      </c>
    </row>
    <row r="1060" spans="1:4" s="1007" customFormat="1" ht="11.25" customHeight="1" x14ac:dyDescent="0.2">
      <c r="A1060" s="1317"/>
      <c r="B1060" s="1003">
        <v>222.35</v>
      </c>
      <c r="C1060" s="1003">
        <v>222.34783999999999</v>
      </c>
      <c r="D1060" s="1009" t="s">
        <v>11</v>
      </c>
    </row>
    <row r="1061" spans="1:4" s="1007" customFormat="1" ht="11.25" customHeight="1" x14ac:dyDescent="0.2">
      <c r="A1061" s="1316" t="s">
        <v>4375</v>
      </c>
      <c r="B1061" s="1002">
        <v>2094.69</v>
      </c>
      <c r="C1061" s="1002">
        <v>2094.6837099999998</v>
      </c>
      <c r="D1061" s="1008" t="s">
        <v>4043</v>
      </c>
    </row>
    <row r="1062" spans="1:4" s="1007" customFormat="1" ht="11.25" customHeight="1" x14ac:dyDescent="0.2">
      <c r="A1062" s="1318"/>
      <c r="B1062" s="1005">
        <v>2094.69</v>
      </c>
      <c r="C1062" s="1005">
        <v>2094.6837099999998</v>
      </c>
      <c r="D1062" s="1010" t="s">
        <v>11</v>
      </c>
    </row>
    <row r="1063" spans="1:4" s="1007" customFormat="1" ht="11.25" customHeight="1" x14ac:dyDescent="0.2">
      <c r="A1063" s="1317" t="s">
        <v>3020</v>
      </c>
      <c r="B1063" s="1003">
        <v>114.81</v>
      </c>
      <c r="C1063" s="1003">
        <v>114.80347999999999</v>
      </c>
      <c r="D1063" s="1009" t="s">
        <v>2948</v>
      </c>
    </row>
    <row r="1064" spans="1:4" s="1007" customFormat="1" ht="11.25" customHeight="1" x14ac:dyDescent="0.2">
      <c r="A1064" s="1317"/>
      <c r="B1064" s="1003">
        <v>114.81</v>
      </c>
      <c r="C1064" s="1003">
        <v>114.80347999999999</v>
      </c>
      <c r="D1064" s="1009" t="s">
        <v>11</v>
      </c>
    </row>
    <row r="1065" spans="1:4" s="1007" customFormat="1" ht="11.25" customHeight="1" x14ac:dyDescent="0.2">
      <c r="A1065" s="1316" t="s">
        <v>3021</v>
      </c>
      <c r="B1065" s="1002">
        <v>114.81</v>
      </c>
      <c r="C1065" s="1002">
        <v>114.80347999999999</v>
      </c>
      <c r="D1065" s="1008" t="s">
        <v>2948</v>
      </c>
    </row>
    <row r="1066" spans="1:4" s="1007" customFormat="1" ht="11.25" customHeight="1" x14ac:dyDescent="0.2">
      <c r="A1066" s="1318"/>
      <c r="B1066" s="1005">
        <v>114.81</v>
      </c>
      <c r="C1066" s="1005">
        <v>114.80347999999999</v>
      </c>
      <c r="D1066" s="1010" t="s">
        <v>11</v>
      </c>
    </row>
    <row r="1067" spans="1:4" s="1007" customFormat="1" ht="11.25" customHeight="1" x14ac:dyDescent="0.2">
      <c r="A1067" s="1317" t="s">
        <v>4376</v>
      </c>
      <c r="B1067" s="1003">
        <v>97.66</v>
      </c>
      <c r="C1067" s="1003">
        <v>97.650080000000003</v>
      </c>
      <c r="D1067" s="1009" t="s">
        <v>2948</v>
      </c>
    </row>
    <row r="1068" spans="1:4" s="1007" customFormat="1" ht="11.25" customHeight="1" x14ac:dyDescent="0.2">
      <c r="A1068" s="1317"/>
      <c r="B1068" s="1003">
        <v>97.66</v>
      </c>
      <c r="C1068" s="1003">
        <v>97.650080000000003</v>
      </c>
      <c r="D1068" s="1009" t="s">
        <v>11</v>
      </c>
    </row>
    <row r="1069" spans="1:4" s="1007" customFormat="1" ht="11.25" customHeight="1" x14ac:dyDescent="0.2">
      <c r="A1069" s="1316" t="s">
        <v>4377</v>
      </c>
      <c r="B1069" s="1002">
        <v>228.27</v>
      </c>
      <c r="C1069" s="1002">
        <v>228.26451999999998</v>
      </c>
      <c r="D1069" s="1008" t="s">
        <v>2948</v>
      </c>
    </row>
    <row r="1070" spans="1:4" s="1007" customFormat="1" ht="11.25" customHeight="1" x14ac:dyDescent="0.2">
      <c r="A1070" s="1318"/>
      <c r="B1070" s="1005">
        <v>228.27</v>
      </c>
      <c r="C1070" s="1005">
        <v>228.26451999999998</v>
      </c>
      <c r="D1070" s="1010" t="s">
        <v>11</v>
      </c>
    </row>
    <row r="1071" spans="1:4" s="1007" customFormat="1" ht="11.25" customHeight="1" x14ac:dyDescent="0.2">
      <c r="A1071" s="1317" t="s">
        <v>1902</v>
      </c>
      <c r="B1071" s="1003">
        <v>313.26</v>
      </c>
      <c r="C1071" s="1003">
        <v>313.25961999999998</v>
      </c>
      <c r="D1071" s="1009" t="s">
        <v>643</v>
      </c>
    </row>
    <row r="1072" spans="1:4" s="1007" customFormat="1" ht="11.25" customHeight="1" x14ac:dyDescent="0.2">
      <c r="A1072" s="1317"/>
      <c r="B1072" s="1003">
        <v>3473.84</v>
      </c>
      <c r="C1072" s="1003">
        <v>3473.8237799999997</v>
      </c>
      <c r="D1072" s="1009" t="s">
        <v>738</v>
      </c>
    </row>
    <row r="1073" spans="1:4" s="1007" customFormat="1" ht="11.25" customHeight="1" x14ac:dyDescent="0.2">
      <c r="A1073" s="1317"/>
      <c r="B1073" s="1003">
        <v>3787.1000000000004</v>
      </c>
      <c r="C1073" s="1003">
        <v>3787.0833999999995</v>
      </c>
      <c r="D1073" s="1009" t="s">
        <v>11</v>
      </c>
    </row>
    <row r="1074" spans="1:4" s="455" customFormat="1" ht="15" customHeight="1" x14ac:dyDescent="0.2">
      <c r="A1074" s="264" t="s">
        <v>2897</v>
      </c>
      <c r="B1074" s="457">
        <v>18443.060000000001</v>
      </c>
      <c r="C1074" s="457">
        <v>15967.606190000002</v>
      </c>
      <c r="D1074" s="1012"/>
    </row>
    <row r="1075" spans="1:4" s="307" customFormat="1" ht="12.75" x14ac:dyDescent="0.2">
      <c r="A1075" s="258"/>
      <c r="B1075" s="268"/>
      <c r="C1075" s="268"/>
      <c r="D1075" s="257"/>
    </row>
    <row r="1076" spans="1:4" s="307" customFormat="1" ht="21" customHeight="1" x14ac:dyDescent="0.2">
      <c r="A1076" s="264" t="s">
        <v>339</v>
      </c>
      <c r="B1076" s="246">
        <f>B950+B1002+B1010+B1047+B1074</f>
        <v>1420015.8300000003</v>
      </c>
      <c r="C1076" s="246">
        <f>C950+C1002+C1010+C1047+C1074</f>
        <v>1234624.9253199999</v>
      </c>
      <c r="D1076" s="259"/>
    </row>
    <row r="1077" spans="1:4" s="307" customFormat="1" ht="12.75" x14ac:dyDescent="0.2">
      <c r="B1077" s="268"/>
      <c r="C1077" s="268"/>
      <c r="D1077" s="311"/>
    </row>
    <row r="1078" spans="1:4" s="307" customFormat="1" ht="12.75" x14ac:dyDescent="0.2">
      <c r="B1078" s="268"/>
      <c r="C1078" s="268"/>
      <c r="D1078" s="311"/>
    </row>
    <row r="1079" spans="1:4" s="307" customFormat="1" ht="12.75" x14ac:dyDescent="0.2">
      <c r="A1079" s="1320" t="s">
        <v>2891</v>
      </c>
      <c r="B1079" s="1320"/>
      <c r="C1079" s="1320"/>
      <c r="D1079" s="1320"/>
    </row>
    <row r="1080" spans="1:4" s="307" customFormat="1" ht="12.75" customHeight="1" x14ac:dyDescent="0.2">
      <c r="A1080" s="1321" t="s">
        <v>4328</v>
      </c>
      <c r="B1080" s="1321"/>
      <c r="C1080" s="1321"/>
      <c r="D1080" s="1321"/>
    </row>
    <row r="1081" spans="1:4" s="303" customFormat="1" ht="10.5" x14ac:dyDescent="0.15">
      <c r="B1081" s="312"/>
      <c r="C1081" s="312"/>
    </row>
    <row r="1082" spans="1:4" s="997" customFormat="1" ht="11.25" customHeight="1" x14ac:dyDescent="0.15"/>
    <row r="1083" spans="1:4" s="997" customFormat="1" ht="11.25" customHeight="1" x14ac:dyDescent="0.15"/>
    <row r="1084" spans="1:4" ht="11.25" customHeight="1" x14ac:dyDescent="0.25"/>
    <row r="1085" spans="1:4" ht="11.25" customHeight="1" x14ac:dyDescent="0.25"/>
    <row r="1086" spans="1:4" ht="11.25" customHeight="1" x14ac:dyDescent="0.25"/>
    <row r="1087" spans="1:4" ht="11.25" customHeight="1" x14ac:dyDescent="0.25"/>
    <row r="1088" spans="1:4" ht="11.25" customHeight="1" x14ac:dyDescent="0.25"/>
    <row r="1089" ht="11.25" customHeight="1" x14ac:dyDescent="0.25"/>
  </sheetData>
  <mergeCells count="287">
    <mergeCell ref="A1069:A1070"/>
    <mergeCell ref="A1071:A1073"/>
    <mergeCell ref="A1:D1"/>
    <mergeCell ref="A1079:D1079"/>
    <mergeCell ref="A1080:D1080"/>
    <mergeCell ref="A1057:A1058"/>
    <mergeCell ref="A1059:A1060"/>
    <mergeCell ref="A1061:A1062"/>
    <mergeCell ref="A1063:A1064"/>
    <mergeCell ref="A1065:A1066"/>
    <mergeCell ref="A1067:A1068"/>
    <mergeCell ref="A1043:A1044"/>
    <mergeCell ref="A1045:A1046"/>
    <mergeCell ref="A1049:A1050"/>
    <mergeCell ref="A1051:A1052"/>
    <mergeCell ref="A1053:A1054"/>
    <mergeCell ref="A1055:A1056"/>
    <mergeCell ref="A1029:A1030"/>
    <mergeCell ref="A1031:A1032"/>
    <mergeCell ref="A1033:A1034"/>
    <mergeCell ref="A1035:A1037"/>
    <mergeCell ref="A1038:A1039"/>
    <mergeCell ref="A1040:A1042"/>
    <mergeCell ref="A1008:A1009"/>
    <mergeCell ref="A1012:A1013"/>
    <mergeCell ref="A1014:A1015"/>
    <mergeCell ref="A1016:A1020"/>
    <mergeCell ref="A1021:A1026"/>
    <mergeCell ref="A1027:A1028"/>
    <mergeCell ref="A992:A995"/>
    <mergeCell ref="A996:A997"/>
    <mergeCell ref="A998:A999"/>
    <mergeCell ref="A1000:A1001"/>
    <mergeCell ref="A1004:A1005"/>
    <mergeCell ref="A1006:A1007"/>
    <mergeCell ref="A978:A979"/>
    <mergeCell ref="A980:A981"/>
    <mergeCell ref="A982:A985"/>
    <mergeCell ref="A986:A987"/>
    <mergeCell ref="A988:A989"/>
    <mergeCell ref="A990:A991"/>
    <mergeCell ref="A961:A962"/>
    <mergeCell ref="A963:A964"/>
    <mergeCell ref="A965:A966"/>
    <mergeCell ref="A967:A972"/>
    <mergeCell ref="A973:A974"/>
    <mergeCell ref="A975:A977"/>
    <mergeCell ref="A909:A935"/>
    <mergeCell ref="A936:A949"/>
    <mergeCell ref="A952:A953"/>
    <mergeCell ref="A954:A956"/>
    <mergeCell ref="A957:A958"/>
    <mergeCell ref="A959:A960"/>
    <mergeCell ref="A851:A852"/>
    <mergeCell ref="A853:A854"/>
    <mergeCell ref="A855:A868"/>
    <mergeCell ref="A869:A878"/>
    <mergeCell ref="A879:A889"/>
    <mergeCell ref="A890:A908"/>
    <mergeCell ref="A826:A828"/>
    <mergeCell ref="A829:A830"/>
    <mergeCell ref="A831:A834"/>
    <mergeCell ref="A835:A845"/>
    <mergeCell ref="A846:A847"/>
    <mergeCell ref="A848:A850"/>
    <mergeCell ref="A804:A806"/>
    <mergeCell ref="A807:A810"/>
    <mergeCell ref="A811:A813"/>
    <mergeCell ref="A814:A815"/>
    <mergeCell ref="A816:A818"/>
    <mergeCell ref="A819:A825"/>
    <mergeCell ref="A787:A788"/>
    <mergeCell ref="A789:A790"/>
    <mergeCell ref="A791:A797"/>
    <mergeCell ref="A798:A799"/>
    <mergeCell ref="A800:A801"/>
    <mergeCell ref="A802:A803"/>
    <mergeCell ref="A775:A776"/>
    <mergeCell ref="A777:A778"/>
    <mergeCell ref="A779:A780"/>
    <mergeCell ref="A781:A782"/>
    <mergeCell ref="A783:A784"/>
    <mergeCell ref="A785:A786"/>
    <mergeCell ref="A752:A757"/>
    <mergeCell ref="A758:A760"/>
    <mergeCell ref="A761:A766"/>
    <mergeCell ref="A767:A768"/>
    <mergeCell ref="A769:A770"/>
    <mergeCell ref="A771:A774"/>
    <mergeCell ref="A730:A732"/>
    <mergeCell ref="A733:A737"/>
    <mergeCell ref="A738:A740"/>
    <mergeCell ref="A741:A744"/>
    <mergeCell ref="A745:A748"/>
    <mergeCell ref="A749:A751"/>
    <mergeCell ref="A717:A718"/>
    <mergeCell ref="A719:A720"/>
    <mergeCell ref="A721:A722"/>
    <mergeCell ref="A723:A724"/>
    <mergeCell ref="A725:A726"/>
    <mergeCell ref="A727:A729"/>
    <mergeCell ref="A700:A701"/>
    <mergeCell ref="A702:A703"/>
    <mergeCell ref="A704:A706"/>
    <mergeCell ref="A707:A709"/>
    <mergeCell ref="A710:A713"/>
    <mergeCell ref="A714:A716"/>
    <mergeCell ref="A678:A679"/>
    <mergeCell ref="A680:A682"/>
    <mergeCell ref="A683:A687"/>
    <mergeCell ref="A688:A689"/>
    <mergeCell ref="A690:A694"/>
    <mergeCell ref="A695:A699"/>
    <mergeCell ref="A664:A665"/>
    <mergeCell ref="A666:A667"/>
    <mergeCell ref="A668:A669"/>
    <mergeCell ref="A670:A671"/>
    <mergeCell ref="A672:A674"/>
    <mergeCell ref="A675:A677"/>
    <mergeCell ref="A646:A648"/>
    <mergeCell ref="A649:A651"/>
    <mergeCell ref="A652:A654"/>
    <mergeCell ref="A655:A658"/>
    <mergeCell ref="A659:A660"/>
    <mergeCell ref="A661:A663"/>
    <mergeCell ref="A625:A627"/>
    <mergeCell ref="A628:A630"/>
    <mergeCell ref="A631:A632"/>
    <mergeCell ref="A633:A636"/>
    <mergeCell ref="A637:A641"/>
    <mergeCell ref="A642:A645"/>
    <mergeCell ref="A607:A609"/>
    <mergeCell ref="A610:A611"/>
    <mergeCell ref="A612:A614"/>
    <mergeCell ref="A615:A617"/>
    <mergeCell ref="A618:A621"/>
    <mergeCell ref="A622:A624"/>
    <mergeCell ref="A583:A585"/>
    <mergeCell ref="A586:A594"/>
    <mergeCell ref="A595:A597"/>
    <mergeCell ref="A598:A600"/>
    <mergeCell ref="A601:A604"/>
    <mergeCell ref="A605:A606"/>
    <mergeCell ref="A564:A566"/>
    <mergeCell ref="A567:A569"/>
    <mergeCell ref="A570:A572"/>
    <mergeCell ref="A573:A577"/>
    <mergeCell ref="A578:A580"/>
    <mergeCell ref="A581:A582"/>
    <mergeCell ref="A545:A546"/>
    <mergeCell ref="A547:A550"/>
    <mergeCell ref="A551:A552"/>
    <mergeCell ref="A553:A559"/>
    <mergeCell ref="A560:A561"/>
    <mergeCell ref="A562:A563"/>
    <mergeCell ref="A525:A529"/>
    <mergeCell ref="A530:A532"/>
    <mergeCell ref="A533:A534"/>
    <mergeCell ref="A535:A538"/>
    <mergeCell ref="A539:A541"/>
    <mergeCell ref="A542:A544"/>
    <mergeCell ref="A504:A507"/>
    <mergeCell ref="A508:A512"/>
    <mergeCell ref="A513:A514"/>
    <mergeCell ref="A515:A517"/>
    <mergeCell ref="A518:A519"/>
    <mergeCell ref="A520:A524"/>
    <mergeCell ref="A484:A488"/>
    <mergeCell ref="A489:A490"/>
    <mergeCell ref="A491:A495"/>
    <mergeCell ref="A496:A498"/>
    <mergeCell ref="A499:A501"/>
    <mergeCell ref="A502:A503"/>
    <mergeCell ref="A470:A471"/>
    <mergeCell ref="A472:A474"/>
    <mergeCell ref="A475:A476"/>
    <mergeCell ref="A477:A478"/>
    <mergeCell ref="A479:A481"/>
    <mergeCell ref="A482:A483"/>
    <mergeCell ref="A455:A456"/>
    <mergeCell ref="A457:A459"/>
    <mergeCell ref="A460:A462"/>
    <mergeCell ref="A463:A465"/>
    <mergeCell ref="A466:A467"/>
    <mergeCell ref="A468:A469"/>
    <mergeCell ref="A439:A440"/>
    <mergeCell ref="A441:A442"/>
    <mergeCell ref="A443:A445"/>
    <mergeCell ref="A446:A447"/>
    <mergeCell ref="A448:A450"/>
    <mergeCell ref="A451:A454"/>
    <mergeCell ref="A417:A419"/>
    <mergeCell ref="A420:A423"/>
    <mergeCell ref="A424:A426"/>
    <mergeCell ref="A427:A429"/>
    <mergeCell ref="A430:A436"/>
    <mergeCell ref="A437:A438"/>
    <mergeCell ref="A394:A396"/>
    <mergeCell ref="A397:A400"/>
    <mergeCell ref="A401:A403"/>
    <mergeCell ref="A404:A411"/>
    <mergeCell ref="A412:A414"/>
    <mergeCell ref="A415:A416"/>
    <mergeCell ref="A376:A378"/>
    <mergeCell ref="A379:A381"/>
    <mergeCell ref="A382:A386"/>
    <mergeCell ref="A387:A388"/>
    <mergeCell ref="A389:A391"/>
    <mergeCell ref="A392:A393"/>
    <mergeCell ref="A359:A361"/>
    <mergeCell ref="A362:A363"/>
    <mergeCell ref="A364:A365"/>
    <mergeCell ref="A366:A367"/>
    <mergeCell ref="A368:A373"/>
    <mergeCell ref="A374:A375"/>
    <mergeCell ref="A343:A344"/>
    <mergeCell ref="A345:A347"/>
    <mergeCell ref="A348:A350"/>
    <mergeCell ref="A351:A352"/>
    <mergeCell ref="A353:A356"/>
    <mergeCell ref="A357:A358"/>
    <mergeCell ref="A324:A328"/>
    <mergeCell ref="A329:A330"/>
    <mergeCell ref="A331:A333"/>
    <mergeCell ref="A334:A335"/>
    <mergeCell ref="A336:A340"/>
    <mergeCell ref="A341:A342"/>
    <mergeCell ref="A304:A305"/>
    <mergeCell ref="A306:A307"/>
    <mergeCell ref="A308:A309"/>
    <mergeCell ref="A310:A313"/>
    <mergeCell ref="A314:A321"/>
    <mergeCell ref="A322:A323"/>
    <mergeCell ref="A288:A289"/>
    <mergeCell ref="A290:A291"/>
    <mergeCell ref="A292:A295"/>
    <mergeCell ref="A296:A297"/>
    <mergeCell ref="A298:A301"/>
    <mergeCell ref="A302:A303"/>
    <mergeCell ref="A270:A273"/>
    <mergeCell ref="A274:A275"/>
    <mergeCell ref="A276:A279"/>
    <mergeCell ref="A280:A281"/>
    <mergeCell ref="A282:A285"/>
    <mergeCell ref="A286:A287"/>
    <mergeCell ref="A253:A254"/>
    <mergeCell ref="A255:A258"/>
    <mergeCell ref="A259:A260"/>
    <mergeCell ref="A261:A264"/>
    <mergeCell ref="A265:A267"/>
    <mergeCell ref="A268:A269"/>
    <mergeCell ref="A215:A220"/>
    <mergeCell ref="A221:A228"/>
    <mergeCell ref="A229:A236"/>
    <mergeCell ref="A237:A244"/>
    <mergeCell ref="A245:A249"/>
    <mergeCell ref="A250:A252"/>
    <mergeCell ref="A187:A191"/>
    <mergeCell ref="A192:A193"/>
    <mergeCell ref="A194:A196"/>
    <mergeCell ref="A197:A202"/>
    <mergeCell ref="A203:A209"/>
    <mergeCell ref="A210:A214"/>
    <mergeCell ref="A131:A137"/>
    <mergeCell ref="A138:A149"/>
    <mergeCell ref="A150:A160"/>
    <mergeCell ref="A161:A169"/>
    <mergeCell ref="A170:A178"/>
    <mergeCell ref="A179:A186"/>
    <mergeCell ref="A87:A94"/>
    <mergeCell ref="A95:A96"/>
    <mergeCell ref="A97:A103"/>
    <mergeCell ref="A104:A110"/>
    <mergeCell ref="A111:A119"/>
    <mergeCell ref="A120:A130"/>
    <mergeCell ref="A42:A50"/>
    <mergeCell ref="A51:A59"/>
    <mergeCell ref="A60:A61"/>
    <mergeCell ref="A62:A68"/>
    <mergeCell ref="A69:A78"/>
    <mergeCell ref="A79:A86"/>
    <mergeCell ref="A5:A11"/>
    <mergeCell ref="A12:A18"/>
    <mergeCell ref="A19:A22"/>
    <mergeCell ref="A23:A31"/>
    <mergeCell ref="A32:A38"/>
    <mergeCell ref="A39:A41"/>
  </mergeCells>
  <pageMargins left="0.39370078740157483" right="0.39370078740157483" top="0.59055118110236227" bottom="0.39370078740157483" header="0.31496062992125984" footer="0.11811023622047245"/>
  <pageSetup paperSize="9" scale="95" firstPageNumber="363" fitToHeight="0" orientation="landscape" useFirstPageNumber="1" r:id="rId1"/>
  <headerFooter>
    <oddHeader>&amp;L&amp;"Tahoma,Kurzíva"&amp;9Závěrečný účet Moravskoslezského kraje za rok 2022&amp;R&amp;"Tahoma,Kurzíva"&amp;9Tabulka č. 30</oddHeader>
    <oddFooter>&amp;C&amp;"Tahoma,Obyčejné"&amp;P</oddFooter>
  </headerFooter>
  <rowBreaks count="22" manualBreakCount="22">
    <brk id="47" max="16383" man="1"/>
    <brk id="94" max="16383" man="1"/>
    <brk id="141" max="16383" man="1"/>
    <brk id="188" max="16383" man="1"/>
    <brk id="234" max="16383" man="1"/>
    <brk id="281" max="16383" man="1"/>
    <brk id="328" max="16383" man="1"/>
    <brk id="375" max="16383" man="1"/>
    <brk id="419" max="16383" man="1"/>
    <brk id="465" max="16383" man="1"/>
    <brk id="512" max="16383" man="1"/>
    <brk id="559" max="16383" man="1"/>
    <brk id="606" max="16383" man="1"/>
    <brk id="651" max="16383" man="1"/>
    <brk id="697" max="16383" man="1"/>
    <brk id="744" max="16383" man="1"/>
    <brk id="790" max="16383" man="1"/>
    <brk id="834" max="16383" man="1"/>
    <brk id="878" max="16383" man="1"/>
    <brk id="923" max="16383" man="1"/>
    <brk id="966" max="16383" man="1"/>
    <brk id="100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0F358-615F-4B8B-BFF8-9970DD3F5C55}">
  <sheetPr>
    <pageSetUpPr fitToPage="1"/>
  </sheetPr>
  <dimension ref="A1:D2847"/>
  <sheetViews>
    <sheetView zoomScaleNormal="100" zoomScaleSheetLayoutView="100" workbookViewId="0">
      <pane xSplit="1" ySplit="3" topLeftCell="B4" activePane="bottomRight" state="frozen"/>
      <selection activeCell="I32" sqref="I32"/>
      <selection pane="topRight" activeCell="I32" sqref="I32"/>
      <selection pane="bottomLeft" activeCell="I32" sqref="I32"/>
      <selection pane="bottomRight" activeCell="G3" sqref="G3"/>
    </sheetView>
  </sheetViews>
  <sheetFormatPr defaultRowHeight="15" x14ac:dyDescent="0.25"/>
  <cols>
    <col min="1" max="1" width="38.5703125" style="1006" customWidth="1"/>
    <col min="2" max="3" width="11.140625" style="1006" customWidth="1"/>
    <col min="4" max="4" width="87.28515625" style="1006" customWidth="1"/>
    <col min="5" max="16384" width="9.140625" style="1006"/>
  </cols>
  <sheetData>
    <row r="1" spans="1:4" s="260" customFormat="1" ht="21" customHeight="1" x14ac:dyDescent="0.2">
      <c r="A1" s="1332" t="s">
        <v>2898</v>
      </c>
      <c r="B1" s="1332"/>
      <c r="C1" s="1332"/>
      <c r="D1" s="1332"/>
    </row>
    <row r="2" spans="1:4" s="262" customFormat="1" ht="12.75" customHeight="1" x14ac:dyDescent="0.2">
      <c r="A2" s="261"/>
      <c r="D2" s="263" t="s">
        <v>2</v>
      </c>
    </row>
    <row r="3" spans="1:4" s="262" customFormat="1" ht="15" customHeight="1" x14ac:dyDescent="0.2">
      <c r="A3" s="253" t="s">
        <v>341</v>
      </c>
      <c r="B3" s="253" t="s">
        <v>2880</v>
      </c>
      <c r="C3" s="253" t="s">
        <v>2881</v>
      </c>
      <c r="D3" s="253" t="s">
        <v>2882</v>
      </c>
    </row>
    <row r="4" spans="1:4" s="1007" customFormat="1" ht="11.25" customHeight="1" x14ac:dyDescent="0.2">
      <c r="A4" s="1326" t="s">
        <v>4378</v>
      </c>
      <c r="B4" s="1002">
        <v>50</v>
      </c>
      <c r="C4" s="1002">
        <v>50</v>
      </c>
      <c r="D4" s="1008" t="s">
        <v>4329</v>
      </c>
    </row>
    <row r="5" spans="1:4" s="1007" customFormat="1" ht="11.25" customHeight="1" x14ac:dyDescent="0.2">
      <c r="A5" s="1327"/>
      <c r="B5" s="1003">
        <v>50</v>
      </c>
      <c r="C5" s="1003">
        <v>50</v>
      </c>
      <c r="D5" s="1009" t="s">
        <v>11</v>
      </c>
    </row>
    <row r="6" spans="1:4" s="1007" customFormat="1" ht="11.25" customHeight="1" x14ac:dyDescent="0.2">
      <c r="A6" s="1326" t="s">
        <v>3379</v>
      </c>
      <c r="B6" s="1002">
        <v>100</v>
      </c>
      <c r="C6" s="1002">
        <v>100</v>
      </c>
      <c r="D6" s="1008" t="s">
        <v>2928</v>
      </c>
    </row>
    <row r="7" spans="1:4" s="1007" customFormat="1" ht="21" x14ac:dyDescent="0.2">
      <c r="A7" s="1327"/>
      <c r="B7" s="1003">
        <v>127.7</v>
      </c>
      <c r="C7" s="1003">
        <v>121.268</v>
      </c>
      <c r="D7" s="1009" t="s">
        <v>808</v>
      </c>
    </row>
    <row r="8" spans="1:4" s="1007" customFormat="1" ht="11.25" customHeight="1" x14ac:dyDescent="0.2">
      <c r="A8" s="1328"/>
      <c r="B8" s="1005">
        <v>227.7</v>
      </c>
      <c r="C8" s="1005">
        <v>221.268</v>
      </c>
      <c r="D8" s="1010" t="s">
        <v>11</v>
      </c>
    </row>
    <row r="9" spans="1:4" s="1007" customFormat="1" ht="11.25" customHeight="1" x14ac:dyDescent="0.2">
      <c r="A9" s="1327" t="s">
        <v>1954</v>
      </c>
      <c r="B9" s="1003">
        <v>200</v>
      </c>
      <c r="C9" s="1003">
        <v>200</v>
      </c>
      <c r="D9" s="1009" t="s">
        <v>829</v>
      </c>
    </row>
    <row r="10" spans="1:4" s="1007" customFormat="1" ht="11.25" customHeight="1" x14ac:dyDescent="0.2">
      <c r="A10" s="1327"/>
      <c r="B10" s="1003">
        <v>50</v>
      </c>
      <c r="C10" s="1003">
        <v>50</v>
      </c>
      <c r="D10" s="1009" t="s">
        <v>4329</v>
      </c>
    </row>
    <row r="11" spans="1:4" s="1007" customFormat="1" ht="11.25" customHeight="1" x14ac:dyDescent="0.2">
      <c r="A11" s="1327"/>
      <c r="B11" s="1003">
        <v>250</v>
      </c>
      <c r="C11" s="1003">
        <v>250</v>
      </c>
      <c r="D11" s="1009" t="s">
        <v>11</v>
      </c>
    </row>
    <row r="12" spans="1:4" s="1007" customFormat="1" ht="11.25" customHeight="1" x14ac:dyDescent="0.2">
      <c r="A12" s="1326" t="s">
        <v>1955</v>
      </c>
      <c r="B12" s="1002">
        <v>72.400000000000006</v>
      </c>
      <c r="C12" s="1002">
        <v>72.400000000000006</v>
      </c>
      <c r="D12" s="1008" t="s">
        <v>2938</v>
      </c>
    </row>
    <row r="13" spans="1:4" s="1007" customFormat="1" ht="11.25" customHeight="1" x14ac:dyDescent="0.2">
      <c r="A13" s="1328"/>
      <c r="B13" s="1005">
        <v>72.400000000000006</v>
      </c>
      <c r="C13" s="1005">
        <v>72.400000000000006</v>
      </c>
      <c r="D13" s="1010" t="s">
        <v>11</v>
      </c>
    </row>
    <row r="14" spans="1:4" s="1007" customFormat="1" ht="11.25" customHeight="1" x14ac:dyDescent="0.2">
      <c r="A14" s="1327" t="s">
        <v>517</v>
      </c>
      <c r="B14" s="1003">
        <v>800</v>
      </c>
      <c r="C14" s="1003">
        <v>800</v>
      </c>
      <c r="D14" s="1009" t="s">
        <v>829</v>
      </c>
    </row>
    <row r="15" spans="1:4" s="1007" customFormat="1" ht="11.25" customHeight="1" x14ac:dyDescent="0.2">
      <c r="A15" s="1327"/>
      <c r="B15" s="1003">
        <v>800</v>
      </c>
      <c r="C15" s="1003">
        <v>800</v>
      </c>
      <c r="D15" s="1009" t="s">
        <v>11</v>
      </c>
    </row>
    <row r="16" spans="1:4" s="1007" customFormat="1" ht="11.25" customHeight="1" x14ac:dyDescent="0.2">
      <c r="A16" s="1326" t="s">
        <v>3380</v>
      </c>
      <c r="B16" s="1002">
        <v>476.46999999999997</v>
      </c>
      <c r="C16" s="1002">
        <v>476.47</v>
      </c>
      <c r="D16" s="1008" t="s">
        <v>1957</v>
      </c>
    </row>
    <row r="17" spans="1:4" s="1007" customFormat="1" ht="11.25" customHeight="1" x14ac:dyDescent="0.2">
      <c r="A17" s="1328"/>
      <c r="B17" s="1005">
        <v>476.46999999999997</v>
      </c>
      <c r="C17" s="1005">
        <v>476.47</v>
      </c>
      <c r="D17" s="1010" t="s">
        <v>11</v>
      </c>
    </row>
    <row r="18" spans="1:4" s="1007" customFormat="1" ht="11.25" customHeight="1" x14ac:dyDescent="0.2">
      <c r="A18" s="1327" t="s">
        <v>1956</v>
      </c>
      <c r="B18" s="1003">
        <v>13014.2</v>
      </c>
      <c r="C18" s="1003">
        <v>13014.200999999999</v>
      </c>
      <c r="D18" s="1009" t="s">
        <v>1957</v>
      </c>
    </row>
    <row r="19" spans="1:4" s="1007" customFormat="1" ht="11.25" customHeight="1" x14ac:dyDescent="0.2">
      <c r="A19" s="1327"/>
      <c r="B19" s="1003">
        <v>13014.2</v>
      </c>
      <c r="C19" s="1003">
        <v>13014.200999999999</v>
      </c>
      <c r="D19" s="1009" t="s">
        <v>11</v>
      </c>
    </row>
    <row r="20" spans="1:4" s="1007" customFormat="1" ht="11.25" customHeight="1" x14ac:dyDescent="0.2">
      <c r="A20" s="1326" t="s">
        <v>1958</v>
      </c>
      <c r="B20" s="1002">
        <v>50</v>
      </c>
      <c r="C20" s="1002">
        <v>50</v>
      </c>
      <c r="D20" s="1008" t="s">
        <v>4329</v>
      </c>
    </row>
    <row r="21" spans="1:4" s="1007" customFormat="1" ht="11.25" customHeight="1" x14ac:dyDescent="0.2">
      <c r="A21" s="1328"/>
      <c r="B21" s="1005">
        <v>50</v>
      </c>
      <c r="C21" s="1005">
        <v>50</v>
      </c>
      <c r="D21" s="1010" t="s">
        <v>11</v>
      </c>
    </row>
    <row r="22" spans="1:4" s="1007" customFormat="1" ht="11.25" customHeight="1" x14ac:dyDescent="0.2">
      <c r="A22" s="1327" t="s">
        <v>3846</v>
      </c>
      <c r="B22" s="1003">
        <v>400</v>
      </c>
      <c r="C22" s="1003">
        <v>400</v>
      </c>
      <c r="D22" s="1009" t="s">
        <v>440</v>
      </c>
    </row>
    <row r="23" spans="1:4" s="1007" customFormat="1" ht="11.25" customHeight="1" x14ac:dyDescent="0.2">
      <c r="A23" s="1327"/>
      <c r="B23" s="1003">
        <v>400</v>
      </c>
      <c r="C23" s="1003">
        <v>400</v>
      </c>
      <c r="D23" s="1009" t="s">
        <v>11</v>
      </c>
    </row>
    <row r="24" spans="1:4" s="1007" customFormat="1" ht="11.25" customHeight="1" x14ac:dyDescent="0.2">
      <c r="A24" s="1326" t="s">
        <v>4379</v>
      </c>
      <c r="B24" s="1002">
        <v>70</v>
      </c>
      <c r="C24" s="1002">
        <v>70</v>
      </c>
      <c r="D24" s="1008" t="s">
        <v>2938</v>
      </c>
    </row>
    <row r="25" spans="1:4" s="1007" customFormat="1" ht="11.25" customHeight="1" x14ac:dyDescent="0.2">
      <c r="A25" s="1328"/>
      <c r="B25" s="1005">
        <v>70</v>
      </c>
      <c r="C25" s="1005">
        <v>70</v>
      </c>
      <c r="D25" s="1010" t="s">
        <v>11</v>
      </c>
    </row>
    <row r="26" spans="1:4" s="1007" customFormat="1" ht="11.25" customHeight="1" x14ac:dyDescent="0.2">
      <c r="A26" s="1327" t="s">
        <v>1959</v>
      </c>
      <c r="B26" s="1003">
        <v>97.05</v>
      </c>
      <c r="C26" s="1003">
        <v>97.05</v>
      </c>
      <c r="D26" s="1009" t="s">
        <v>783</v>
      </c>
    </row>
    <row r="27" spans="1:4" s="1007" customFormat="1" ht="11.25" customHeight="1" x14ac:dyDescent="0.2">
      <c r="A27" s="1327"/>
      <c r="B27" s="1003">
        <v>97.05</v>
      </c>
      <c r="C27" s="1003">
        <v>97.05</v>
      </c>
      <c r="D27" s="1009" t="s">
        <v>11</v>
      </c>
    </row>
    <row r="28" spans="1:4" s="1007" customFormat="1" ht="21" x14ac:dyDescent="0.2">
      <c r="A28" s="1326" t="s">
        <v>507</v>
      </c>
      <c r="B28" s="1002">
        <v>100</v>
      </c>
      <c r="C28" s="1002">
        <v>100</v>
      </c>
      <c r="D28" s="1008" t="s">
        <v>808</v>
      </c>
    </row>
    <row r="29" spans="1:4" s="1007" customFormat="1" ht="11.25" customHeight="1" x14ac:dyDescent="0.2">
      <c r="A29" s="1328"/>
      <c r="B29" s="1005">
        <v>100</v>
      </c>
      <c r="C29" s="1005">
        <v>100</v>
      </c>
      <c r="D29" s="1010" t="s">
        <v>11</v>
      </c>
    </row>
    <row r="30" spans="1:4" s="1007" customFormat="1" ht="21" x14ac:dyDescent="0.2">
      <c r="A30" s="1327" t="s">
        <v>3381</v>
      </c>
      <c r="B30" s="1003">
        <v>1110</v>
      </c>
      <c r="C30" s="1003">
        <v>1110</v>
      </c>
      <c r="D30" s="1009" t="s">
        <v>811</v>
      </c>
    </row>
    <row r="31" spans="1:4" s="1007" customFormat="1" ht="11.25" customHeight="1" x14ac:dyDescent="0.2">
      <c r="A31" s="1327"/>
      <c r="B31" s="1003">
        <v>3456</v>
      </c>
      <c r="C31" s="1003">
        <v>3456</v>
      </c>
      <c r="D31" s="1009" t="s">
        <v>812</v>
      </c>
    </row>
    <row r="32" spans="1:4" s="1007" customFormat="1" ht="11.25" customHeight="1" x14ac:dyDescent="0.2">
      <c r="A32" s="1327"/>
      <c r="B32" s="1003">
        <v>4566</v>
      </c>
      <c r="C32" s="1003">
        <v>4566</v>
      </c>
      <c r="D32" s="1009" t="s">
        <v>11</v>
      </c>
    </row>
    <row r="33" spans="1:4" s="1007" customFormat="1" ht="21" x14ac:dyDescent="0.2">
      <c r="A33" s="1326" t="s">
        <v>4380</v>
      </c>
      <c r="B33" s="1002">
        <v>30</v>
      </c>
      <c r="C33" s="1002">
        <v>30</v>
      </c>
      <c r="D33" s="1008" t="s">
        <v>811</v>
      </c>
    </row>
    <row r="34" spans="1:4" s="1007" customFormat="1" ht="11.25" customHeight="1" x14ac:dyDescent="0.2">
      <c r="A34" s="1327"/>
      <c r="B34" s="1003">
        <v>1248</v>
      </c>
      <c r="C34" s="1003">
        <v>1248</v>
      </c>
      <c r="D34" s="1009" t="s">
        <v>812</v>
      </c>
    </row>
    <row r="35" spans="1:4" s="1007" customFormat="1" ht="11.25" customHeight="1" x14ac:dyDescent="0.2">
      <c r="A35" s="1328"/>
      <c r="B35" s="1005">
        <v>1278</v>
      </c>
      <c r="C35" s="1005">
        <v>1278</v>
      </c>
      <c r="D35" s="1010" t="s">
        <v>11</v>
      </c>
    </row>
    <row r="36" spans="1:4" s="1007" customFormat="1" ht="11.25" customHeight="1" x14ac:dyDescent="0.2">
      <c r="A36" s="1327" t="s">
        <v>3382</v>
      </c>
      <c r="B36" s="1003">
        <v>31.2</v>
      </c>
      <c r="C36" s="1003">
        <v>31.2</v>
      </c>
      <c r="D36" s="1009" t="s">
        <v>4087</v>
      </c>
    </row>
    <row r="37" spans="1:4" s="1007" customFormat="1" ht="11.25" customHeight="1" x14ac:dyDescent="0.2">
      <c r="A37" s="1327"/>
      <c r="B37" s="1003">
        <v>31.2</v>
      </c>
      <c r="C37" s="1003">
        <v>31.2</v>
      </c>
      <c r="D37" s="1009" t="s">
        <v>11</v>
      </c>
    </row>
    <row r="38" spans="1:4" s="1007" customFormat="1" ht="11.25" customHeight="1" x14ac:dyDescent="0.2">
      <c r="A38" s="1326" t="s">
        <v>4381</v>
      </c>
      <c r="B38" s="1002">
        <v>360</v>
      </c>
      <c r="C38" s="1002">
        <v>360</v>
      </c>
      <c r="D38" s="1008" t="s">
        <v>781</v>
      </c>
    </row>
    <row r="39" spans="1:4" s="1007" customFormat="1" ht="11.25" customHeight="1" x14ac:dyDescent="0.2">
      <c r="A39" s="1328"/>
      <c r="B39" s="1005">
        <v>360</v>
      </c>
      <c r="C39" s="1005">
        <v>360</v>
      </c>
      <c r="D39" s="1010" t="s">
        <v>11</v>
      </c>
    </row>
    <row r="40" spans="1:4" s="1007" customFormat="1" ht="21" x14ac:dyDescent="0.2">
      <c r="A40" s="1326" t="s">
        <v>1960</v>
      </c>
      <c r="B40" s="1002">
        <v>299.89999999999998</v>
      </c>
      <c r="C40" s="1002">
        <v>299.89999999999998</v>
      </c>
      <c r="D40" s="1008" t="s">
        <v>810</v>
      </c>
    </row>
    <row r="41" spans="1:4" s="1007" customFormat="1" ht="11.25" customHeight="1" x14ac:dyDescent="0.2">
      <c r="A41" s="1327"/>
      <c r="B41" s="1003">
        <v>100</v>
      </c>
      <c r="C41" s="1003">
        <v>0</v>
      </c>
      <c r="D41" s="1009" t="s">
        <v>3908</v>
      </c>
    </row>
    <row r="42" spans="1:4" s="1007" customFormat="1" ht="11.25" customHeight="1" x14ac:dyDescent="0.2">
      <c r="A42" s="1328"/>
      <c r="B42" s="1005">
        <v>399.9</v>
      </c>
      <c r="C42" s="1005">
        <v>299.89999999999998</v>
      </c>
      <c r="D42" s="1010" t="s">
        <v>11</v>
      </c>
    </row>
    <row r="43" spans="1:4" s="1007" customFormat="1" ht="11.25" customHeight="1" x14ac:dyDescent="0.2">
      <c r="A43" s="1326" t="s">
        <v>1961</v>
      </c>
      <c r="B43" s="1002">
        <v>150</v>
      </c>
      <c r="C43" s="1002">
        <v>150</v>
      </c>
      <c r="D43" s="1008" t="s">
        <v>516</v>
      </c>
    </row>
    <row r="44" spans="1:4" s="1007" customFormat="1" ht="11.25" customHeight="1" x14ac:dyDescent="0.2">
      <c r="A44" s="1328"/>
      <c r="B44" s="1005">
        <v>150</v>
      </c>
      <c r="C44" s="1005">
        <v>150</v>
      </c>
      <c r="D44" s="1010" t="s">
        <v>11</v>
      </c>
    </row>
    <row r="45" spans="1:4" s="1007" customFormat="1" ht="11.25" customHeight="1" x14ac:dyDescent="0.2">
      <c r="A45" s="1327" t="s">
        <v>3847</v>
      </c>
      <c r="B45" s="1003">
        <v>190</v>
      </c>
      <c r="C45" s="1003">
        <v>190</v>
      </c>
      <c r="D45" s="1009" t="s">
        <v>440</v>
      </c>
    </row>
    <row r="46" spans="1:4" s="1007" customFormat="1" ht="11.25" customHeight="1" x14ac:dyDescent="0.2">
      <c r="A46" s="1327"/>
      <c r="B46" s="1003">
        <v>190</v>
      </c>
      <c r="C46" s="1003">
        <v>190</v>
      </c>
      <c r="D46" s="1009" t="s">
        <v>11</v>
      </c>
    </row>
    <row r="47" spans="1:4" s="1007" customFormat="1" ht="11.25" customHeight="1" x14ac:dyDescent="0.2">
      <c r="A47" s="1326" t="s">
        <v>1962</v>
      </c>
      <c r="B47" s="1002">
        <v>46515.810000000005</v>
      </c>
      <c r="C47" s="1002">
        <v>46515.81007</v>
      </c>
      <c r="D47" s="1008" t="s">
        <v>1957</v>
      </c>
    </row>
    <row r="48" spans="1:4" s="1007" customFormat="1" ht="11.25" customHeight="1" x14ac:dyDescent="0.2">
      <c r="A48" s="1328"/>
      <c r="B48" s="1005">
        <v>46515.810000000005</v>
      </c>
      <c r="C48" s="1005">
        <v>46515.81007</v>
      </c>
      <c r="D48" s="1010" t="s">
        <v>11</v>
      </c>
    </row>
    <row r="49" spans="1:4" s="1007" customFormat="1" ht="11.25" customHeight="1" x14ac:dyDescent="0.2">
      <c r="A49" s="1327" t="s">
        <v>1963</v>
      </c>
      <c r="B49" s="1003">
        <v>21419.52</v>
      </c>
      <c r="C49" s="1003">
        <v>21419.523000000001</v>
      </c>
      <c r="D49" s="1009" t="s">
        <v>1957</v>
      </c>
    </row>
    <row r="50" spans="1:4" s="1007" customFormat="1" ht="11.25" customHeight="1" x14ac:dyDescent="0.2">
      <c r="A50" s="1327"/>
      <c r="B50" s="1003">
        <v>100</v>
      </c>
      <c r="C50" s="1003">
        <v>100</v>
      </c>
      <c r="D50" s="1009" t="s">
        <v>3245</v>
      </c>
    </row>
    <row r="51" spans="1:4" s="1007" customFormat="1" ht="11.25" customHeight="1" x14ac:dyDescent="0.2">
      <c r="A51" s="1327"/>
      <c r="B51" s="1003">
        <v>21519.52</v>
      </c>
      <c r="C51" s="1003">
        <v>21519.523000000001</v>
      </c>
      <c r="D51" s="1009" t="s">
        <v>11</v>
      </c>
    </row>
    <row r="52" spans="1:4" s="1007" customFormat="1" ht="11.25" customHeight="1" x14ac:dyDescent="0.2">
      <c r="A52" s="1326" t="s">
        <v>4382</v>
      </c>
      <c r="B52" s="1002">
        <v>44895.74</v>
      </c>
      <c r="C52" s="1002">
        <v>44895.739000000001</v>
      </c>
      <c r="D52" s="1008" t="s">
        <v>1957</v>
      </c>
    </row>
    <row r="53" spans="1:4" s="1007" customFormat="1" ht="11.25" customHeight="1" x14ac:dyDescent="0.2">
      <c r="A53" s="1327"/>
      <c r="B53" s="1003">
        <v>80</v>
      </c>
      <c r="C53" s="1003">
        <v>80</v>
      </c>
      <c r="D53" s="1009" t="s">
        <v>828</v>
      </c>
    </row>
    <row r="54" spans="1:4" s="1007" customFormat="1" ht="11.25" customHeight="1" x14ac:dyDescent="0.2">
      <c r="A54" s="1328"/>
      <c r="B54" s="1005">
        <v>44975.74</v>
      </c>
      <c r="C54" s="1005">
        <v>44975.739000000001</v>
      </c>
      <c r="D54" s="1010" t="s">
        <v>11</v>
      </c>
    </row>
    <row r="55" spans="1:4" s="1007" customFormat="1" ht="11.25" customHeight="1" x14ac:dyDescent="0.2">
      <c r="A55" s="1327" t="s">
        <v>4383</v>
      </c>
      <c r="B55" s="1003">
        <v>12012.44</v>
      </c>
      <c r="C55" s="1003">
        <v>12012.439</v>
      </c>
      <c r="D55" s="1009" t="s">
        <v>1957</v>
      </c>
    </row>
    <row r="56" spans="1:4" s="1007" customFormat="1" ht="11.25" customHeight="1" x14ac:dyDescent="0.2">
      <c r="A56" s="1327"/>
      <c r="B56" s="1003">
        <v>100</v>
      </c>
      <c r="C56" s="1003">
        <v>100</v>
      </c>
      <c r="D56" s="1009" t="s">
        <v>3245</v>
      </c>
    </row>
    <row r="57" spans="1:4" s="1007" customFormat="1" ht="11.25" customHeight="1" x14ac:dyDescent="0.2">
      <c r="A57" s="1327"/>
      <c r="B57" s="1003">
        <v>12112.44</v>
      </c>
      <c r="C57" s="1003">
        <v>12112.439</v>
      </c>
      <c r="D57" s="1009" t="s">
        <v>11</v>
      </c>
    </row>
    <row r="58" spans="1:4" s="1007" customFormat="1" ht="11.25" customHeight="1" x14ac:dyDescent="0.2">
      <c r="A58" s="1326" t="s">
        <v>3962</v>
      </c>
      <c r="B58" s="1002">
        <v>100</v>
      </c>
      <c r="C58" s="1002">
        <v>100</v>
      </c>
      <c r="D58" s="1008" t="s">
        <v>559</v>
      </c>
    </row>
    <row r="59" spans="1:4" s="1007" customFormat="1" ht="11.25" customHeight="1" x14ac:dyDescent="0.2">
      <c r="A59" s="1328"/>
      <c r="B59" s="1005">
        <v>100</v>
      </c>
      <c r="C59" s="1005">
        <v>100</v>
      </c>
      <c r="D59" s="1010" t="s">
        <v>11</v>
      </c>
    </row>
    <row r="60" spans="1:4" s="1007" customFormat="1" ht="11.25" customHeight="1" x14ac:dyDescent="0.2">
      <c r="A60" s="1327" t="s">
        <v>3969</v>
      </c>
      <c r="B60" s="1003">
        <v>2000</v>
      </c>
      <c r="C60" s="1003">
        <v>2000</v>
      </c>
      <c r="D60" s="1009" t="s">
        <v>4384</v>
      </c>
    </row>
    <row r="61" spans="1:4" s="1007" customFormat="1" ht="11.25" customHeight="1" x14ac:dyDescent="0.2">
      <c r="A61" s="1327"/>
      <c r="B61" s="1003">
        <v>2000</v>
      </c>
      <c r="C61" s="1003">
        <v>2000</v>
      </c>
      <c r="D61" s="1009" t="s">
        <v>11</v>
      </c>
    </row>
    <row r="62" spans="1:4" s="1007" customFormat="1" ht="11.25" customHeight="1" x14ac:dyDescent="0.2">
      <c r="A62" s="1326" t="s">
        <v>1964</v>
      </c>
      <c r="B62" s="1002">
        <v>2817</v>
      </c>
      <c r="C62" s="1002">
        <v>2817</v>
      </c>
      <c r="D62" s="1008" t="s">
        <v>812</v>
      </c>
    </row>
    <row r="63" spans="1:4" s="1007" customFormat="1" ht="21" x14ac:dyDescent="0.2">
      <c r="A63" s="1327"/>
      <c r="B63" s="1003">
        <v>202</v>
      </c>
      <c r="C63" s="1003">
        <v>200</v>
      </c>
      <c r="D63" s="1009" t="s">
        <v>810</v>
      </c>
    </row>
    <row r="64" spans="1:4" s="1007" customFormat="1" ht="11.25" customHeight="1" x14ac:dyDescent="0.2">
      <c r="A64" s="1328"/>
      <c r="B64" s="1005">
        <v>3019</v>
      </c>
      <c r="C64" s="1005">
        <v>3017</v>
      </c>
      <c r="D64" s="1010" t="s">
        <v>11</v>
      </c>
    </row>
    <row r="65" spans="1:4" s="1007" customFormat="1" ht="11.25" customHeight="1" x14ac:dyDescent="0.2">
      <c r="A65" s="1327" t="s">
        <v>518</v>
      </c>
      <c r="B65" s="1003">
        <v>2000</v>
      </c>
      <c r="C65" s="1003">
        <v>2000</v>
      </c>
      <c r="D65" s="1009" t="s">
        <v>516</v>
      </c>
    </row>
    <row r="66" spans="1:4" s="1007" customFormat="1" ht="11.25" customHeight="1" x14ac:dyDescent="0.2">
      <c r="A66" s="1327"/>
      <c r="B66" s="1003">
        <v>2000</v>
      </c>
      <c r="C66" s="1003">
        <v>2000</v>
      </c>
      <c r="D66" s="1009" t="s">
        <v>11</v>
      </c>
    </row>
    <row r="67" spans="1:4" s="1007" customFormat="1" ht="11.25" customHeight="1" x14ac:dyDescent="0.2">
      <c r="A67" s="1326" t="s">
        <v>1965</v>
      </c>
      <c r="B67" s="1002">
        <v>300</v>
      </c>
      <c r="C67" s="1002">
        <v>300</v>
      </c>
      <c r="D67" s="1008" t="s">
        <v>757</v>
      </c>
    </row>
    <row r="68" spans="1:4" s="1007" customFormat="1" ht="11.25" customHeight="1" x14ac:dyDescent="0.2">
      <c r="A68" s="1328"/>
      <c r="B68" s="1005">
        <v>300</v>
      </c>
      <c r="C68" s="1005">
        <v>300</v>
      </c>
      <c r="D68" s="1010" t="s">
        <v>11</v>
      </c>
    </row>
    <row r="69" spans="1:4" s="1007" customFormat="1" ht="11.25" customHeight="1" x14ac:dyDescent="0.2">
      <c r="A69" s="1327" t="s">
        <v>3178</v>
      </c>
      <c r="B69" s="1003">
        <v>315.39999999999998</v>
      </c>
      <c r="C69" s="1003">
        <v>315.39999999999998</v>
      </c>
      <c r="D69" s="1009" t="s">
        <v>495</v>
      </c>
    </row>
    <row r="70" spans="1:4" s="1007" customFormat="1" ht="11.25" customHeight="1" x14ac:dyDescent="0.2">
      <c r="A70" s="1327"/>
      <c r="B70" s="1003">
        <v>550</v>
      </c>
      <c r="C70" s="1003">
        <v>550</v>
      </c>
      <c r="D70" s="1009" t="s">
        <v>438</v>
      </c>
    </row>
    <row r="71" spans="1:4" s="1007" customFormat="1" ht="11.25" customHeight="1" x14ac:dyDescent="0.2">
      <c r="A71" s="1327"/>
      <c r="B71" s="1003">
        <v>865.4</v>
      </c>
      <c r="C71" s="1003">
        <v>865.4</v>
      </c>
      <c r="D71" s="1009" t="s">
        <v>11</v>
      </c>
    </row>
    <row r="72" spans="1:4" s="1007" customFormat="1" ht="11.25" customHeight="1" x14ac:dyDescent="0.2">
      <c r="A72" s="1326" t="s">
        <v>3383</v>
      </c>
      <c r="B72" s="1002">
        <v>27.1</v>
      </c>
      <c r="C72" s="1002">
        <v>27.1</v>
      </c>
      <c r="D72" s="1008" t="s">
        <v>4087</v>
      </c>
    </row>
    <row r="73" spans="1:4" s="1007" customFormat="1" ht="11.25" customHeight="1" x14ac:dyDescent="0.2">
      <c r="A73" s="1328"/>
      <c r="B73" s="1005">
        <v>27.1</v>
      </c>
      <c r="C73" s="1005">
        <v>27.1</v>
      </c>
      <c r="D73" s="1010" t="s">
        <v>11</v>
      </c>
    </row>
    <row r="74" spans="1:4" s="1007" customFormat="1" ht="11.25" customHeight="1" x14ac:dyDescent="0.2">
      <c r="A74" s="1327" t="s">
        <v>4385</v>
      </c>
      <c r="B74" s="1003">
        <v>90</v>
      </c>
      <c r="C74" s="1003">
        <v>90</v>
      </c>
      <c r="D74" s="1009" t="s">
        <v>4386</v>
      </c>
    </row>
    <row r="75" spans="1:4" s="1007" customFormat="1" ht="11.25" customHeight="1" x14ac:dyDescent="0.2">
      <c r="A75" s="1327"/>
      <c r="B75" s="1003">
        <v>90</v>
      </c>
      <c r="C75" s="1003">
        <v>90</v>
      </c>
      <c r="D75" s="1009" t="s">
        <v>11</v>
      </c>
    </row>
    <row r="76" spans="1:4" s="1007" customFormat="1" ht="11.25" customHeight="1" x14ac:dyDescent="0.2">
      <c r="A76" s="1326" t="s">
        <v>4387</v>
      </c>
      <c r="B76" s="1002">
        <v>100</v>
      </c>
      <c r="C76" s="1002">
        <v>99.982900000000001</v>
      </c>
      <c r="D76" s="1008" t="s">
        <v>4386</v>
      </c>
    </row>
    <row r="77" spans="1:4" s="1007" customFormat="1" ht="11.25" customHeight="1" x14ac:dyDescent="0.2">
      <c r="A77" s="1328"/>
      <c r="B77" s="1005">
        <v>100</v>
      </c>
      <c r="C77" s="1005">
        <v>99.982900000000001</v>
      </c>
      <c r="D77" s="1010" t="s">
        <v>11</v>
      </c>
    </row>
    <row r="78" spans="1:4" s="1007" customFormat="1" ht="11.25" customHeight="1" x14ac:dyDescent="0.2">
      <c r="A78" s="1327" t="s">
        <v>1966</v>
      </c>
      <c r="B78" s="1003">
        <v>2625</v>
      </c>
      <c r="C78" s="1003">
        <v>2625</v>
      </c>
      <c r="D78" s="1009" t="s">
        <v>812</v>
      </c>
    </row>
    <row r="79" spans="1:4" s="1007" customFormat="1" ht="11.25" customHeight="1" x14ac:dyDescent="0.2">
      <c r="A79" s="1327"/>
      <c r="B79" s="1003">
        <v>68</v>
      </c>
      <c r="C79" s="1003">
        <v>68</v>
      </c>
      <c r="D79" s="1009" t="s">
        <v>809</v>
      </c>
    </row>
    <row r="80" spans="1:4" s="1007" customFormat="1" ht="21" x14ac:dyDescent="0.2">
      <c r="A80" s="1327"/>
      <c r="B80" s="1003">
        <v>100</v>
      </c>
      <c r="C80" s="1003">
        <v>100</v>
      </c>
      <c r="D80" s="1009" t="s">
        <v>808</v>
      </c>
    </row>
    <row r="81" spans="1:4" s="1007" customFormat="1" ht="11.25" customHeight="1" x14ac:dyDescent="0.2">
      <c r="A81" s="1327"/>
      <c r="B81" s="1003">
        <v>2793</v>
      </c>
      <c r="C81" s="1003">
        <v>2793</v>
      </c>
      <c r="D81" s="1009" t="s">
        <v>11</v>
      </c>
    </row>
    <row r="82" spans="1:4" s="1007" customFormat="1" ht="11.25" customHeight="1" x14ac:dyDescent="0.2">
      <c r="A82" s="1326" t="s">
        <v>4388</v>
      </c>
      <c r="B82" s="1002">
        <v>125</v>
      </c>
      <c r="C82" s="1002">
        <v>125</v>
      </c>
      <c r="D82" s="1008" t="s">
        <v>757</v>
      </c>
    </row>
    <row r="83" spans="1:4" s="1007" customFormat="1" ht="11.25" customHeight="1" x14ac:dyDescent="0.2">
      <c r="A83" s="1328"/>
      <c r="B83" s="1005">
        <v>125</v>
      </c>
      <c r="C83" s="1005">
        <v>125</v>
      </c>
      <c r="D83" s="1010" t="s">
        <v>11</v>
      </c>
    </row>
    <row r="84" spans="1:4" s="1007" customFormat="1" ht="11.25" customHeight="1" x14ac:dyDescent="0.2">
      <c r="A84" s="1327" t="s">
        <v>4389</v>
      </c>
      <c r="B84" s="1003">
        <v>2271</v>
      </c>
      <c r="C84" s="1003">
        <v>2271</v>
      </c>
      <c r="D84" s="1009" t="s">
        <v>812</v>
      </c>
    </row>
    <row r="85" spans="1:4" s="1007" customFormat="1" ht="11.25" customHeight="1" x14ac:dyDescent="0.2">
      <c r="A85" s="1327"/>
      <c r="B85" s="1003">
        <v>2271</v>
      </c>
      <c r="C85" s="1003">
        <v>2271</v>
      </c>
      <c r="D85" s="1009" t="s">
        <v>11</v>
      </c>
    </row>
    <row r="86" spans="1:4" s="1007" customFormat="1" ht="11.25" customHeight="1" x14ac:dyDescent="0.2">
      <c r="A86" s="1326" t="s">
        <v>3963</v>
      </c>
      <c r="B86" s="1002">
        <v>85</v>
      </c>
      <c r="C86" s="1002">
        <v>85</v>
      </c>
      <c r="D86" s="1008" t="s">
        <v>559</v>
      </c>
    </row>
    <row r="87" spans="1:4" s="1007" customFormat="1" ht="11.25" customHeight="1" x14ac:dyDescent="0.2">
      <c r="A87" s="1328"/>
      <c r="B87" s="1005">
        <v>85</v>
      </c>
      <c r="C87" s="1005">
        <v>85</v>
      </c>
      <c r="D87" s="1010" t="s">
        <v>11</v>
      </c>
    </row>
    <row r="88" spans="1:4" s="1007" customFormat="1" ht="11.25" customHeight="1" x14ac:dyDescent="0.2">
      <c r="A88" s="1327" t="s">
        <v>4390</v>
      </c>
      <c r="B88" s="1003">
        <v>200</v>
      </c>
      <c r="C88" s="1003">
        <v>200</v>
      </c>
      <c r="D88" s="1009" t="s">
        <v>798</v>
      </c>
    </row>
    <row r="89" spans="1:4" s="1007" customFormat="1" ht="11.25" customHeight="1" x14ac:dyDescent="0.2">
      <c r="A89" s="1327"/>
      <c r="B89" s="1003">
        <v>200</v>
      </c>
      <c r="C89" s="1003">
        <v>200</v>
      </c>
      <c r="D89" s="1009" t="s">
        <v>11</v>
      </c>
    </row>
    <row r="90" spans="1:4" s="1007" customFormat="1" ht="21" x14ac:dyDescent="0.2">
      <c r="A90" s="1326" t="s">
        <v>3022</v>
      </c>
      <c r="B90" s="1002">
        <v>266</v>
      </c>
      <c r="C90" s="1002">
        <v>266</v>
      </c>
      <c r="D90" s="1008" t="s">
        <v>811</v>
      </c>
    </row>
    <row r="91" spans="1:4" s="1007" customFormat="1" ht="11.25" customHeight="1" x14ac:dyDescent="0.2">
      <c r="A91" s="1327"/>
      <c r="B91" s="1003">
        <v>68</v>
      </c>
      <c r="C91" s="1003">
        <v>68</v>
      </c>
      <c r="D91" s="1009" t="s">
        <v>809</v>
      </c>
    </row>
    <row r="92" spans="1:4" s="1007" customFormat="1" ht="11.25" customHeight="1" x14ac:dyDescent="0.2">
      <c r="A92" s="1328"/>
      <c r="B92" s="1005">
        <v>334</v>
      </c>
      <c r="C92" s="1005">
        <v>334</v>
      </c>
      <c r="D92" s="1010" t="s">
        <v>11</v>
      </c>
    </row>
    <row r="93" spans="1:4" s="1007" customFormat="1" ht="11.25" customHeight="1" x14ac:dyDescent="0.2">
      <c r="A93" s="1327" t="s">
        <v>1967</v>
      </c>
      <c r="B93" s="1003">
        <v>900</v>
      </c>
      <c r="C93" s="1003">
        <v>900</v>
      </c>
      <c r="D93" s="1009" t="s">
        <v>865</v>
      </c>
    </row>
    <row r="94" spans="1:4" s="1007" customFormat="1" ht="11.25" customHeight="1" x14ac:dyDescent="0.2">
      <c r="A94" s="1327"/>
      <c r="B94" s="1003">
        <v>900</v>
      </c>
      <c r="C94" s="1003">
        <v>900</v>
      </c>
      <c r="D94" s="1009" t="s">
        <v>11</v>
      </c>
    </row>
    <row r="95" spans="1:4" s="1007" customFormat="1" ht="11.25" customHeight="1" x14ac:dyDescent="0.2">
      <c r="A95" s="1326" t="s">
        <v>1968</v>
      </c>
      <c r="B95" s="1002">
        <v>100</v>
      </c>
      <c r="C95" s="1002">
        <v>100</v>
      </c>
      <c r="D95" s="1008" t="s">
        <v>2928</v>
      </c>
    </row>
    <row r="96" spans="1:4" s="1007" customFormat="1" ht="21" x14ac:dyDescent="0.2">
      <c r="A96" s="1327"/>
      <c r="B96" s="1003">
        <v>82</v>
      </c>
      <c r="C96" s="1003">
        <v>82</v>
      </c>
      <c r="D96" s="1009" t="s">
        <v>811</v>
      </c>
    </row>
    <row r="97" spans="1:4" s="1007" customFormat="1" ht="11.25" customHeight="1" x14ac:dyDescent="0.2">
      <c r="A97" s="1327"/>
      <c r="B97" s="1003">
        <v>1774</v>
      </c>
      <c r="C97" s="1003">
        <v>1774</v>
      </c>
      <c r="D97" s="1009" t="s">
        <v>812</v>
      </c>
    </row>
    <row r="98" spans="1:4" s="1007" customFormat="1" ht="21" x14ac:dyDescent="0.2">
      <c r="A98" s="1327"/>
      <c r="B98" s="1003">
        <v>90</v>
      </c>
      <c r="C98" s="1003">
        <v>90</v>
      </c>
      <c r="D98" s="1009" t="s">
        <v>808</v>
      </c>
    </row>
    <row r="99" spans="1:4" s="1007" customFormat="1" ht="11.25" customHeight="1" x14ac:dyDescent="0.2">
      <c r="A99" s="1327"/>
      <c r="B99" s="1003">
        <v>4241.01</v>
      </c>
      <c r="C99" s="1003">
        <v>4241</v>
      </c>
      <c r="D99" s="1009" t="s">
        <v>4018</v>
      </c>
    </row>
    <row r="100" spans="1:4" s="1007" customFormat="1" ht="11.25" customHeight="1" x14ac:dyDescent="0.2">
      <c r="A100" s="1328"/>
      <c r="B100" s="1005">
        <v>6287.01</v>
      </c>
      <c r="C100" s="1005">
        <v>6287</v>
      </c>
      <c r="D100" s="1010" t="s">
        <v>11</v>
      </c>
    </row>
    <row r="101" spans="1:4" s="1007" customFormat="1" ht="11.25" customHeight="1" x14ac:dyDescent="0.2">
      <c r="A101" s="1327" t="s">
        <v>4391</v>
      </c>
      <c r="B101" s="1003">
        <v>99</v>
      </c>
      <c r="C101" s="1003">
        <v>99</v>
      </c>
      <c r="D101" s="1009" t="s">
        <v>4386</v>
      </c>
    </row>
    <row r="102" spans="1:4" s="1007" customFormat="1" ht="11.25" customHeight="1" x14ac:dyDescent="0.2">
      <c r="A102" s="1327"/>
      <c r="B102" s="1003">
        <v>99</v>
      </c>
      <c r="C102" s="1003">
        <v>99</v>
      </c>
      <c r="D102" s="1009" t="s">
        <v>11</v>
      </c>
    </row>
    <row r="103" spans="1:4" s="1007" customFormat="1" ht="11.25" customHeight="1" x14ac:dyDescent="0.2">
      <c r="A103" s="1326" t="s">
        <v>3384</v>
      </c>
      <c r="B103" s="1002">
        <v>380</v>
      </c>
      <c r="C103" s="1002">
        <v>380</v>
      </c>
      <c r="D103" s="1008" t="s">
        <v>781</v>
      </c>
    </row>
    <row r="104" spans="1:4" s="1007" customFormat="1" ht="11.25" customHeight="1" x14ac:dyDescent="0.2">
      <c r="A104" s="1328"/>
      <c r="B104" s="1005">
        <v>380</v>
      </c>
      <c r="C104" s="1005">
        <v>380</v>
      </c>
      <c r="D104" s="1010" t="s">
        <v>11</v>
      </c>
    </row>
    <row r="105" spans="1:4" s="1007" customFormat="1" ht="11.25" customHeight="1" x14ac:dyDescent="0.2">
      <c r="A105" s="1327" t="s">
        <v>1969</v>
      </c>
      <c r="B105" s="1003">
        <v>80</v>
      </c>
      <c r="C105" s="1003">
        <v>80</v>
      </c>
      <c r="D105" s="1009" t="s">
        <v>4392</v>
      </c>
    </row>
    <row r="106" spans="1:4" s="1007" customFormat="1" ht="21" x14ac:dyDescent="0.2">
      <c r="A106" s="1327"/>
      <c r="B106" s="1003">
        <v>200</v>
      </c>
      <c r="C106" s="1003">
        <v>200</v>
      </c>
      <c r="D106" s="1009" t="s">
        <v>810</v>
      </c>
    </row>
    <row r="107" spans="1:4" s="1007" customFormat="1" ht="21" x14ac:dyDescent="0.2">
      <c r="A107" s="1327"/>
      <c r="B107" s="1003">
        <v>200</v>
      </c>
      <c r="C107" s="1003">
        <v>200</v>
      </c>
      <c r="D107" s="1009" t="s">
        <v>808</v>
      </c>
    </row>
    <row r="108" spans="1:4" s="1007" customFormat="1" ht="11.25" customHeight="1" x14ac:dyDescent="0.2">
      <c r="A108" s="1327"/>
      <c r="B108" s="1003">
        <v>480</v>
      </c>
      <c r="C108" s="1003">
        <v>480</v>
      </c>
      <c r="D108" s="1009" t="s">
        <v>11</v>
      </c>
    </row>
    <row r="109" spans="1:4" s="1007" customFormat="1" ht="11.25" customHeight="1" x14ac:dyDescent="0.2">
      <c r="A109" s="1326" t="s">
        <v>4393</v>
      </c>
      <c r="B109" s="1002">
        <v>96</v>
      </c>
      <c r="C109" s="1002">
        <v>96</v>
      </c>
      <c r="D109" s="1008" t="s">
        <v>781</v>
      </c>
    </row>
    <row r="110" spans="1:4" s="1007" customFormat="1" ht="11.25" customHeight="1" x14ac:dyDescent="0.2">
      <c r="A110" s="1328"/>
      <c r="B110" s="1005">
        <v>96</v>
      </c>
      <c r="C110" s="1005">
        <v>96</v>
      </c>
      <c r="D110" s="1010" t="s">
        <v>11</v>
      </c>
    </row>
    <row r="111" spans="1:4" s="1007" customFormat="1" ht="11.25" customHeight="1" x14ac:dyDescent="0.2">
      <c r="A111" s="1327" t="s">
        <v>1970</v>
      </c>
      <c r="B111" s="1003">
        <v>79.5</v>
      </c>
      <c r="C111" s="1003">
        <v>79.5</v>
      </c>
      <c r="D111" s="1009" t="s">
        <v>4392</v>
      </c>
    </row>
    <row r="112" spans="1:4" s="1007" customFormat="1" ht="11.25" customHeight="1" x14ac:dyDescent="0.2">
      <c r="A112" s="1327"/>
      <c r="B112" s="1003">
        <v>79.5</v>
      </c>
      <c r="C112" s="1003">
        <v>79.5</v>
      </c>
      <c r="D112" s="1009" t="s">
        <v>11</v>
      </c>
    </row>
    <row r="113" spans="1:4" s="1007" customFormat="1" ht="11.25" customHeight="1" x14ac:dyDescent="0.2">
      <c r="A113" s="1326" t="s">
        <v>3385</v>
      </c>
      <c r="B113" s="1002">
        <v>250</v>
      </c>
      <c r="C113" s="1002">
        <v>250</v>
      </c>
      <c r="D113" s="1008" t="s">
        <v>798</v>
      </c>
    </row>
    <row r="114" spans="1:4" s="1007" customFormat="1" ht="11.25" customHeight="1" x14ac:dyDescent="0.2">
      <c r="A114" s="1328"/>
      <c r="B114" s="1005">
        <v>250</v>
      </c>
      <c r="C114" s="1005">
        <v>250</v>
      </c>
      <c r="D114" s="1010" t="s">
        <v>11</v>
      </c>
    </row>
    <row r="115" spans="1:4" s="1007" customFormat="1" ht="11.25" customHeight="1" x14ac:dyDescent="0.2">
      <c r="A115" s="1327" t="s">
        <v>3212</v>
      </c>
      <c r="B115" s="1003">
        <v>200</v>
      </c>
      <c r="C115" s="1003">
        <v>200</v>
      </c>
      <c r="D115" s="1009" t="s">
        <v>3974</v>
      </c>
    </row>
    <row r="116" spans="1:4" s="1007" customFormat="1" ht="11.25" customHeight="1" x14ac:dyDescent="0.2">
      <c r="A116" s="1327"/>
      <c r="B116" s="1003">
        <v>200</v>
      </c>
      <c r="C116" s="1003">
        <v>200</v>
      </c>
      <c r="D116" s="1009" t="s">
        <v>11</v>
      </c>
    </row>
    <row r="117" spans="1:4" s="1007" customFormat="1" ht="11.25" customHeight="1" x14ac:dyDescent="0.2">
      <c r="A117" s="1326" t="s">
        <v>3023</v>
      </c>
      <c r="B117" s="1002">
        <v>260</v>
      </c>
      <c r="C117" s="1002">
        <v>260</v>
      </c>
      <c r="D117" s="1008" t="s">
        <v>2928</v>
      </c>
    </row>
    <row r="118" spans="1:4" s="1007" customFormat="1" ht="11.25" customHeight="1" x14ac:dyDescent="0.2">
      <c r="A118" s="1328"/>
      <c r="B118" s="1005">
        <v>260</v>
      </c>
      <c r="C118" s="1005">
        <v>260</v>
      </c>
      <c r="D118" s="1010" t="s">
        <v>11</v>
      </c>
    </row>
    <row r="119" spans="1:4" s="1007" customFormat="1" ht="21" x14ac:dyDescent="0.2">
      <c r="A119" s="1327" t="s">
        <v>1971</v>
      </c>
      <c r="B119" s="1003">
        <v>867</v>
      </c>
      <c r="C119" s="1003">
        <v>867</v>
      </c>
      <c r="D119" s="1009" t="s">
        <v>811</v>
      </c>
    </row>
    <row r="120" spans="1:4" s="1007" customFormat="1" ht="11.25" customHeight="1" x14ac:dyDescent="0.2">
      <c r="A120" s="1327"/>
      <c r="B120" s="1003">
        <v>4241</v>
      </c>
      <c r="C120" s="1003">
        <v>4241</v>
      </c>
      <c r="D120" s="1009" t="s">
        <v>812</v>
      </c>
    </row>
    <row r="121" spans="1:4" s="1007" customFormat="1" ht="11.25" customHeight="1" x14ac:dyDescent="0.2">
      <c r="A121" s="1327"/>
      <c r="B121" s="1003">
        <v>67.2</v>
      </c>
      <c r="C121" s="1003">
        <v>12.800000000000004</v>
      </c>
      <c r="D121" s="1009" t="s">
        <v>809</v>
      </c>
    </row>
    <row r="122" spans="1:4" s="1007" customFormat="1" ht="21" x14ac:dyDescent="0.2">
      <c r="A122" s="1327"/>
      <c r="B122" s="1003">
        <v>140</v>
      </c>
      <c r="C122" s="1003">
        <v>140</v>
      </c>
      <c r="D122" s="1009" t="s">
        <v>810</v>
      </c>
    </row>
    <row r="123" spans="1:4" s="1007" customFormat="1" ht="11.25" customHeight="1" x14ac:dyDescent="0.2">
      <c r="A123" s="1327"/>
      <c r="B123" s="1003">
        <v>5315.2</v>
      </c>
      <c r="C123" s="1003">
        <v>5260.8</v>
      </c>
      <c r="D123" s="1009" t="s">
        <v>11</v>
      </c>
    </row>
    <row r="124" spans="1:4" s="1007" customFormat="1" ht="11.25" customHeight="1" x14ac:dyDescent="0.2">
      <c r="A124" s="1326" t="s">
        <v>1972</v>
      </c>
      <c r="B124" s="1002">
        <v>80</v>
      </c>
      <c r="C124" s="1002">
        <v>80</v>
      </c>
      <c r="D124" s="1008" t="s">
        <v>4392</v>
      </c>
    </row>
    <row r="125" spans="1:4" s="1007" customFormat="1" ht="21" x14ac:dyDescent="0.2">
      <c r="A125" s="1327"/>
      <c r="B125" s="1003">
        <v>8744</v>
      </c>
      <c r="C125" s="1003">
        <v>8691.34</v>
      </c>
      <c r="D125" s="1009" t="s">
        <v>811</v>
      </c>
    </row>
    <row r="126" spans="1:4" s="1007" customFormat="1" ht="11.25" customHeight="1" x14ac:dyDescent="0.2">
      <c r="A126" s="1327"/>
      <c r="B126" s="1003">
        <v>118845</v>
      </c>
      <c r="C126" s="1003">
        <v>118845</v>
      </c>
      <c r="D126" s="1009" t="s">
        <v>812</v>
      </c>
    </row>
    <row r="127" spans="1:4" s="1007" customFormat="1" ht="12.75" customHeight="1" x14ac:dyDescent="0.2">
      <c r="A127" s="1327"/>
      <c r="B127" s="1003">
        <v>5490.8</v>
      </c>
      <c r="C127" s="1003">
        <v>5487.9310000000005</v>
      </c>
      <c r="D127" s="1009" t="s">
        <v>809</v>
      </c>
    </row>
    <row r="128" spans="1:4" s="1007" customFormat="1" ht="21" x14ac:dyDescent="0.2">
      <c r="A128" s="1327"/>
      <c r="B128" s="1003">
        <v>70</v>
      </c>
      <c r="C128" s="1003">
        <v>70</v>
      </c>
      <c r="D128" s="1009" t="s">
        <v>810</v>
      </c>
    </row>
    <row r="129" spans="1:4" s="1007" customFormat="1" ht="11.25" customHeight="1" x14ac:dyDescent="0.2">
      <c r="A129" s="1327"/>
      <c r="B129" s="1003">
        <v>38489.01</v>
      </c>
      <c r="C129" s="1003">
        <v>38489</v>
      </c>
      <c r="D129" s="1009" t="s">
        <v>4018</v>
      </c>
    </row>
    <row r="130" spans="1:4" s="1007" customFormat="1" ht="11.25" customHeight="1" x14ac:dyDescent="0.2">
      <c r="A130" s="1328"/>
      <c r="B130" s="1005">
        <v>171718.81</v>
      </c>
      <c r="C130" s="1005">
        <v>171663.27099999998</v>
      </c>
      <c r="D130" s="1010" t="s">
        <v>11</v>
      </c>
    </row>
    <row r="131" spans="1:4" s="1007" customFormat="1" ht="11.25" customHeight="1" x14ac:dyDescent="0.2">
      <c r="A131" s="1327" t="s">
        <v>579</v>
      </c>
      <c r="B131" s="1003">
        <v>148.19999999999999</v>
      </c>
      <c r="C131" s="1003">
        <v>0</v>
      </c>
      <c r="D131" s="1009" t="s">
        <v>895</v>
      </c>
    </row>
    <row r="132" spans="1:4" s="1007" customFormat="1" ht="11.25" customHeight="1" x14ac:dyDescent="0.2">
      <c r="A132" s="1327"/>
      <c r="B132" s="1003">
        <v>52.5</v>
      </c>
      <c r="C132" s="1003">
        <v>52.5</v>
      </c>
      <c r="D132" s="1009" t="s">
        <v>578</v>
      </c>
    </row>
    <row r="133" spans="1:4" s="1007" customFormat="1" ht="11.25" customHeight="1" x14ac:dyDescent="0.2">
      <c r="A133" s="1327"/>
      <c r="B133" s="1003">
        <v>200.7</v>
      </c>
      <c r="C133" s="1003">
        <v>52.5</v>
      </c>
      <c r="D133" s="1009" t="s">
        <v>11</v>
      </c>
    </row>
    <row r="134" spans="1:4" s="1007" customFormat="1" ht="11.25" customHeight="1" x14ac:dyDescent="0.2">
      <c r="A134" s="1326" t="s">
        <v>3213</v>
      </c>
      <c r="B134" s="1002">
        <v>200</v>
      </c>
      <c r="C134" s="1002">
        <v>200</v>
      </c>
      <c r="D134" s="1008" t="s">
        <v>3974</v>
      </c>
    </row>
    <row r="135" spans="1:4" s="1007" customFormat="1" ht="11.25" customHeight="1" x14ac:dyDescent="0.2">
      <c r="A135" s="1328"/>
      <c r="B135" s="1005">
        <v>200</v>
      </c>
      <c r="C135" s="1005">
        <v>200</v>
      </c>
      <c r="D135" s="1010" t="s">
        <v>11</v>
      </c>
    </row>
    <row r="136" spans="1:4" s="1007" customFormat="1" ht="11.25" customHeight="1" x14ac:dyDescent="0.2">
      <c r="A136" s="1327" t="s">
        <v>3386</v>
      </c>
      <c r="B136" s="1003">
        <v>5528</v>
      </c>
      <c r="C136" s="1003">
        <v>5528</v>
      </c>
      <c r="D136" s="1009" t="s">
        <v>812</v>
      </c>
    </row>
    <row r="137" spans="1:4" s="1007" customFormat="1" ht="11.25" customHeight="1" x14ac:dyDescent="0.2">
      <c r="A137" s="1327"/>
      <c r="B137" s="1003">
        <v>5528</v>
      </c>
      <c r="C137" s="1003">
        <v>5528</v>
      </c>
      <c r="D137" s="1009" t="s">
        <v>11</v>
      </c>
    </row>
    <row r="138" spans="1:4" s="1007" customFormat="1" ht="21" x14ac:dyDescent="0.2">
      <c r="A138" s="1326" t="s">
        <v>1973</v>
      </c>
      <c r="B138" s="1002">
        <v>101</v>
      </c>
      <c r="C138" s="1002">
        <v>60.872</v>
      </c>
      <c r="D138" s="1008" t="s">
        <v>811</v>
      </c>
    </row>
    <row r="139" spans="1:4" s="1007" customFormat="1" ht="11.25" customHeight="1" x14ac:dyDescent="0.2">
      <c r="A139" s="1327"/>
      <c r="B139" s="1003">
        <v>2659</v>
      </c>
      <c r="C139" s="1003">
        <v>2425.6999999999998</v>
      </c>
      <c r="D139" s="1009" t="s">
        <v>812</v>
      </c>
    </row>
    <row r="140" spans="1:4" s="1007" customFormat="1" ht="11.25" customHeight="1" x14ac:dyDescent="0.2">
      <c r="A140" s="1328"/>
      <c r="B140" s="1005">
        <v>2760</v>
      </c>
      <c r="C140" s="1005">
        <v>2486.5720000000001</v>
      </c>
      <c r="D140" s="1010" t="s">
        <v>11</v>
      </c>
    </row>
    <row r="141" spans="1:4" s="1007" customFormat="1" ht="11.25" customHeight="1" x14ac:dyDescent="0.2">
      <c r="A141" s="1327" t="s">
        <v>4394</v>
      </c>
      <c r="B141" s="1003">
        <v>80</v>
      </c>
      <c r="C141" s="1003">
        <v>0</v>
      </c>
      <c r="D141" s="1009" t="s">
        <v>755</v>
      </c>
    </row>
    <row r="142" spans="1:4" s="1007" customFormat="1" ht="11.25" customHeight="1" x14ac:dyDescent="0.2">
      <c r="A142" s="1327"/>
      <c r="B142" s="1003">
        <v>80</v>
      </c>
      <c r="C142" s="1003">
        <v>0</v>
      </c>
      <c r="D142" s="1009" t="s">
        <v>11</v>
      </c>
    </row>
    <row r="143" spans="1:4" s="1007" customFormat="1" ht="11.25" customHeight="1" x14ac:dyDescent="0.2">
      <c r="A143" s="1326" t="s">
        <v>3387</v>
      </c>
      <c r="B143" s="1002">
        <v>120</v>
      </c>
      <c r="C143" s="1002">
        <v>112.7</v>
      </c>
      <c r="D143" s="1008" t="s">
        <v>755</v>
      </c>
    </row>
    <row r="144" spans="1:4" s="1007" customFormat="1" ht="11.25" customHeight="1" x14ac:dyDescent="0.2">
      <c r="A144" s="1328"/>
      <c r="B144" s="1005">
        <v>120</v>
      </c>
      <c r="C144" s="1005">
        <v>112.7</v>
      </c>
      <c r="D144" s="1010" t="s">
        <v>11</v>
      </c>
    </row>
    <row r="145" spans="1:4" s="1007" customFormat="1" ht="11.25" customHeight="1" x14ac:dyDescent="0.2">
      <c r="A145" s="1327" t="s">
        <v>3916</v>
      </c>
      <c r="B145" s="1003">
        <v>6</v>
      </c>
      <c r="C145" s="1003">
        <v>6</v>
      </c>
      <c r="D145" s="1009" t="s">
        <v>514</v>
      </c>
    </row>
    <row r="146" spans="1:4" s="1007" customFormat="1" ht="11.25" customHeight="1" x14ac:dyDescent="0.2">
      <c r="A146" s="1327"/>
      <c r="B146" s="1003">
        <v>6</v>
      </c>
      <c r="C146" s="1003">
        <v>6</v>
      </c>
      <c r="D146" s="1009" t="s">
        <v>11</v>
      </c>
    </row>
    <row r="147" spans="1:4" s="1007" customFormat="1" ht="11.25" customHeight="1" x14ac:dyDescent="0.2">
      <c r="A147" s="1326" t="s">
        <v>1974</v>
      </c>
      <c r="B147" s="1002">
        <v>100</v>
      </c>
      <c r="C147" s="1002">
        <v>100</v>
      </c>
      <c r="D147" s="1008" t="s">
        <v>2938</v>
      </c>
    </row>
    <row r="148" spans="1:4" s="1007" customFormat="1" ht="11.25" customHeight="1" x14ac:dyDescent="0.2">
      <c r="A148" s="1328"/>
      <c r="B148" s="1005">
        <v>100</v>
      </c>
      <c r="C148" s="1005">
        <v>100</v>
      </c>
      <c r="D148" s="1010" t="s">
        <v>11</v>
      </c>
    </row>
    <row r="149" spans="1:4" s="1007" customFormat="1" ht="11.25" customHeight="1" x14ac:dyDescent="0.2">
      <c r="A149" s="1327" t="s">
        <v>1975</v>
      </c>
      <c r="B149" s="1003">
        <v>98.2</v>
      </c>
      <c r="C149" s="1003">
        <v>98.2</v>
      </c>
      <c r="D149" s="1009" t="s">
        <v>2938</v>
      </c>
    </row>
    <row r="150" spans="1:4" s="1007" customFormat="1" ht="11.25" customHeight="1" x14ac:dyDescent="0.2">
      <c r="A150" s="1327"/>
      <c r="B150" s="1003">
        <v>98.2</v>
      </c>
      <c r="C150" s="1003">
        <v>98.2</v>
      </c>
      <c r="D150" s="1009" t="s">
        <v>11</v>
      </c>
    </row>
    <row r="151" spans="1:4" s="1007" customFormat="1" ht="11.25" customHeight="1" x14ac:dyDescent="0.2">
      <c r="A151" s="1326" t="s">
        <v>1976</v>
      </c>
      <c r="B151" s="1002">
        <v>92</v>
      </c>
      <c r="C151" s="1002">
        <v>92</v>
      </c>
      <c r="D151" s="1008" t="s">
        <v>2938</v>
      </c>
    </row>
    <row r="152" spans="1:4" s="1007" customFormat="1" ht="11.25" customHeight="1" x14ac:dyDescent="0.2">
      <c r="A152" s="1328"/>
      <c r="B152" s="1005">
        <v>92</v>
      </c>
      <c r="C152" s="1005">
        <v>92</v>
      </c>
      <c r="D152" s="1010" t="s">
        <v>11</v>
      </c>
    </row>
    <row r="153" spans="1:4" s="1007" customFormat="1" ht="11.25" customHeight="1" x14ac:dyDescent="0.2">
      <c r="A153" s="1327" t="s">
        <v>1977</v>
      </c>
      <c r="B153" s="1003">
        <v>100</v>
      </c>
      <c r="C153" s="1003">
        <v>100</v>
      </c>
      <c r="D153" s="1009" t="s">
        <v>2938</v>
      </c>
    </row>
    <row r="154" spans="1:4" s="1007" customFormat="1" ht="11.25" customHeight="1" x14ac:dyDescent="0.2">
      <c r="A154" s="1327"/>
      <c r="B154" s="1003">
        <v>100</v>
      </c>
      <c r="C154" s="1003">
        <v>100</v>
      </c>
      <c r="D154" s="1009" t="s">
        <v>11</v>
      </c>
    </row>
    <row r="155" spans="1:4" s="1007" customFormat="1" ht="11.25" customHeight="1" x14ac:dyDescent="0.2">
      <c r="A155" s="1326" t="s">
        <v>1978</v>
      </c>
      <c r="B155" s="1002">
        <v>50</v>
      </c>
      <c r="C155" s="1002">
        <v>50</v>
      </c>
      <c r="D155" s="1008" t="s">
        <v>2938</v>
      </c>
    </row>
    <row r="156" spans="1:4" s="1007" customFormat="1" ht="11.25" customHeight="1" x14ac:dyDescent="0.2">
      <c r="A156" s="1328"/>
      <c r="B156" s="1005">
        <v>50</v>
      </c>
      <c r="C156" s="1005">
        <v>50</v>
      </c>
      <c r="D156" s="1010" t="s">
        <v>11</v>
      </c>
    </row>
    <row r="157" spans="1:4" s="1007" customFormat="1" ht="11.25" customHeight="1" x14ac:dyDescent="0.2">
      <c r="A157" s="1327" t="s">
        <v>1979</v>
      </c>
      <c r="B157" s="1003">
        <v>100</v>
      </c>
      <c r="C157" s="1003">
        <v>100</v>
      </c>
      <c r="D157" s="1009" t="s">
        <v>2938</v>
      </c>
    </row>
    <row r="158" spans="1:4" s="1007" customFormat="1" ht="11.25" customHeight="1" x14ac:dyDescent="0.2">
      <c r="A158" s="1327"/>
      <c r="B158" s="1003">
        <v>100</v>
      </c>
      <c r="C158" s="1003">
        <v>100</v>
      </c>
      <c r="D158" s="1009" t="s">
        <v>11</v>
      </c>
    </row>
    <row r="159" spans="1:4" s="1007" customFormat="1" ht="11.25" customHeight="1" x14ac:dyDescent="0.2">
      <c r="A159" s="1326" t="s">
        <v>3388</v>
      </c>
      <c r="B159" s="1002">
        <v>72.5</v>
      </c>
      <c r="C159" s="1002">
        <v>72.5</v>
      </c>
      <c r="D159" s="1008" t="s">
        <v>2938</v>
      </c>
    </row>
    <row r="160" spans="1:4" s="1007" customFormat="1" ht="11.25" customHeight="1" x14ac:dyDescent="0.2">
      <c r="A160" s="1328"/>
      <c r="B160" s="1005">
        <v>72.5</v>
      </c>
      <c r="C160" s="1005">
        <v>72.5</v>
      </c>
      <c r="D160" s="1010" t="s">
        <v>11</v>
      </c>
    </row>
    <row r="161" spans="1:4" s="1007" customFormat="1" ht="11.25" customHeight="1" x14ac:dyDescent="0.2">
      <c r="A161" s="1327" t="s">
        <v>3024</v>
      </c>
      <c r="B161" s="1003">
        <v>81.7</v>
      </c>
      <c r="C161" s="1003">
        <v>80.117000000000004</v>
      </c>
      <c r="D161" s="1009" t="s">
        <v>2938</v>
      </c>
    </row>
    <row r="162" spans="1:4" s="1007" customFormat="1" ht="11.25" customHeight="1" x14ac:dyDescent="0.2">
      <c r="A162" s="1327"/>
      <c r="B162" s="1003">
        <v>81.7</v>
      </c>
      <c r="C162" s="1003">
        <v>80.117000000000004</v>
      </c>
      <c r="D162" s="1009" t="s">
        <v>11</v>
      </c>
    </row>
    <row r="163" spans="1:4" s="1007" customFormat="1" ht="11.25" customHeight="1" x14ac:dyDescent="0.2">
      <c r="A163" s="1326" t="s">
        <v>1980</v>
      </c>
      <c r="B163" s="1002">
        <v>80</v>
      </c>
      <c r="C163" s="1002">
        <v>80</v>
      </c>
      <c r="D163" s="1008" t="s">
        <v>4392</v>
      </c>
    </row>
    <row r="164" spans="1:4" s="1007" customFormat="1" ht="21" x14ac:dyDescent="0.2">
      <c r="A164" s="1327"/>
      <c r="B164" s="1003">
        <v>500</v>
      </c>
      <c r="C164" s="1003">
        <v>497.88056</v>
      </c>
      <c r="D164" s="1009" t="s">
        <v>4395</v>
      </c>
    </row>
    <row r="165" spans="1:4" s="1007" customFormat="1" ht="21" x14ac:dyDescent="0.2">
      <c r="A165" s="1327"/>
      <c r="B165" s="1003">
        <v>616</v>
      </c>
      <c r="C165" s="1003">
        <v>616</v>
      </c>
      <c r="D165" s="1009" t="s">
        <v>811</v>
      </c>
    </row>
    <row r="166" spans="1:4" s="1007" customFormat="1" ht="11.25" customHeight="1" x14ac:dyDescent="0.2">
      <c r="A166" s="1327"/>
      <c r="B166" s="1003">
        <v>4213</v>
      </c>
      <c r="C166" s="1003">
        <v>4213</v>
      </c>
      <c r="D166" s="1009" t="s">
        <v>812</v>
      </c>
    </row>
    <row r="167" spans="1:4" s="1007" customFormat="1" ht="21" x14ac:dyDescent="0.2">
      <c r="A167" s="1327"/>
      <c r="B167" s="1003">
        <v>270</v>
      </c>
      <c r="C167" s="1003">
        <v>270</v>
      </c>
      <c r="D167" s="1009" t="s">
        <v>808</v>
      </c>
    </row>
    <row r="168" spans="1:4" s="1007" customFormat="1" ht="11.25" customHeight="1" x14ac:dyDescent="0.2">
      <c r="A168" s="1327"/>
      <c r="B168" s="1003">
        <v>149</v>
      </c>
      <c r="C168" s="1003">
        <v>149</v>
      </c>
      <c r="D168" s="1013" t="s">
        <v>757</v>
      </c>
    </row>
    <row r="169" spans="1:4" s="1007" customFormat="1" ht="21" x14ac:dyDescent="0.2">
      <c r="A169" s="1327"/>
      <c r="B169" s="1003">
        <v>5610</v>
      </c>
      <c r="C169" s="1003">
        <v>5610</v>
      </c>
      <c r="D169" s="1009" t="s">
        <v>4366</v>
      </c>
    </row>
    <row r="170" spans="1:4" s="1007" customFormat="1" ht="11.25" customHeight="1" x14ac:dyDescent="0.2">
      <c r="A170" s="1327"/>
      <c r="B170" s="1003">
        <v>4471.0200000000004</v>
      </c>
      <c r="C170" s="1003">
        <v>4471</v>
      </c>
      <c r="D170" s="1009" t="s">
        <v>4018</v>
      </c>
    </row>
    <row r="171" spans="1:4" s="1007" customFormat="1" ht="11.25" customHeight="1" x14ac:dyDescent="0.2">
      <c r="A171" s="1328"/>
      <c r="B171" s="1005">
        <v>15909.02</v>
      </c>
      <c r="C171" s="1005">
        <v>15906.88056</v>
      </c>
      <c r="D171" s="1010" t="s">
        <v>11</v>
      </c>
    </row>
    <row r="172" spans="1:4" s="1007" customFormat="1" ht="11.25" customHeight="1" x14ac:dyDescent="0.2">
      <c r="A172" s="1327" t="s">
        <v>4396</v>
      </c>
      <c r="B172" s="1003">
        <v>99.1</v>
      </c>
      <c r="C172" s="1003">
        <v>99.1</v>
      </c>
      <c r="D172" s="1009" t="s">
        <v>783</v>
      </c>
    </row>
    <row r="173" spans="1:4" s="1007" customFormat="1" ht="11.25" customHeight="1" x14ac:dyDescent="0.2">
      <c r="A173" s="1327"/>
      <c r="B173" s="1003">
        <v>99.1</v>
      </c>
      <c r="C173" s="1003">
        <v>99.1</v>
      </c>
      <c r="D173" s="1009" t="s">
        <v>11</v>
      </c>
    </row>
    <row r="174" spans="1:4" s="1007" customFormat="1" ht="11.25" customHeight="1" x14ac:dyDescent="0.2">
      <c r="A174" s="1326" t="s">
        <v>1981</v>
      </c>
      <c r="B174" s="1002">
        <v>200</v>
      </c>
      <c r="C174" s="1002">
        <v>195.64415</v>
      </c>
      <c r="D174" s="1008" t="s">
        <v>783</v>
      </c>
    </row>
    <row r="175" spans="1:4" s="1007" customFormat="1" ht="11.25" customHeight="1" x14ac:dyDescent="0.2">
      <c r="A175" s="1328"/>
      <c r="B175" s="1005">
        <v>200</v>
      </c>
      <c r="C175" s="1005">
        <v>195.64415</v>
      </c>
      <c r="D175" s="1010" t="s">
        <v>11</v>
      </c>
    </row>
    <row r="176" spans="1:4" s="1007" customFormat="1" ht="11.25" customHeight="1" x14ac:dyDescent="0.2">
      <c r="A176" s="1327" t="s">
        <v>3389</v>
      </c>
      <c r="B176" s="1003">
        <v>88</v>
      </c>
      <c r="C176" s="1003">
        <v>73.206999999999994</v>
      </c>
      <c r="D176" s="1009" t="s">
        <v>807</v>
      </c>
    </row>
    <row r="177" spans="1:4" s="1007" customFormat="1" ht="11.25" customHeight="1" x14ac:dyDescent="0.2">
      <c r="A177" s="1327"/>
      <c r="B177" s="1003">
        <v>88</v>
      </c>
      <c r="C177" s="1003">
        <v>73.206999999999994</v>
      </c>
      <c r="D177" s="1009" t="s">
        <v>11</v>
      </c>
    </row>
    <row r="178" spans="1:4" s="1007" customFormat="1" ht="11.25" customHeight="1" x14ac:dyDescent="0.2">
      <c r="A178" s="1326" t="s">
        <v>4397</v>
      </c>
      <c r="B178" s="1002">
        <v>390.4</v>
      </c>
      <c r="C178" s="1002">
        <v>390.4</v>
      </c>
      <c r="D178" s="1008" t="s">
        <v>781</v>
      </c>
    </row>
    <row r="179" spans="1:4" s="1007" customFormat="1" ht="11.25" customHeight="1" x14ac:dyDescent="0.2">
      <c r="A179" s="1328"/>
      <c r="B179" s="1005">
        <v>390.4</v>
      </c>
      <c r="C179" s="1005">
        <v>390.4</v>
      </c>
      <c r="D179" s="1010" t="s">
        <v>11</v>
      </c>
    </row>
    <row r="180" spans="1:4" s="1007" customFormat="1" ht="11.25" customHeight="1" x14ac:dyDescent="0.2">
      <c r="A180" s="1327" t="s">
        <v>4398</v>
      </c>
      <c r="B180" s="1003">
        <v>100</v>
      </c>
      <c r="C180" s="1003">
        <v>100</v>
      </c>
      <c r="D180" s="1009" t="s">
        <v>783</v>
      </c>
    </row>
    <row r="181" spans="1:4" s="1007" customFormat="1" ht="11.25" customHeight="1" x14ac:dyDescent="0.2">
      <c r="A181" s="1327"/>
      <c r="B181" s="1003">
        <v>100</v>
      </c>
      <c r="C181" s="1003">
        <v>100</v>
      </c>
      <c r="D181" s="1009" t="s">
        <v>11</v>
      </c>
    </row>
    <row r="182" spans="1:4" s="1007" customFormat="1" ht="11.25" customHeight="1" x14ac:dyDescent="0.2">
      <c r="A182" s="1326" t="s">
        <v>2977</v>
      </c>
      <c r="B182" s="1002">
        <v>200</v>
      </c>
      <c r="C182" s="1002">
        <v>200</v>
      </c>
      <c r="D182" s="1008" t="s">
        <v>516</v>
      </c>
    </row>
    <row r="183" spans="1:4" s="1007" customFormat="1" ht="11.25" customHeight="1" x14ac:dyDescent="0.2">
      <c r="A183" s="1328"/>
      <c r="B183" s="1005">
        <v>200</v>
      </c>
      <c r="C183" s="1005">
        <v>200</v>
      </c>
      <c r="D183" s="1010" t="s">
        <v>11</v>
      </c>
    </row>
    <row r="184" spans="1:4" s="1007" customFormat="1" ht="11.25" customHeight="1" x14ac:dyDescent="0.2">
      <c r="A184" s="1327" t="s">
        <v>1982</v>
      </c>
      <c r="B184" s="1003">
        <v>100</v>
      </c>
      <c r="C184" s="1003">
        <v>100</v>
      </c>
      <c r="D184" s="1009" t="s">
        <v>4329</v>
      </c>
    </row>
    <row r="185" spans="1:4" s="1007" customFormat="1" ht="11.25" customHeight="1" x14ac:dyDescent="0.2">
      <c r="A185" s="1327"/>
      <c r="B185" s="1003">
        <v>100</v>
      </c>
      <c r="C185" s="1003">
        <v>100</v>
      </c>
      <c r="D185" s="1009" t="s">
        <v>11</v>
      </c>
    </row>
    <row r="186" spans="1:4" s="1007" customFormat="1" ht="11.25" customHeight="1" x14ac:dyDescent="0.2">
      <c r="A186" s="1326" t="s">
        <v>3805</v>
      </c>
      <c r="B186" s="1002">
        <v>600</v>
      </c>
      <c r="C186" s="1002">
        <v>600</v>
      </c>
      <c r="D186" s="1008" t="s">
        <v>165</v>
      </c>
    </row>
    <row r="187" spans="1:4" s="1007" customFormat="1" ht="11.25" customHeight="1" x14ac:dyDescent="0.2">
      <c r="A187" s="1328"/>
      <c r="B187" s="1005">
        <v>600</v>
      </c>
      <c r="C187" s="1005">
        <v>600</v>
      </c>
      <c r="D187" s="1010" t="s">
        <v>11</v>
      </c>
    </row>
    <row r="188" spans="1:4" s="1007" customFormat="1" ht="11.25" customHeight="1" x14ac:dyDescent="0.2">
      <c r="A188" s="1327" t="s">
        <v>1983</v>
      </c>
      <c r="B188" s="1003">
        <v>18548.7</v>
      </c>
      <c r="C188" s="1003">
        <v>18548.695</v>
      </c>
      <c r="D188" s="1009" t="s">
        <v>1957</v>
      </c>
    </row>
    <row r="189" spans="1:4" s="1007" customFormat="1" ht="11.25" customHeight="1" x14ac:dyDescent="0.2">
      <c r="A189" s="1327"/>
      <c r="B189" s="1003">
        <v>200</v>
      </c>
      <c r="C189" s="1003">
        <v>200</v>
      </c>
      <c r="D189" s="1009" t="s">
        <v>3245</v>
      </c>
    </row>
    <row r="190" spans="1:4" s="1007" customFormat="1" ht="11.25" customHeight="1" x14ac:dyDescent="0.2">
      <c r="A190" s="1327"/>
      <c r="B190" s="1003">
        <v>18748.7</v>
      </c>
      <c r="C190" s="1003">
        <v>18748.695</v>
      </c>
      <c r="D190" s="1009" t="s">
        <v>11</v>
      </c>
    </row>
    <row r="191" spans="1:4" s="1007" customFormat="1" ht="11.25" customHeight="1" x14ac:dyDescent="0.2">
      <c r="A191" s="1326" t="s">
        <v>3390</v>
      </c>
      <c r="B191" s="1002">
        <v>84.31</v>
      </c>
      <c r="C191" s="1002">
        <v>84.303660000000008</v>
      </c>
      <c r="D191" s="1008" t="s">
        <v>781</v>
      </c>
    </row>
    <row r="192" spans="1:4" s="1007" customFormat="1" ht="11.25" customHeight="1" x14ac:dyDescent="0.2">
      <c r="A192" s="1327"/>
      <c r="B192" s="1003">
        <v>46.55</v>
      </c>
      <c r="C192" s="1003">
        <v>46.55</v>
      </c>
      <c r="D192" s="1009" t="s">
        <v>783</v>
      </c>
    </row>
    <row r="193" spans="1:4" s="1007" customFormat="1" ht="11.25" customHeight="1" x14ac:dyDescent="0.2">
      <c r="A193" s="1328"/>
      <c r="B193" s="1005">
        <v>130.86000000000001</v>
      </c>
      <c r="C193" s="1005">
        <v>130.85365999999999</v>
      </c>
      <c r="D193" s="1010" t="s">
        <v>11</v>
      </c>
    </row>
    <row r="194" spans="1:4" s="1007" customFormat="1" ht="11.25" customHeight="1" x14ac:dyDescent="0.2">
      <c r="A194" s="1327" t="s">
        <v>3391</v>
      </c>
      <c r="B194" s="1003">
        <v>40.6</v>
      </c>
      <c r="C194" s="1003">
        <v>17.796799999999998</v>
      </c>
      <c r="D194" s="1009" t="s">
        <v>783</v>
      </c>
    </row>
    <row r="195" spans="1:4" s="1007" customFormat="1" ht="11.25" customHeight="1" x14ac:dyDescent="0.2">
      <c r="A195" s="1327"/>
      <c r="B195" s="1003">
        <v>40.6</v>
      </c>
      <c r="C195" s="1003">
        <v>17.796799999999998</v>
      </c>
      <c r="D195" s="1009" t="s">
        <v>11</v>
      </c>
    </row>
    <row r="196" spans="1:4" s="1007" customFormat="1" ht="11.25" customHeight="1" x14ac:dyDescent="0.2">
      <c r="A196" s="1326" t="s">
        <v>3188</v>
      </c>
      <c r="B196" s="1002">
        <v>100</v>
      </c>
      <c r="C196" s="1002">
        <v>100</v>
      </c>
      <c r="D196" s="1008" t="s">
        <v>516</v>
      </c>
    </row>
    <row r="197" spans="1:4" s="1007" customFormat="1" ht="11.25" customHeight="1" x14ac:dyDescent="0.2">
      <c r="A197" s="1328"/>
      <c r="B197" s="1005">
        <v>100</v>
      </c>
      <c r="C197" s="1005">
        <v>100</v>
      </c>
      <c r="D197" s="1010" t="s">
        <v>11</v>
      </c>
    </row>
    <row r="198" spans="1:4" s="1007" customFormat="1" ht="11.25" customHeight="1" x14ac:dyDescent="0.2">
      <c r="A198" s="1327" t="s">
        <v>3392</v>
      </c>
      <c r="B198" s="1003">
        <v>1622.54</v>
      </c>
      <c r="C198" s="1003">
        <v>1622.537</v>
      </c>
      <c r="D198" s="1009" t="s">
        <v>1957</v>
      </c>
    </row>
    <row r="199" spans="1:4" s="1007" customFormat="1" ht="11.25" customHeight="1" x14ac:dyDescent="0.2">
      <c r="A199" s="1327"/>
      <c r="B199" s="1003">
        <v>1622.54</v>
      </c>
      <c r="C199" s="1003">
        <v>1622.537</v>
      </c>
      <c r="D199" s="1009" t="s">
        <v>11</v>
      </c>
    </row>
    <row r="200" spans="1:4" s="1007" customFormat="1" ht="11.25" customHeight="1" x14ac:dyDescent="0.2">
      <c r="A200" s="1326" t="s">
        <v>441</v>
      </c>
      <c r="B200" s="1002">
        <v>150</v>
      </c>
      <c r="C200" s="1002">
        <v>150</v>
      </c>
      <c r="D200" s="1008" t="s">
        <v>895</v>
      </c>
    </row>
    <row r="201" spans="1:4" s="1007" customFormat="1" ht="11.25" customHeight="1" x14ac:dyDescent="0.2">
      <c r="A201" s="1328"/>
      <c r="B201" s="1005">
        <v>150</v>
      </c>
      <c r="C201" s="1005">
        <v>150</v>
      </c>
      <c r="D201" s="1010" t="s">
        <v>11</v>
      </c>
    </row>
    <row r="202" spans="1:4" s="1007" customFormat="1" ht="11.25" customHeight="1" x14ac:dyDescent="0.2">
      <c r="A202" s="1327" t="s">
        <v>1984</v>
      </c>
      <c r="B202" s="1003">
        <v>1000</v>
      </c>
      <c r="C202" s="1003">
        <v>1000</v>
      </c>
      <c r="D202" s="1009" t="s">
        <v>829</v>
      </c>
    </row>
    <row r="203" spans="1:4" s="1007" customFormat="1" ht="11.25" customHeight="1" x14ac:dyDescent="0.2">
      <c r="A203" s="1327"/>
      <c r="B203" s="1003">
        <v>1000</v>
      </c>
      <c r="C203" s="1003">
        <v>1000</v>
      </c>
      <c r="D203" s="1009" t="s">
        <v>11</v>
      </c>
    </row>
    <row r="204" spans="1:4" s="1007" customFormat="1" ht="11.25" customHeight="1" x14ac:dyDescent="0.2">
      <c r="A204" s="1326" t="s">
        <v>3917</v>
      </c>
      <c r="B204" s="1002">
        <v>97</v>
      </c>
      <c r="C204" s="1002">
        <v>97</v>
      </c>
      <c r="D204" s="1008" t="s">
        <v>4329</v>
      </c>
    </row>
    <row r="205" spans="1:4" s="1007" customFormat="1" ht="11.25" customHeight="1" x14ac:dyDescent="0.2">
      <c r="A205" s="1327"/>
      <c r="B205" s="1003">
        <v>42</v>
      </c>
      <c r="C205" s="1003">
        <v>42</v>
      </c>
      <c r="D205" s="1009" t="s">
        <v>516</v>
      </c>
    </row>
    <row r="206" spans="1:4" s="1007" customFormat="1" ht="11.25" customHeight="1" x14ac:dyDescent="0.2">
      <c r="A206" s="1328"/>
      <c r="B206" s="1005">
        <v>139</v>
      </c>
      <c r="C206" s="1005">
        <v>139</v>
      </c>
      <c r="D206" s="1010" t="s">
        <v>11</v>
      </c>
    </row>
    <row r="207" spans="1:4" s="1007" customFormat="1" ht="11.25" customHeight="1" x14ac:dyDescent="0.2">
      <c r="A207" s="1327" t="s">
        <v>1985</v>
      </c>
      <c r="B207" s="1003">
        <v>1000</v>
      </c>
      <c r="C207" s="1003">
        <v>1000</v>
      </c>
      <c r="D207" s="1009" t="s">
        <v>829</v>
      </c>
    </row>
    <row r="208" spans="1:4" s="1007" customFormat="1" ht="11.25" customHeight="1" x14ac:dyDescent="0.2">
      <c r="A208" s="1327"/>
      <c r="B208" s="1003">
        <v>500</v>
      </c>
      <c r="C208" s="1003">
        <v>500</v>
      </c>
      <c r="D208" s="1009" t="s">
        <v>516</v>
      </c>
    </row>
    <row r="209" spans="1:4" s="1007" customFormat="1" ht="11.25" customHeight="1" x14ac:dyDescent="0.2">
      <c r="A209" s="1327"/>
      <c r="B209" s="1003">
        <v>1500</v>
      </c>
      <c r="C209" s="1003">
        <v>1500</v>
      </c>
      <c r="D209" s="1009" t="s">
        <v>11</v>
      </c>
    </row>
    <row r="210" spans="1:4" s="1007" customFormat="1" ht="11.25" customHeight="1" x14ac:dyDescent="0.2">
      <c r="A210" s="1326" t="s">
        <v>3393</v>
      </c>
      <c r="B210" s="1002">
        <v>300</v>
      </c>
      <c r="C210" s="1002">
        <v>300</v>
      </c>
      <c r="D210" s="1008" t="s">
        <v>757</v>
      </c>
    </row>
    <row r="211" spans="1:4" s="1007" customFormat="1" ht="11.25" customHeight="1" x14ac:dyDescent="0.2">
      <c r="A211" s="1328"/>
      <c r="B211" s="1005">
        <v>300</v>
      </c>
      <c r="C211" s="1005">
        <v>300</v>
      </c>
      <c r="D211" s="1010" t="s">
        <v>11</v>
      </c>
    </row>
    <row r="212" spans="1:4" s="1007" customFormat="1" ht="11.25" customHeight="1" x14ac:dyDescent="0.2">
      <c r="A212" s="1326" t="s">
        <v>1986</v>
      </c>
      <c r="B212" s="1002">
        <v>1294.68</v>
      </c>
      <c r="C212" s="1002">
        <v>1294.675</v>
      </c>
      <c r="D212" s="1008" t="s">
        <v>1957</v>
      </c>
    </row>
    <row r="213" spans="1:4" s="1007" customFormat="1" ht="11.25" customHeight="1" x14ac:dyDescent="0.2">
      <c r="A213" s="1328"/>
      <c r="B213" s="1005">
        <v>1294.68</v>
      </c>
      <c r="C213" s="1005">
        <v>1294.675</v>
      </c>
      <c r="D213" s="1010" t="s">
        <v>11</v>
      </c>
    </row>
    <row r="214" spans="1:4" s="1007" customFormat="1" ht="11.25" customHeight="1" x14ac:dyDescent="0.2">
      <c r="A214" s="1326" t="s">
        <v>442</v>
      </c>
      <c r="B214" s="1002">
        <v>190</v>
      </c>
      <c r="C214" s="1002">
        <v>190</v>
      </c>
      <c r="D214" s="1008" t="s">
        <v>440</v>
      </c>
    </row>
    <row r="215" spans="1:4" s="1007" customFormat="1" ht="11.25" customHeight="1" x14ac:dyDescent="0.2">
      <c r="A215" s="1328"/>
      <c r="B215" s="1005">
        <v>190</v>
      </c>
      <c r="C215" s="1005">
        <v>190</v>
      </c>
      <c r="D215" s="1010" t="s">
        <v>11</v>
      </c>
    </row>
    <row r="216" spans="1:4" s="1007" customFormat="1" ht="11.25" customHeight="1" x14ac:dyDescent="0.2">
      <c r="A216" s="1327" t="s">
        <v>3394</v>
      </c>
      <c r="B216" s="1003">
        <v>90</v>
      </c>
      <c r="C216" s="1003">
        <v>89.995000000000005</v>
      </c>
      <c r="D216" s="1009" t="s">
        <v>781</v>
      </c>
    </row>
    <row r="217" spans="1:4" s="1007" customFormat="1" ht="11.25" customHeight="1" x14ac:dyDescent="0.2">
      <c r="A217" s="1327"/>
      <c r="B217" s="1003">
        <v>90</v>
      </c>
      <c r="C217" s="1003">
        <v>89.995000000000005</v>
      </c>
      <c r="D217" s="1009" t="s">
        <v>11</v>
      </c>
    </row>
    <row r="218" spans="1:4" s="1007" customFormat="1" ht="11.25" customHeight="1" x14ac:dyDescent="0.2">
      <c r="A218" s="1326" t="s">
        <v>519</v>
      </c>
      <c r="B218" s="1002">
        <v>30</v>
      </c>
      <c r="C218" s="1002">
        <v>30</v>
      </c>
      <c r="D218" s="1008" t="s">
        <v>4329</v>
      </c>
    </row>
    <row r="219" spans="1:4" s="1007" customFormat="1" ht="11.25" customHeight="1" x14ac:dyDescent="0.2">
      <c r="A219" s="1327"/>
      <c r="B219" s="1003">
        <v>95</v>
      </c>
      <c r="C219" s="1003">
        <v>95</v>
      </c>
      <c r="D219" s="1009" t="s">
        <v>516</v>
      </c>
    </row>
    <row r="220" spans="1:4" s="1007" customFormat="1" ht="11.25" customHeight="1" x14ac:dyDescent="0.2">
      <c r="A220" s="1328"/>
      <c r="B220" s="1005">
        <v>125</v>
      </c>
      <c r="C220" s="1005">
        <v>125</v>
      </c>
      <c r="D220" s="1010" t="s">
        <v>11</v>
      </c>
    </row>
    <row r="221" spans="1:4" s="1007" customFormat="1" ht="21" x14ac:dyDescent="0.2">
      <c r="A221" s="1327" t="s">
        <v>3395</v>
      </c>
      <c r="B221" s="1003">
        <v>1710</v>
      </c>
      <c r="C221" s="1003">
        <v>1710</v>
      </c>
      <c r="D221" s="1009" t="s">
        <v>811</v>
      </c>
    </row>
    <row r="222" spans="1:4" s="1007" customFormat="1" ht="11.25" customHeight="1" x14ac:dyDescent="0.2">
      <c r="A222" s="1327"/>
      <c r="B222" s="1003">
        <v>7164</v>
      </c>
      <c r="C222" s="1003">
        <v>7164</v>
      </c>
      <c r="D222" s="1009" t="s">
        <v>812</v>
      </c>
    </row>
    <row r="223" spans="1:4" s="1007" customFormat="1" ht="11.25" customHeight="1" x14ac:dyDescent="0.2">
      <c r="A223" s="1327"/>
      <c r="B223" s="1003">
        <v>600</v>
      </c>
      <c r="C223" s="1003">
        <v>600</v>
      </c>
      <c r="D223" s="1009" t="s">
        <v>809</v>
      </c>
    </row>
    <row r="224" spans="1:4" s="1007" customFormat="1" ht="11.25" customHeight="1" x14ac:dyDescent="0.2">
      <c r="A224" s="1327"/>
      <c r="B224" s="1003">
        <v>9474</v>
      </c>
      <c r="C224" s="1003">
        <v>9474</v>
      </c>
      <c r="D224" s="1009" t="s">
        <v>11</v>
      </c>
    </row>
    <row r="225" spans="1:4" s="1007" customFormat="1" ht="11.25" customHeight="1" x14ac:dyDescent="0.2">
      <c r="A225" s="1326" t="s">
        <v>474</v>
      </c>
      <c r="B225" s="1002">
        <v>170</v>
      </c>
      <c r="C225" s="1002">
        <v>170</v>
      </c>
      <c r="D225" s="1008" t="s">
        <v>473</v>
      </c>
    </row>
    <row r="226" spans="1:4" s="1007" customFormat="1" ht="11.25" customHeight="1" x14ac:dyDescent="0.2">
      <c r="A226" s="1328"/>
      <c r="B226" s="1005">
        <v>170</v>
      </c>
      <c r="C226" s="1005">
        <v>170</v>
      </c>
      <c r="D226" s="1010" t="s">
        <v>11</v>
      </c>
    </row>
    <row r="227" spans="1:4" s="1007" customFormat="1" ht="11.25" customHeight="1" x14ac:dyDescent="0.2">
      <c r="A227" s="1327" t="s">
        <v>3918</v>
      </c>
      <c r="B227" s="1003">
        <v>200</v>
      </c>
      <c r="C227" s="1003">
        <v>200</v>
      </c>
      <c r="D227" s="1009" t="s">
        <v>516</v>
      </c>
    </row>
    <row r="228" spans="1:4" s="1007" customFormat="1" ht="11.25" customHeight="1" x14ac:dyDescent="0.2">
      <c r="A228" s="1327"/>
      <c r="B228" s="1003">
        <v>200</v>
      </c>
      <c r="C228" s="1003">
        <v>200</v>
      </c>
      <c r="D228" s="1009" t="s">
        <v>11</v>
      </c>
    </row>
    <row r="229" spans="1:4" s="1007" customFormat="1" ht="11.25" customHeight="1" x14ac:dyDescent="0.2">
      <c r="A229" s="1326" t="s">
        <v>3396</v>
      </c>
      <c r="B229" s="1002">
        <v>50</v>
      </c>
      <c r="C229" s="1002">
        <v>50</v>
      </c>
      <c r="D229" s="1008" t="s">
        <v>4329</v>
      </c>
    </row>
    <row r="230" spans="1:4" s="1007" customFormat="1" ht="11.25" customHeight="1" x14ac:dyDescent="0.2">
      <c r="A230" s="1328"/>
      <c r="B230" s="1005">
        <v>50</v>
      </c>
      <c r="C230" s="1005">
        <v>50</v>
      </c>
      <c r="D230" s="1010" t="s">
        <v>11</v>
      </c>
    </row>
    <row r="231" spans="1:4" s="1007" customFormat="1" ht="11.25" customHeight="1" x14ac:dyDescent="0.2">
      <c r="A231" s="1327" t="s">
        <v>520</v>
      </c>
      <c r="B231" s="1003">
        <v>400</v>
      </c>
      <c r="C231" s="1003">
        <v>400</v>
      </c>
      <c r="D231" s="1009" t="s">
        <v>829</v>
      </c>
    </row>
    <row r="232" spans="1:4" s="1007" customFormat="1" ht="11.25" customHeight="1" x14ac:dyDescent="0.2">
      <c r="A232" s="1327"/>
      <c r="B232" s="1003">
        <v>400</v>
      </c>
      <c r="C232" s="1003">
        <v>400</v>
      </c>
      <c r="D232" s="1009" t="s">
        <v>11</v>
      </c>
    </row>
    <row r="233" spans="1:4" s="1007" customFormat="1" ht="11.25" customHeight="1" x14ac:dyDescent="0.2">
      <c r="A233" s="1326" t="s">
        <v>3154</v>
      </c>
      <c r="B233" s="1002">
        <v>90</v>
      </c>
      <c r="C233" s="1002">
        <v>90</v>
      </c>
      <c r="D233" s="1008" t="s">
        <v>440</v>
      </c>
    </row>
    <row r="234" spans="1:4" s="1007" customFormat="1" ht="11.25" customHeight="1" x14ac:dyDescent="0.2">
      <c r="A234" s="1328"/>
      <c r="B234" s="1005">
        <v>90</v>
      </c>
      <c r="C234" s="1005">
        <v>90</v>
      </c>
      <c r="D234" s="1010" t="s">
        <v>11</v>
      </c>
    </row>
    <row r="235" spans="1:4" s="1007" customFormat="1" ht="11.25" customHeight="1" x14ac:dyDescent="0.2">
      <c r="A235" s="1327" t="s">
        <v>4399</v>
      </c>
      <c r="B235" s="1003">
        <v>33.6</v>
      </c>
      <c r="C235" s="1003">
        <v>33.6</v>
      </c>
      <c r="D235" s="1009" t="s">
        <v>783</v>
      </c>
    </row>
    <row r="236" spans="1:4" s="1007" customFormat="1" ht="11.25" customHeight="1" x14ac:dyDescent="0.2">
      <c r="A236" s="1327"/>
      <c r="B236" s="1003">
        <v>33.6</v>
      </c>
      <c r="C236" s="1003">
        <v>33.6</v>
      </c>
      <c r="D236" s="1009" t="s">
        <v>11</v>
      </c>
    </row>
    <row r="237" spans="1:4" s="1007" customFormat="1" ht="11.25" customHeight="1" x14ac:dyDescent="0.2">
      <c r="A237" s="1326" t="s">
        <v>1987</v>
      </c>
      <c r="B237" s="1002">
        <v>18186.099999999999</v>
      </c>
      <c r="C237" s="1002">
        <v>18186.103999999999</v>
      </c>
      <c r="D237" s="1008" t="s">
        <v>1957</v>
      </c>
    </row>
    <row r="238" spans="1:4" s="1007" customFormat="1" ht="11.25" customHeight="1" x14ac:dyDescent="0.2">
      <c r="A238" s="1328"/>
      <c r="B238" s="1005">
        <v>18186.099999999999</v>
      </c>
      <c r="C238" s="1005">
        <v>18186.103999999999</v>
      </c>
      <c r="D238" s="1010" t="s">
        <v>11</v>
      </c>
    </row>
    <row r="239" spans="1:4" s="1007" customFormat="1" ht="11.25" customHeight="1" x14ac:dyDescent="0.2">
      <c r="A239" s="1327" t="s">
        <v>3397</v>
      </c>
      <c r="B239" s="1003">
        <v>50</v>
      </c>
      <c r="C239" s="1003">
        <v>50</v>
      </c>
      <c r="D239" s="1009" t="s">
        <v>4329</v>
      </c>
    </row>
    <row r="240" spans="1:4" s="1007" customFormat="1" ht="11.25" customHeight="1" x14ac:dyDescent="0.2">
      <c r="A240" s="1327"/>
      <c r="B240" s="1003">
        <v>50</v>
      </c>
      <c r="C240" s="1003">
        <v>50</v>
      </c>
      <c r="D240" s="1009" t="s">
        <v>11</v>
      </c>
    </row>
    <row r="241" spans="1:4" s="1007" customFormat="1" ht="11.25" customHeight="1" x14ac:dyDescent="0.2">
      <c r="A241" s="1326" t="s">
        <v>1988</v>
      </c>
      <c r="B241" s="1002">
        <v>2012</v>
      </c>
      <c r="C241" s="1002">
        <v>2012</v>
      </c>
      <c r="D241" s="1008" t="s">
        <v>812</v>
      </c>
    </row>
    <row r="242" spans="1:4" s="1007" customFormat="1" ht="11.25" customHeight="1" x14ac:dyDescent="0.2">
      <c r="A242" s="1328"/>
      <c r="B242" s="1005">
        <v>2012</v>
      </c>
      <c r="C242" s="1005">
        <v>2012</v>
      </c>
      <c r="D242" s="1010" t="s">
        <v>11</v>
      </c>
    </row>
    <row r="243" spans="1:4" s="1007" customFormat="1" ht="11.25" customHeight="1" x14ac:dyDescent="0.2">
      <c r="A243" s="1327" t="s">
        <v>3025</v>
      </c>
      <c r="B243" s="1003">
        <v>1100</v>
      </c>
      <c r="C243" s="1003">
        <v>700</v>
      </c>
      <c r="D243" s="1009" t="s">
        <v>2926</v>
      </c>
    </row>
    <row r="244" spans="1:4" s="1007" customFormat="1" ht="11.25" customHeight="1" x14ac:dyDescent="0.2">
      <c r="A244" s="1327"/>
      <c r="B244" s="1003">
        <v>1100</v>
      </c>
      <c r="C244" s="1003">
        <v>700</v>
      </c>
      <c r="D244" s="1009" t="s">
        <v>11</v>
      </c>
    </row>
    <row r="245" spans="1:4" s="1007" customFormat="1" ht="11.25" customHeight="1" x14ac:dyDescent="0.2">
      <c r="A245" s="1326" t="s">
        <v>3026</v>
      </c>
      <c r="B245" s="1002">
        <v>225</v>
      </c>
      <c r="C245" s="1002">
        <v>225</v>
      </c>
      <c r="D245" s="1008" t="s">
        <v>2926</v>
      </c>
    </row>
    <row r="246" spans="1:4" s="1007" customFormat="1" ht="11.25" customHeight="1" x14ac:dyDescent="0.2">
      <c r="A246" s="1328"/>
      <c r="B246" s="1005">
        <v>225</v>
      </c>
      <c r="C246" s="1005">
        <v>225</v>
      </c>
      <c r="D246" s="1010" t="s">
        <v>11</v>
      </c>
    </row>
    <row r="247" spans="1:4" s="1007" customFormat="1" ht="11.25" customHeight="1" x14ac:dyDescent="0.2">
      <c r="A247" s="1327" t="s">
        <v>3143</v>
      </c>
      <c r="B247" s="1003">
        <v>1400</v>
      </c>
      <c r="C247" s="1003">
        <v>1400</v>
      </c>
      <c r="D247" s="1009" t="s">
        <v>415</v>
      </c>
    </row>
    <row r="248" spans="1:4" s="1007" customFormat="1" ht="11.25" customHeight="1" x14ac:dyDescent="0.2">
      <c r="A248" s="1327"/>
      <c r="B248" s="1003">
        <v>150</v>
      </c>
      <c r="C248" s="1003">
        <v>150</v>
      </c>
      <c r="D248" s="1009" t="s">
        <v>440</v>
      </c>
    </row>
    <row r="249" spans="1:4" s="1007" customFormat="1" ht="11.25" customHeight="1" x14ac:dyDescent="0.2">
      <c r="A249" s="1327"/>
      <c r="B249" s="1003">
        <v>1550</v>
      </c>
      <c r="C249" s="1003">
        <v>1550</v>
      </c>
      <c r="D249" s="1009" t="s">
        <v>11</v>
      </c>
    </row>
    <row r="250" spans="1:4" s="1007" customFormat="1" ht="11.25" customHeight="1" x14ac:dyDescent="0.2">
      <c r="A250" s="1326" t="s">
        <v>3189</v>
      </c>
      <c r="B250" s="1002">
        <v>200</v>
      </c>
      <c r="C250" s="1002">
        <v>200</v>
      </c>
      <c r="D250" s="1008" t="s">
        <v>516</v>
      </c>
    </row>
    <row r="251" spans="1:4" s="1007" customFormat="1" ht="11.25" customHeight="1" x14ac:dyDescent="0.2">
      <c r="A251" s="1328"/>
      <c r="B251" s="1005">
        <v>200</v>
      </c>
      <c r="C251" s="1005">
        <v>200</v>
      </c>
      <c r="D251" s="1010" t="s">
        <v>11</v>
      </c>
    </row>
    <row r="252" spans="1:4" s="1007" customFormat="1" ht="11.25" customHeight="1" x14ac:dyDescent="0.2">
      <c r="A252" s="1327" t="s">
        <v>3398</v>
      </c>
      <c r="B252" s="1003">
        <v>100</v>
      </c>
      <c r="C252" s="1003">
        <v>0</v>
      </c>
      <c r="D252" s="1009" t="s">
        <v>781</v>
      </c>
    </row>
    <row r="253" spans="1:4" s="1007" customFormat="1" ht="11.25" customHeight="1" x14ac:dyDescent="0.2">
      <c r="A253" s="1327"/>
      <c r="B253" s="1003">
        <v>100</v>
      </c>
      <c r="C253" s="1003">
        <v>0</v>
      </c>
      <c r="D253" s="1009" t="s">
        <v>11</v>
      </c>
    </row>
    <row r="254" spans="1:4" s="1007" customFormat="1" ht="11.25" customHeight="1" x14ac:dyDescent="0.2">
      <c r="A254" s="1326" t="s">
        <v>3190</v>
      </c>
      <c r="B254" s="1002">
        <v>100</v>
      </c>
      <c r="C254" s="1002">
        <v>100</v>
      </c>
      <c r="D254" s="1008" t="s">
        <v>4329</v>
      </c>
    </row>
    <row r="255" spans="1:4" s="1007" customFormat="1" ht="11.25" customHeight="1" x14ac:dyDescent="0.2">
      <c r="A255" s="1327"/>
      <c r="B255" s="1003">
        <v>50</v>
      </c>
      <c r="C255" s="1003">
        <v>50</v>
      </c>
      <c r="D255" s="1009" t="s">
        <v>516</v>
      </c>
    </row>
    <row r="256" spans="1:4" s="1007" customFormat="1" ht="11.25" customHeight="1" x14ac:dyDescent="0.2">
      <c r="A256" s="1328"/>
      <c r="B256" s="1005">
        <v>150</v>
      </c>
      <c r="C256" s="1005">
        <v>150</v>
      </c>
      <c r="D256" s="1010" t="s">
        <v>11</v>
      </c>
    </row>
    <row r="257" spans="1:4" s="1007" customFormat="1" ht="11.25" customHeight="1" x14ac:dyDescent="0.2">
      <c r="A257" s="1326" t="s">
        <v>3919</v>
      </c>
      <c r="B257" s="1002">
        <v>200</v>
      </c>
      <c r="C257" s="1002">
        <v>200</v>
      </c>
      <c r="D257" s="1008" t="s">
        <v>516</v>
      </c>
    </row>
    <row r="258" spans="1:4" s="1007" customFormat="1" ht="11.25" customHeight="1" x14ac:dyDescent="0.2">
      <c r="A258" s="1328"/>
      <c r="B258" s="1005">
        <v>200</v>
      </c>
      <c r="C258" s="1005">
        <v>200</v>
      </c>
      <c r="D258" s="1010" t="s">
        <v>11</v>
      </c>
    </row>
    <row r="259" spans="1:4" s="1007" customFormat="1" ht="11.25" customHeight="1" x14ac:dyDescent="0.2">
      <c r="A259" s="1326" t="s">
        <v>1989</v>
      </c>
      <c r="B259" s="1002">
        <v>2302</v>
      </c>
      <c r="C259" s="1002">
        <v>2302</v>
      </c>
      <c r="D259" s="1008" t="s">
        <v>812</v>
      </c>
    </row>
    <row r="260" spans="1:4" s="1007" customFormat="1" ht="11.25" customHeight="1" x14ac:dyDescent="0.2">
      <c r="A260" s="1328"/>
      <c r="B260" s="1005">
        <v>2302</v>
      </c>
      <c r="C260" s="1005">
        <v>2302</v>
      </c>
      <c r="D260" s="1010" t="s">
        <v>11</v>
      </c>
    </row>
    <row r="261" spans="1:4" s="1007" customFormat="1" ht="11.25" customHeight="1" x14ac:dyDescent="0.2">
      <c r="A261" s="1327" t="s">
        <v>3399</v>
      </c>
      <c r="B261" s="1003">
        <v>46.34</v>
      </c>
      <c r="C261" s="1003">
        <v>46.34</v>
      </c>
      <c r="D261" s="1009" t="s">
        <v>781</v>
      </c>
    </row>
    <row r="262" spans="1:4" s="1007" customFormat="1" ht="11.25" customHeight="1" x14ac:dyDescent="0.2">
      <c r="A262" s="1327"/>
      <c r="B262" s="1003">
        <v>46.34</v>
      </c>
      <c r="C262" s="1003">
        <v>46.34</v>
      </c>
      <c r="D262" s="1009" t="s">
        <v>11</v>
      </c>
    </row>
    <row r="263" spans="1:4" s="1007" customFormat="1" ht="11.25" customHeight="1" x14ac:dyDescent="0.2">
      <c r="A263" s="1326" t="s">
        <v>4400</v>
      </c>
      <c r="B263" s="1002">
        <v>196</v>
      </c>
      <c r="C263" s="1002">
        <v>196</v>
      </c>
      <c r="D263" s="1008" t="s">
        <v>2928</v>
      </c>
    </row>
    <row r="264" spans="1:4" s="1007" customFormat="1" ht="21" x14ac:dyDescent="0.2">
      <c r="A264" s="1327"/>
      <c r="B264" s="1003">
        <v>300</v>
      </c>
      <c r="C264" s="1003">
        <v>300</v>
      </c>
      <c r="D264" s="1009" t="s">
        <v>808</v>
      </c>
    </row>
    <row r="265" spans="1:4" s="1007" customFormat="1" ht="11.25" customHeight="1" x14ac:dyDescent="0.2">
      <c r="A265" s="1328"/>
      <c r="B265" s="1005">
        <v>496</v>
      </c>
      <c r="C265" s="1005">
        <v>496</v>
      </c>
      <c r="D265" s="1010" t="s">
        <v>11</v>
      </c>
    </row>
    <row r="266" spans="1:4" s="1007" customFormat="1" ht="11.25" customHeight="1" x14ac:dyDescent="0.2">
      <c r="A266" s="1327" t="s">
        <v>3171</v>
      </c>
      <c r="B266" s="1003">
        <v>150</v>
      </c>
      <c r="C266" s="1003">
        <v>150</v>
      </c>
      <c r="D266" s="1009" t="s">
        <v>473</v>
      </c>
    </row>
    <row r="267" spans="1:4" s="1007" customFormat="1" ht="11.25" customHeight="1" x14ac:dyDescent="0.2">
      <c r="A267" s="1327"/>
      <c r="B267" s="1003">
        <v>150</v>
      </c>
      <c r="C267" s="1003">
        <v>150</v>
      </c>
      <c r="D267" s="1009" t="s">
        <v>11</v>
      </c>
    </row>
    <row r="268" spans="1:4" s="1007" customFormat="1" ht="11.25" customHeight="1" x14ac:dyDescent="0.2">
      <c r="A268" s="1326" t="s">
        <v>4401</v>
      </c>
      <c r="B268" s="1002">
        <v>500</v>
      </c>
      <c r="C268" s="1002">
        <v>500</v>
      </c>
      <c r="D268" s="1008" t="s">
        <v>756</v>
      </c>
    </row>
    <row r="269" spans="1:4" s="1007" customFormat="1" ht="11.25" customHeight="1" x14ac:dyDescent="0.2">
      <c r="A269" s="1328"/>
      <c r="B269" s="1005">
        <v>500</v>
      </c>
      <c r="C269" s="1005">
        <v>500</v>
      </c>
      <c r="D269" s="1010" t="s">
        <v>11</v>
      </c>
    </row>
    <row r="270" spans="1:4" s="1007" customFormat="1" ht="11.25" customHeight="1" x14ac:dyDescent="0.2">
      <c r="A270" s="1327" t="s">
        <v>3400</v>
      </c>
      <c r="B270" s="1003">
        <v>500</v>
      </c>
      <c r="C270" s="1003">
        <v>500</v>
      </c>
      <c r="D270" s="1009" t="s">
        <v>3245</v>
      </c>
    </row>
    <row r="271" spans="1:4" s="1007" customFormat="1" ht="11.25" customHeight="1" x14ac:dyDescent="0.2">
      <c r="A271" s="1327"/>
      <c r="B271" s="1003">
        <v>500</v>
      </c>
      <c r="C271" s="1003">
        <v>500</v>
      </c>
      <c r="D271" s="1009" t="s">
        <v>11</v>
      </c>
    </row>
    <row r="272" spans="1:4" s="1007" customFormat="1" ht="11.25" customHeight="1" x14ac:dyDescent="0.2">
      <c r="A272" s="1326" t="s">
        <v>3401</v>
      </c>
      <c r="B272" s="1002">
        <v>99.72</v>
      </c>
      <c r="C272" s="1002">
        <v>0</v>
      </c>
      <c r="D272" s="1008" t="s">
        <v>781</v>
      </c>
    </row>
    <row r="273" spans="1:4" s="1007" customFormat="1" ht="11.25" customHeight="1" x14ac:dyDescent="0.2">
      <c r="A273" s="1328"/>
      <c r="B273" s="1005">
        <v>99.72</v>
      </c>
      <c r="C273" s="1005">
        <v>0</v>
      </c>
      <c r="D273" s="1010" t="s">
        <v>11</v>
      </c>
    </row>
    <row r="274" spans="1:4" s="1007" customFormat="1" ht="11.25" customHeight="1" x14ac:dyDescent="0.2">
      <c r="A274" s="1327" t="s">
        <v>4402</v>
      </c>
      <c r="B274" s="1003">
        <v>750</v>
      </c>
      <c r="C274" s="1003">
        <v>750</v>
      </c>
      <c r="D274" s="1009" t="s">
        <v>2926</v>
      </c>
    </row>
    <row r="275" spans="1:4" s="1007" customFormat="1" ht="11.25" customHeight="1" x14ac:dyDescent="0.2">
      <c r="A275" s="1327"/>
      <c r="B275" s="1003">
        <v>750</v>
      </c>
      <c r="C275" s="1003">
        <v>750</v>
      </c>
      <c r="D275" s="1009" t="s">
        <v>11</v>
      </c>
    </row>
    <row r="276" spans="1:4" s="1007" customFormat="1" ht="11.25" customHeight="1" x14ac:dyDescent="0.2">
      <c r="A276" s="1326" t="s">
        <v>4403</v>
      </c>
      <c r="B276" s="1002">
        <v>122.9</v>
      </c>
      <c r="C276" s="1002">
        <v>0</v>
      </c>
      <c r="D276" s="1008" t="s">
        <v>4087</v>
      </c>
    </row>
    <row r="277" spans="1:4" s="1007" customFormat="1" ht="11.25" customHeight="1" x14ac:dyDescent="0.2">
      <c r="A277" s="1328"/>
      <c r="B277" s="1005">
        <v>122.9</v>
      </c>
      <c r="C277" s="1005">
        <v>0</v>
      </c>
      <c r="D277" s="1010" t="s">
        <v>11</v>
      </c>
    </row>
    <row r="278" spans="1:4" s="1007" customFormat="1" ht="21" x14ac:dyDescent="0.2">
      <c r="A278" s="1327" t="s">
        <v>1990</v>
      </c>
      <c r="B278" s="1003">
        <v>60</v>
      </c>
      <c r="C278" s="1003">
        <v>60</v>
      </c>
      <c r="D278" s="1009" t="s">
        <v>811</v>
      </c>
    </row>
    <row r="279" spans="1:4" s="1007" customFormat="1" ht="11.25" customHeight="1" x14ac:dyDescent="0.2">
      <c r="A279" s="1327"/>
      <c r="B279" s="1003">
        <v>2450</v>
      </c>
      <c r="C279" s="1003">
        <v>2450</v>
      </c>
      <c r="D279" s="1009" t="s">
        <v>812</v>
      </c>
    </row>
    <row r="280" spans="1:4" s="1007" customFormat="1" ht="11.25" customHeight="1" x14ac:dyDescent="0.2">
      <c r="A280" s="1327"/>
      <c r="B280" s="1003">
        <v>2510</v>
      </c>
      <c r="C280" s="1003">
        <v>2510</v>
      </c>
      <c r="D280" s="1009" t="s">
        <v>11</v>
      </c>
    </row>
    <row r="281" spans="1:4" s="1007" customFormat="1" ht="21" x14ac:dyDescent="0.2">
      <c r="A281" s="1326" t="s">
        <v>1991</v>
      </c>
      <c r="B281" s="1002">
        <v>287</v>
      </c>
      <c r="C281" s="1002">
        <v>287</v>
      </c>
      <c r="D281" s="1008" t="s">
        <v>811</v>
      </c>
    </row>
    <row r="282" spans="1:4" s="1007" customFormat="1" ht="21" x14ac:dyDescent="0.2">
      <c r="A282" s="1327"/>
      <c r="B282" s="1003">
        <v>70</v>
      </c>
      <c r="C282" s="1003">
        <v>33.204999999999998</v>
      </c>
      <c r="D282" s="1009" t="s">
        <v>2927</v>
      </c>
    </row>
    <row r="283" spans="1:4" s="1007" customFormat="1" ht="11.25" customHeight="1" x14ac:dyDescent="0.2">
      <c r="A283" s="1327"/>
      <c r="B283" s="1003">
        <v>6537</v>
      </c>
      <c r="C283" s="1003">
        <v>6537</v>
      </c>
      <c r="D283" s="1009" t="s">
        <v>812</v>
      </c>
    </row>
    <row r="284" spans="1:4" s="1007" customFormat="1" ht="11.25" customHeight="1" x14ac:dyDescent="0.2">
      <c r="A284" s="1327"/>
      <c r="B284" s="1003">
        <v>300</v>
      </c>
      <c r="C284" s="1003">
        <v>300</v>
      </c>
      <c r="D284" s="1009" t="s">
        <v>809</v>
      </c>
    </row>
    <row r="285" spans="1:4" s="1007" customFormat="1" ht="11.25" customHeight="1" x14ac:dyDescent="0.2">
      <c r="A285" s="1328"/>
      <c r="B285" s="1005">
        <v>7194</v>
      </c>
      <c r="C285" s="1005">
        <v>7157.2049999999999</v>
      </c>
      <c r="D285" s="1010" t="s">
        <v>11</v>
      </c>
    </row>
    <row r="286" spans="1:4" s="1007" customFormat="1" ht="11.25" customHeight="1" x14ac:dyDescent="0.2">
      <c r="A286" s="1327" t="s">
        <v>3215</v>
      </c>
      <c r="B286" s="1003">
        <v>200</v>
      </c>
      <c r="C286" s="1003">
        <v>200</v>
      </c>
      <c r="D286" s="1009" t="s">
        <v>578</v>
      </c>
    </row>
    <row r="287" spans="1:4" s="1007" customFormat="1" ht="11.25" customHeight="1" x14ac:dyDescent="0.2">
      <c r="A287" s="1327"/>
      <c r="B287" s="1003">
        <v>200</v>
      </c>
      <c r="C287" s="1003">
        <v>200</v>
      </c>
      <c r="D287" s="1009" t="s">
        <v>11</v>
      </c>
    </row>
    <row r="288" spans="1:4" s="1007" customFormat="1" ht="11.25" customHeight="1" x14ac:dyDescent="0.2">
      <c r="A288" s="1326" t="s">
        <v>1992</v>
      </c>
      <c r="B288" s="1002">
        <v>90</v>
      </c>
      <c r="C288" s="1002">
        <v>90</v>
      </c>
      <c r="D288" s="1008" t="s">
        <v>2938</v>
      </c>
    </row>
    <row r="289" spans="1:4" s="1007" customFormat="1" ht="11.25" customHeight="1" x14ac:dyDescent="0.2">
      <c r="A289" s="1328"/>
      <c r="B289" s="1005">
        <v>90</v>
      </c>
      <c r="C289" s="1005">
        <v>90</v>
      </c>
      <c r="D289" s="1010" t="s">
        <v>11</v>
      </c>
    </row>
    <row r="290" spans="1:4" s="1007" customFormat="1" ht="11.25" customHeight="1" x14ac:dyDescent="0.2">
      <c r="A290" s="1327" t="s">
        <v>4404</v>
      </c>
      <c r="B290" s="1003">
        <v>71</v>
      </c>
      <c r="C290" s="1003">
        <v>71</v>
      </c>
      <c r="D290" s="1009" t="s">
        <v>895</v>
      </c>
    </row>
    <row r="291" spans="1:4" s="1007" customFormat="1" ht="11.25" customHeight="1" x14ac:dyDescent="0.2">
      <c r="A291" s="1327"/>
      <c r="B291" s="1003">
        <v>71</v>
      </c>
      <c r="C291" s="1003">
        <v>71</v>
      </c>
      <c r="D291" s="1009" t="s">
        <v>11</v>
      </c>
    </row>
    <row r="292" spans="1:4" s="1007" customFormat="1" ht="11.25" customHeight="1" x14ac:dyDescent="0.2">
      <c r="A292" s="1326" t="s">
        <v>3896</v>
      </c>
      <c r="B292" s="1002">
        <v>62.68</v>
      </c>
      <c r="C292" s="1002">
        <v>62.683</v>
      </c>
      <c r="D292" s="1008" t="s">
        <v>796</v>
      </c>
    </row>
    <row r="293" spans="1:4" s="1007" customFormat="1" ht="11.25" customHeight="1" x14ac:dyDescent="0.2">
      <c r="A293" s="1327"/>
      <c r="B293" s="1003">
        <v>200</v>
      </c>
      <c r="C293" s="1003">
        <v>200</v>
      </c>
      <c r="D293" s="1009" t="s">
        <v>473</v>
      </c>
    </row>
    <row r="294" spans="1:4" s="1007" customFormat="1" ht="11.25" customHeight="1" x14ac:dyDescent="0.2">
      <c r="A294" s="1328"/>
      <c r="B294" s="1005">
        <v>262.68</v>
      </c>
      <c r="C294" s="1005">
        <v>262.68299999999999</v>
      </c>
      <c r="D294" s="1010" t="s">
        <v>11</v>
      </c>
    </row>
    <row r="295" spans="1:4" s="1007" customFormat="1" ht="11.25" customHeight="1" x14ac:dyDescent="0.2">
      <c r="A295" s="1327" t="s">
        <v>1993</v>
      </c>
      <c r="B295" s="1003">
        <v>3217.17</v>
      </c>
      <c r="C295" s="1003">
        <v>3217.1699999999996</v>
      </c>
      <c r="D295" s="1009" t="s">
        <v>1957</v>
      </c>
    </row>
    <row r="296" spans="1:4" s="1007" customFormat="1" ht="11.25" customHeight="1" x14ac:dyDescent="0.2">
      <c r="A296" s="1327"/>
      <c r="B296" s="1003">
        <v>3217.17</v>
      </c>
      <c r="C296" s="1003">
        <v>3217.1699999999996</v>
      </c>
      <c r="D296" s="1009" t="s">
        <v>11</v>
      </c>
    </row>
    <row r="297" spans="1:4" s="1007" customFormat="1" ht="11.25" customHeight="1" x14ac:dyDescent="0.2">
      <c r="A297" s="1326" t="s">
        <v>3402</v>
      </c>
      <c r="B297" s="1002">
        <v>3150</v>
      </c>
      <c r="C297" s="1002">
        <v>3150</v>
      </c>
      <c r="D297" s="1008" t="s">
        <v>3245</v>
      </c>
    </row>
    <row r="298" spans="1:4" s="1007" customFormat="1" ht="11.25" customHeight="1" x14ac:dyDescent="0.2">
      <c r="A298" s="1328"/>
      <c r="B298" s="1005">
        <v>3150</v>
      </c>
      <c r="C298" s="1005">
        <v>3150</v>
      </c>
      <c r="D298" s="1010" t="s">
        <v>11</v>
      </c>
    </row>
    <row r="299" spans="1:4" s="1007" customFormat="1" ht="21" x14ac:dyDescent="0.2">
      <c r="A299" s="1327" t="s">
        <v>3403</v>
      </c>
      <c r="B299" s="1003">
        <v>191</v>
      </c>
      <c r="C299" s="1003">
        <v>191</v>
      </c>
      <c r="D299" s="1009" t="s">
        <v>811</v>
      </c>
    </row>
    <row r="300" spans="1:4" s="1007" customFormat="1" ht="11.25" customHeight="1" x14ac:dyDescent="0.2">
      <c r="A300" s="1327"/>
      <c r="B300" s="1003">
        <v>7134</v>
      </c>
      <c r="C300" s="1003">
        <v>7134</v>
      </c>
      <c r="D300" s="1009" t="s">
        <v>812</v>
      </c>
    </row>
    <row r="301" spans="1:4" s="1007" customFormat="1" ht="11.25" customHeight="1" x14ac:dyDescent="0.2">
      <c r="A301" s="1327"/>
      <c r="B301" s="1003">
        <v>7325</v>
      </c>
      <c r="C301" s="1003">
        <v>7325</v>
      </c>
      <c r="D301" s="1009" t="s">
        <v>11</v>
      </c>
    </row>
    <row r="302" spans="1:4" s="1007" customFormat="1" ht="11.25" customHeight="1" x14ac:dyDescent="0.2">
      <c r="A302" s="1326" t="s">
        <v>1994</v>
      </c>
      <c r="B302" s="1002">
        <v>735</v>
      </c>
      <c r="C302" s="1002">
        <v>735</v>
      </c>
      <c r="D302" s="1008" t="s">
        <v>812</v>
      </c>
    </row>
    <row r="303" spans="1:4" s="1007" customFormat="1" ht="21" x14ac:dyDescent="0.2">
      <c r="A303" s="1327"/>
      <c r="B303" s="1003">
        <v>200</v>
      </c>
      <c r="C303" s="1003">
        <v>200</v>
      </c>
      <c r="D303" s="1009" t="s">
        <v>810</v>
      </c>
    </row>
    <row r="304" spans="1:4" s="1007" customFormat="1" ht="21" x14ac:dyDescent="0.2">
      <c r="A304" s="1327"/>
      <c r="B304" s="1003">
        <v>200</v>
      </c>
      <c r="C304" s="1003">
        <v>200</v>
      </c>
      <c r="D304" s="1009" t="s">
        <v>808</v>
      </c>
    </row>
    <row r="305" spans="1:4" s="1007" customFormat="1" ht="11.25" customHeight="1" x14ac:dyDescent="0.2">
      <c r="A305" s="1328"/>
      <c r="B305" s="1005">
        <v>1135</v>
      </c>
      <c r="C305" s="1005">
        <v>1135</v>
      </c>
      <c r="D305" s="1010" t="s">
        <v>11</v>
      </c>
    </row>
    <row r="306" spans="1:4" s="1007" customFormat="1" ht="11.25" customHeight="1" x14ac:dyDescent="0.2">
      <c r="A306" s="1327" t="s">
        <v>3191</v>
      </c>
      <c r="B306" s="1003">
        <v>3500</v>
      </c>
      <c r="C306" s="1003">
        <v>3500</v>
      </c>
      <c r="D306" s="1009" t="s">
        <v>516</v>
      </c>
    </row>
    <row r="307" spans="1:4" s="1007" customFormat="1" ht="11.25" customHeight="1" x14ac:dyDescent="0.2">
      <c r="A307" s="1327"/>
      <c r="B307" s="1003">
        <v>3500</v>
      </c>
      <c r="C307" s="1003">
        <v>3500</v>
      </c>
      <c r="D307" s="1009" t="s">
        <v>11</v>
      </c>
    </row>
    <row r="308" spans="1:4" s="1007" customFormat="1" ht="21" x14ac:dyDescent="0.2">
      <c r="A308" s="1326" t="s">
        <v>1995</v>
      </c>
      <c r="B308" s="1002">
        <v>270</v>
      </c>
      <c r="C308" s="1002">
        <v>270</v>
      </c>
      <c r="D308" s="1008" t="s">
        <v>810</v>
      </c>
    </row>
    <row r="309" spans="1:4" s="1007" customFormat="1" ht="11.25" customHeight="1" x14ac:dyDescent="0.2">
      <c r="A309" s="1328"/>
      <c r="B309" s="1005">
        <v>270</v>
      </c>
      <c r="C309" s="1005">
        <v>270</v>
      </c>
      <c r="D309" s="1010" t="s">
        <v>11</v>
      </c>
    </row>
    <row r="310" spans="1:4" s="1007" customFormat="1" ht="11.25" customHeight="1" x14ac:dyDescent="0.2">
      <c r="A310" s="1327" t="s">
        <v>1996</v>
      </c>
      <c r="B310" s="1003">
        <v>1000</v>
      </c>
      <c r="C310" s="1003">
        <v>1000</v>
      </c>
      <c r="D310" s="1009" t="s">
        <v>3245</v>
      </c>
    </row>
    <row r="311" spans="1:4" s="1007" customFormat="1" ht="11.25" customHeight="1" x14ac:dyDescent="0.2">
      <c r="A311" s="1327"/>
      <c r="B311" s="1003">
        <v>1000</v>
      </c>
      <c r="C311" s="1003">
        <v>1000</v>
      </c>
      <c r="D311" s="1009" t="s">
        <v>11</v>
      </c>
    </row>
    <row r="312" spans="1:4" s="1007" customFormat="1" ht="11.25" customHeight="1" x14ac:dyDescent="0.2">
      <c r="A312" s="1326" t="s">
        <v>3027</v>
      </c>
      <c r="B312" s="1002">
        <v>80</v>
      </c>
      <c r="C312" s="1002">
        <v>80</v>
      </c>
      <c r="D312" s="1008" t="s">
        <v>4392</v>
      </c>
    </row>
    <row r="313" spans="1:4" s="1007" customFormat="1" ht="11.25" customHeight="1" x14ac:dyDescent="0.2">
      <c r="A313" s="1328"/>
      <c r="B313" s="1005">
        <v>80</v>
      </c>
      <c r="C313" s="1005">
        <v>80</v>
      </c>
      <c r="D313" s="1010" t="s">
        <v>11</v>
      </c>
    </row>
    <row r="314" spans="1:4" s="1007" customFormat="1" ht="11.25" customHeight="1" x14ac:dyDescent="0.2">
      <c r="A314" s="1327" t="s">
        <v>1997</v>
      </c>
      <c r="B314" s="1003">
        <v>848</v>
      </c>
      <c r="C314" s="1003">
        <v>848</v>
      </c>
      <c r="D314" s="1009" t="s">
        <v>812</v>
      </c>
    </row>
    <row r="315" spans="1:4" s="1007" customFormat="1" ht="11.25" customHeight="1" x14ac:dyDescent="0.2">
      <c r="A315" s="1327"/>
      <c r="B315" s="1003">
        <v>848</v>
      </c>
      <c r="C315" s="1003">
        <v>848</v>
      </c>
      <c r="D315" s="1009" t="s">
        <v>11</v>
      </c>
    </row>
    <row r="316" spans="1:4" s="1007" customFormat="1" ht="11.25" customHeight="1" x14ac:dyDescent="0.2">
      <c r="A316" s="1326" t="s">
        <v>1998</v>
      </c>
      <c r="B316" s="1002">
        <v>80</v>
      </c>
      <c r="C316" s="1002">
        <v>80</v>
      </c>
      <c r="D316" s="1008" t="s">
        <v>4392</v>
      </c>
    </row>
    <row r="317" spans="1:4" s="1007" customFormat="1" ht="21" x14ac:dyDescent="0.2">
      <c r="A317" s="1327"/>
      <c r="B317" s="1003">
        <v>1120</v>
      </c>
      <c r="C317" s="1003">
        <v>1120</v>
      </c>
      <c r="D317" s="1009" t="s">
        <v>811</v>
      </c>
    </row>
    <row r="318" spans="1:4" s="1007" customFormat="1" ht="11.25" customHeight="1" x14ac:dyDescent="0.2">
      <c r="A318" s="1327"/>
      <c r="B318" s="1003">
        <v>22382</v>
      </c>
      <c r="C318" s="1003">
        <v>22382</v>
      </c>
      <c r="D318" s="1009" t="s">
        <v>812</v>
      </c>
    </row>
    <row r="319" spans="1:4" s="1007" customFormat="1" ht="11.25" customHeight="1" x14ac:dyDescent="0.2">
      <c r="A319" s="1327"/>
      <c r="B319" s="1003">
        <v>100</v>
      </c>
      <c r="C319" s="1003">
        <v>100</v>
      </c>
      <c r="D319" s="1009" t="s">
        <v>807</v>
      </c>
    </row>
    <row r="320" spans="1:4" s="1007" customFormat="1" ht="11.25" customHeight="1" x14ac:dyDescent="0.2">
      <c r="A320" s="1327"/>
      <c r="B320" s="1003">
        <v>849</v>
      </c>
      <c r="C320" s="1003">
        <v>849</v>
      </c>
      <c r="D320" s="1009" t="s">
        <v>809</v>
      </c>
    </row>
    <row r="321" spans="1:4" s="1007" customFormat="1" ht="21" x14ac:dyDescent="0.2">
      <c r="A321" s="1327"/>
      <c r="B321" s="1003">
        <v>710</v>
      </c>
      <c r="C321" s="1003">
        <v>710</v>
      </c>
      <c r="D321" s="1009" t="s">
        <v>810</v>
      </c>
    </row>
    <row r="322" spans="1:4" s="1007" customFormat="1" ht="11.25" customHeight="1" x14ac:dyDescent="0.2">
      <c r="A322" s="1327"/>
      <c r="B322" s="1003">
        <v>170</v>
      </c>
      <c r="C322" s="1003">
        <v>170</v>
      </c>
      <c r="D322" s="1009" t="s">
        <v>440</v>
      </c>
    </row>
    <row r="323" spans="1:4" s="1007" customFormat="1" ht="11.25" customHeight="1" x14ac:dyDescent="0.2">
      <c r="A323" s="1328"/>
      <c r="B323" s="1005">
        <v>25411</v>
      </c>
      <c r="C323" s="1005">
        <v>25411</v>
      </c>
      <c r="D323" s="1010" t="s">
        <v>11</v>
      </c>
    </row>
    <row r="324" spans="1:4" s="1007" customFormat="1" ht="21" x14ac:dyDescent="0.2">
      <c r="A324" s="1327" t="s">
        <v>4405</v>
      </c>
      <c r="B324" s="1003">
        <v>85</v>
      </c>
      <c r="C324" s="1003">
        <v>85</v>
      </c>
      <c r="D324" s="1009" t="s">
        <v>811</v>
      </c>
    </row>
    <row r="325" spans="1:4" s="1007" customFormat="1" ht="11.25" customHeight="1" x14ac:dyDescent="0.2">
      <c r="A325" s="1327"/>
      <c r="B325" s="1003">
        <v>1286</v>
      </c>
      <c r="C325" s="1003">
        <v>1286</v>
      </c>
      <c r="D325" s="1009" t="s">
        <v>812</v>
      </c>
    </row>
    <row r="326" spans="1:4" s="1007" customFormat="1" ht="11.25" customHeight="1" x14ac:dyDescent="0.2">
      <c r="A326" s="1327"/>
      <c r="B326" s="1003">
        <v>144</v>
      </c>
      <c r="C326" s="1003">
        <v>144</v>
      </c>
      <c r="D326" s="1009" t="s">
        <v>809</v>
      </c>
    </row>
    <row r="327" spans="1:4" s="1007" customFormat="1" ht="21" x14ac:dyDescent="0.2">
      <c r="A327" s="1327"/>
      <c r="B327" s="1003">
        <v>165.8</v>
      </c>
      <c r="C327" s="1003">
        <v>165.8</v>
      </c>
      <c r="D327" s="1009" t="s">
        <v>810</v>
      </c>
    </row>
    <row r="328" spans="1:4" s="1007" customFormat="1" ht="11.25" customHeight="1" x14ac:dyDescent="0.2">
      <c r="A328" s="1327"/>
      <c r="B328" s="1003">
        <v>1680.8</v>
      </c>
      <c r="C328" s="1003">
        <v>1680.8</v>
      </c>
      <c r="D328" s="1009" t="s">
        <v>11</v>
      </c>
    </row>
    <row r="329" spans="1:4" s="1007" customFormat="1" ht="21" x14ac:dyDescent="0.2">
      <c r="A329" s="1326" t="s">
        <v>4406</v>
      </c>
      <c r="B329" s="1002">
        <v>68</v>
      </c>
      <c r="C329" s="1002">
        <v>68</v>
      </c>
      <c r="D329" s="1008" t="s">
        <v>811</v>
      </c>
    </row>
    <row r="330" spans="1:4" s="1007" customFormat="1" ht="11.25" customHeight="1" x14ac:dyDescent="0.2">
      <c r="A330" s="1327"/>
      <c r="B330" s="1003">
        <v>1374</v>
      </c>
      <c r="C330" s="1003">
        <v>1374</v>
      </c>
      <c r="D330" s="1009" t="s">
        <v>812</v>
      </c>
    </row>
    <row r="331" spans="1:4" s="1007" customFormat="1" ht="11.25" customHeight="1" x14ac:dyDescent="0.2">
      <c r="A331" s="1328"/>
      <c r="B331" s="1005">
        <v>1442</v>
      </c>
      <c r="C331" s="1005">
        <v>1442</v>
      </c>
      <c r="D331" s="1010" t="s">
        <v>11</v>
      </c>
    </row>
    <row r="332" spans="1:4" s="1007" customFormat="1" ht="11.25" customHeight="1" x14ac:dyDescent="0.2">
      <c r="A332" s="1326" t="s">
        <v>1999</v>
      </c>
      <c r="B332" s="1002">
        <v>50</v>
      </c>
      <c r="C332" s="1002">
        <v>50</v>
      </c>
      <c r="D332" s="1008" t="s">
        <v>757</v>
      </c>
    </row>
    <row r="333" spans="1:4" s="1007" customFormat="1" ht="11.25" customHeight="1" x14ac:dyDescent="0.2">
      <c r="A333" s="1328"/>
      <c r="B333" s="1005">
        <v>50</v>
      </c>
      <c r="C333" s="1005">
        <v>50</v>
      </c>
      <c r="D333" s="1010" t="s">
        <v>11</v>
      </c>
    </row>
    <row r="334" spans="1:4" s="1007" customFormat="1" ht="21" x14ac:dyDescent="0.2">
      <c r="A334" s="1326" t="s">
        <v>4407</v>
      </c>
      <c r="B334" s="1002">
        <v>1893</v>
      </c>
      <c r="C334" s="1002">
        <v>1163.5830000000001</v>
      </c>
      <c r="D334" s="1008" t="s">
        <v>811</v>
      </c>
    </row>
    <row r="335" spans="1:4" s="1007" customFormat="1" ht="11.25" customHeight="1" x14ac:dyDescent="0.2">
      <c r="A335" s="1327"/>
      <c r="B335" s="1003">
        <v>25408</v>
      </c>
      <c r="C335" s="1003">
        <v>25188.938999999998</v>
      </c>
      <c r="D335" s="1009" t="s">
        <v>812</v>
      </c>
    </row>
    <row r="336" spans="1:4" s="1007" customFormat="1" ht="11.25" customHeight="1" x14ac:dyDescent="0.2">
      <c r="A336" s="1327"/>
      <c r="B336" s="1003">
        <v>271</v>
      </c>
      <c r="C336" s="1003">
        <v>271</v>
      </c>
      <c r="D336" s="1009" t="s">
        <v>809</v>
      </c>
    </row>
    <row r="337" spans="1:4" s="1007" customFormat="1" ht="11.25" customHeight="1" x14ac:dyDescent="0.2">
      <c r="A337" s="1328"/>
      <c r="B337" s="1005">
        <v>27572</v>
      </c>
      <c r="C337" s="1005">
        <v>26623.522000000001</v>
      </c>
      <c r="D337" s="1010" t="s">
        <v>11</v>
      </c>
    </row>
    <row r="338" spans="1:4" s="1007" customFormat="1" ht="11.25" customHeight="1" x14ac:dyDescent="0.2">
      <c r="A338" s="1327" t="s">
        <v>3404</v>
      </c>
      <c r="B338" s="1003">
        <v>93.85</v>
      </c>
      <c r="C338" s="1003">
        <v>34.35</v>
      </c>
      <c r="D338" s="1009" t="s">
        <v>783</v>
      </c>
    </row>
    <row r="339" spans="1:4" s="1007" customFormat="1" ht="11.25" customHeight="1" x14ac:dyDescent="0.2">
      <c r="A339" s="1327"/>
      <c r="B339" s="1003">
        <v>93.85</v>
      </c>
      <c r="C339" s="1003">
        <v>34.35</v>
      </c>
      <c r="D339" s="1009" t="s">
        <v>11</v>
      </c>
    </row>
    <row r="340" spans="1:4" s="1007" customFormat="1" ht="11.25" customHeight="1" x14ac:dyDescent="0.2">
      <c r="A340" s="1326" t="s">
        <v>3405</v>
      </c>
      <c r="B340" s="1002">
        <v>80</v>
      </c>
      <c r="C340" s="1002">
        <v>80</v>
      </c>
      <c r="D340" s="1008" t="s">
        <v>3406</v>
      </c>
    </row>
    <row r="341" spans="1:4" s="1007" customFormat="1" ht="21" x14ac:dyDescent="0.2">
      <c r="A341" s="1327"/>
      <c r="B341" s="1003">
        <v>170</v>
      </c>
      <c r="C341" s="1003">
        <v>170</v>
      </c>
      <c r="D341" s="1009" t="s">
        <v>810</v>
      </c>
    </row>
    <row r="342" spans="1:4" s="1007" customFormat="1" ht="11.25" customHeight="1" x14ac:dyDescent="0.2">
      <c r="A342" s="1328"/>
      <c r="B342" s="1005">
        <v>250</v>
      </c>
      <c r="C342" s="1005">
        <v>250</v>
      </c>
      <c r="D342" s="1010" t="s">
        <v>11</v>
      </c>
    </row>
    <row r="343" spans="1:4" s="1007" customFormat="1" ht="11.25" customHeight="1" x14ac:dyDescent="0.2">
      <c r="A343" s="1327" t="s">
        <v>2000</v>
      </c>
      <c r="B343" s="1003">
        <v>3685</v>
      </c>
      <c r="C343" s="1003">
        <v>3685</v>
      </c>
      <c r="D343" s="1009" t="s">
        <v>812</v>
      </c>
    </row>
    <row r="344" spans="1:4" s="1007" customFormat="1" ht="11.25" customHeight="1" x14ac:dyDescent="0.2">
      <c r="A344" s="1327"/>
      <c r="B344" s="1003">
        <v>3685</v>
      </c>
      <c r="C344" s="1003">
        <v>3685</v>
      </c>
      <c r="D344" s="1009" t="s">
        <v>11</v>
      </c>
    </row>
    <row r="345" spans="1:4" s="1007" customFormat="1" ht="21" x14ac:dyDescent="0.2">
      <c r="A345" s="1326" t="s">
        <v>3028</v>
      </c>
      <c r="B345" s="1002">
        <v>1158</v>
      </c>
      <c r="C345" s="1002">
        <v>920.13735999999994</v>
      </c>
      <c r="D345" s="1008" t="s">
        <v>811</v>
      </c>
    </row>
    <row r="346" spans="1:4" s="1007" customFormat="1" ht="11.25" customHeight="1" x14ac:dyDescent="0.2">
      <c r="A346" s="1327"/>
      <c r="B346" s="1003">
        <v>15085</v>
      </c>
      <c r="C346" s="1003">
        <v>15085</v>
      </c>
      <c r="D346" s="1009" t="s">
        <v>812</v>
      </c>
    </row>
    <row r="347" spans="1:4" s="1007" customFormat="1" ht="11.25" customHeight="1" x14ac:dyDescent="0.2">
      <c r="A347" s="1327"/>
      <c r="B347" s="1003">
        <v>237.5</v>
      </c>
      <c r="C347" s="1003">
        <v>0</v>
      </c>
      <c r="D347" s="1009" t="s">
        <v>809</v>
      </c>
    </row>
    <row r="348" spans="1:4" s="1007" customFormat="1" ht="21" x14ac:dyDescent="0.2">
      <c r="A348" s="1327"/>
      <c r="B348" s="1003">
        <v>495</v>
      </c>
      <c r="C348" s="1003">
        <v>448.75130000000001</v>
      </c>
      <c r="D348" s="1009" t="s">
        <v>810</v>
      </c>
    </row>
    <row r="349" spans="1:4" s="1007" customFormat="1" ht="11.25" customHeight="1" x14ac:dyDescent="0.2">
      <c r="A349" s="1327"/>
      <c r="B349" s="1003">
        <v>9440.02</v>
      </c>
      <c r="C349" s="1003">
        <v>9440</v>
      </c>
      <c r="D349" s="1009" t="s">
        <v>4018</v>
      </c>
    </row>
    <row r="350" spans="1:4" s="1007" customFormat="1" ht="11.25" customHeight="1" x14ac:dyDescent="0.2">
      <c r="A350" s="1328"/>
      <c r="B350" s="1005">
        <v>26415.52</v>
      </c>
      <c r="C350" s="1005">
        <v>25893.888660000001</v>
      </c>
      <c r="D350" s="1010" t="s">
        <v>11</v>
      </c>
    </row>
    <row r="351" spans="1:4" s="1007" customFormat="1" ht="21" x14ac:dyDescent="0.2">
      <c r="A351" s="1327" t="s">
        <v>3029</v>
      </c>
      <c r="B351" s="1003">
        <v>200</v>
      </c>
      <c r="C351" s="1003">
        <v>200</v>
      </c>
      <c r="D351" s="1009" t="s">
        <v>808</v>
      </c>
    </row>
    <row r="352" spans="1:4" s="1007" customFormat="1" ht="11.25" customHeight="1" x14ac:dyDescent="0.2">
      <c r="A352" s="1327"/>
      <c r="B352" s="1003">
        <v>200</v>
      </c>
      <c r="C352" s="1003">
        <v>200</v>
      </c>
      <c r="D352" s="1009" t="s">
        <v>11</v>
      </c>
    </row>
    <row r="353" spans="1:4" s="1007" customFormat="1" ht="11.25" customHeight="1" x14ac:dyDescent="0.2">
      <c r="A353" s="1326" t="s">
        <v>3155</v>
      </c>
      <c r="B353" s="1002">
        <v>100</v>
      </c>
      <c r="C353" s="1002">
        <v>100</v>
      </c>
      <c r="D353" s="1008" t="s">
        <v>440</v>
      </c>
    </row>
    <row r="354" spans="1:4" s="1007" customFormat="1" ht="11.25" customHeight="1" x14ac:dyDescent="0.2">
      <c r="A354" s="1328"/>
      <c r="B354" s="1005">
        <v>100</v>
      </c>
      <c r="C354" s="1005">
        <v>100</v>
      </c>
      <c r="D354" s="1010" t="s">
        <v>11</v>
      </c>
    </row>
    <row r="355" spans="1:4" s="1007" customFormat="1" ht="11.25" customHeight="1" x14ac:dyDescent="0.2">
      <c r="A355" s="1327" t="s">
        <v>4408</v>
      </c>
      <c r="B355" s="1003">
        <v>150</v>
      </c>
      <c r="C355" s="1003">
        <v>150</v>
      </c>
      <c r="D355" s="1008" t="s">
        <v>757</v>
      </c>
    </row>
    <row r="356" spans="1:4" s="1007" customFormat="1" ht="11.25" customHeight="1" x14ac:dyDescent="0.2">
      <c r="A356" s="1327"/>
      <c r="B356" s="1003">
        <v>150</v>
      </c>
      <c r="C356" s="1003">
        <v>150</v>
      </c>
      <c r="D356" s="1009" t="s">
        <v>11</v>
      </c>
    </row>
    <row r="357" spans="1:4" s="1007" customFormat="1" ht="11.25" customHeight="1" x14ac:dyDescent="0.2">
      <c r="A357" s="1326" t="s">
        <v>3407</v>
      </c>
      <c r="B357" s="1002">
        <v>161</v>
      </c>
      <c r="C357" s="1002">
        <v>161</v>
      </c>
      <c r="D357" s="1008" t="s">
        <v>757</v>
      </c>
    </row>
    <row r="358" spans="1:4" s="1007" customFormat="1" ht="11.25" customHeight="1" x14ac:dyDescent="0.2">
      <c r="A358" s="1328"/>
      <c r="B358" s="1005">
        <v>161</v>
      </c>
      <c r="C358" s="1005">
        <v>161</v>
      </c>
      <c r="D358" s="1010" t="s">
        <v>11</v>
      </c>
    </row>
    <row r="359" spans="1:4" s="1007" customFormat="1" ht="11.25" customHeight="1" x14ac:dyDescent="0.2">
      <c r="A359" s="1327" t="s">
        <v>2001</v>
      </c>
      <c r="B359" s="1003">
        <v>281.54000000000002</v>
      </c>
      <c r="C359" s="1003">
        <v>281.50752</v>
      </c>
      <c r="D359" s="1009" t="s">
        <v>3246</v>
      </c>
    </row>
    <row r="360" spans="1:4" s="1007" customFormat="1" ht="11.25" customHeight="1" x14ac:dyDescent="0.2">
      <c r="A360" s="1327"/>
      <c r="B360" s="1003">
        <v>281.54000000000002</v>
      </c>
      <c r="C360" s="1003">
        <v>281.50752</v>
      </c>
      <c r="D360" s="1009" t="s">
        <v>11</v>
      </c>
    </row>
    <row r="361" spans="1:4" s="1007" customFormat="1" ht="11.25" customHeight="1" x14ac:dyDescent="0.2">
      <c r="A361" s="1326" t="s">
        <v>416</v>
      </c>
      <c r="B361" s="1002">
        <v>900</v>
      </c>
      <c r="C361" s="1002">
        <v>900</v>
      </c>
      <c r="D361" s="1008" t="s">
        <v>415</v>
      </c>
    </row>
    <row r="362" spans="1:4" s="1007" customFormat="1" ht="11.25" customHeight="1" x14ac:dyDescent="0.2">
      <c r="A362" s="1327"/>
      <c r="B362" s="1003">
        <v>450</v>
      </c>
      <c r="C362" s="1003">
        <v>450</v>
      </c>
      <c r="D362" s="1009" t="s">
        <v>438</v>
      </c>
    </row>
    <row r="363" spans="1:4" s="1007" customFormat="1" ht="11.25" customHeight="1" x14ac:dyDescent="0.2">
      <c r="A363" s="1328"/>
      <c r="B363" s="1005">
        <v>1350</v>
      </c>
      <c r="C363" s="1005">
        <v>1350</v>
      </c>
      <c r="D363" s="1010" t="s">
        <v>11</v>
      </c>
    </row>
    <row r="364" spans="1:4" s="1007" customFormat="1" ht="11.25" customHeight="1" x14ac:dyDescent="0.2">
      <c r="A364" s="1327" t="s">
        <v>3849</v>
      </c>
      <c r="B364" s="1003">
        <v>200</v>
      </c>
      <c r="C364" s="1003">
        <v>200</v>
      </c>
      <c r="D364" s="1009" t="s">
        <v>440</v>
      </c>
    </row>
    <row r="365" spans="1:4" s="1007" customFormat="1" ht="11.25" customHeight="1" x14ac:dyDescent="0.2">
      <c r="A365" s="1327"/>
      <c r="B365" s="1003">
        <v>200</v>
      </c>
      <c r="C365" s="1003">
        <v>200</v>
      </c>
      <c r="D365" s="1009" t="s">
        <v>11</v>
      </c>
    </row>
    <row r="366" spans="1:4" s="1007" customFormat="1" ht="11.25" customHeight="1" x14ac:dyDescent="0.2">
      <c r="A366" s="1326" t="s">
        <v>2974</v>
      </c>
      <c r="B366" s="1002">
        <v>100</v>
      </c>
      <c r="C366" s="1002">
        <v>100</v>
      </c>
      <c r="D366" s="1008" t="s">
        <v>503</v>
      </c>
    </row>
    <row r="367" spans="1:4" s="1007" customFormat="1" ht="11.25" customHeight="1" x14ac:dyDescent="0.2">
      <c r="A367" s="1328"/>
      <c r="B367" s="1005">
        <v>100</v>
      </c>
      <c r="C367" s="1005">
        <v>100</v>
      </c>
      <c r="D367" s="1010" t="s">
        <v>11</v>
      </c>
    </row>
    <row r="368" spans="1:4" s="1007" customFormat="1" ht="11.25" customHeight="1" x14ac:dyDescent="0.2">
      <c r="A368" s="1327" t="s">
        <v>417</v>
      </c>
      <c r="B368" s="1003">
        <v>3350</v>
      </c>
      <c r="C368" s="1003">
        <v>3350</v>
      </c>
      <c r="D368" s="1009" t="s">
        <v>415</v>
      </c>
    </row>
    <row r="369" spans="1:4" s="1007" customFormat="1" ht="11.25" customHeight="1" x14ac:dyDescent="0.2">
      <c r="A369" s="1327"/>
      <c r="B369" s="1003">
        <v>1300</v>
      </c>
      <c r="C369" s="1003">
        <v>1300</v>
      </c>
      <c r="D369" s="1009" t="s">
        <v>438</v>
      </c>
    </row>
    <row r="370" spans="1:4" s="1007" customFormat="1" ht="11.25" customHeight="1" x14ac:dyDescent="0.2">
      <c r="A370" s="1327"/>
      <c r="B370" s="1003">
        <v>4650</v>
      </c>
      <c r="C370" s="1003">
        <v>4650</v>
      </c>
      <c r="D370" s="1009" t="s">
        <v>11</v>
      </c>
    </row>
    <row r="371" spans="1:4" s="1007" customFormat="1" ht="11.25" customHeight="1" x14ac:dyDescent="0.2">
      <c r="A371" s="1326" t="s">
        <v>3408</v>
      </c>
      <c r="B371" s="1002">
        <v>80</v>
      </c>
      <c r="C371" s="1002">
        <v>80</v>
      </c>
      <c r="D371" s="1008" t="s">
        <v>516</v>
      </c>
    </row>
    <row r="372" spans="1:4" s="1007" customFormat="1" ht="11.25" customHeight="1" x14ac:dyDescent="0.2">
      <c r="A372" s="1328"/>
      <c r="B372" s="1005">
        <v>80</v>
      </c>
      <c r="C372" s="1005">
        <v>80</v>
      </c>
      <c r="D372" s="1010" t="s">
        <v>11</v>
      </c>
    </row>
    <row r="373" spans="1:4" s="1007" customFormat="1" ht="11.25" customHeight="1" x14ac:dyDescent="0.2">
      <c r="A373" s="1326" t="s">
        <v>3920</v>
      </c>
      <c r="B373" s="1002">
        <v>195</v>
      </c>
      <c r="C373" s="1002">
        <v>195</v>
      </c>
      <c r="D373" s="1008" t="s">
        <v>516</v>
      </c>
    </row>
    <row r="374" spans="1:4" s="1007" customFormat="1" ht="11.25" customHeight="1" x14ac:dyDescent="0.2">
      <c r="A374" s="1328"/>
      <c r="B374" s="1005">
        <v>195</v>
      </c>
      <c r="C374" s="1005">
        <v>195</v>
      </c>
      <c r="D374" s="1010" t="s">
        <v>11</v>
      </c>
    </row>
    <row r="375" spans="1:4" s="1007" customFormat="1" ht="11.25" customHeight="1" x14ac:dyDescent="0.2">
      <c r="A375" s="1326" t="s">
        <v>3921</v>
      </c>
      <c r="B375" s="1002">
        <v>200</v>
      </c>
      <c r="C375" s="1002">
        <v>172.47300000000001</v>
      </c>
      <c r="D375" s="1008" t="s">
        <v>516</v>
      </c>
    </row>
    <row r="376" spans="1:4" s="1007" customFormat="1" ht="11.25" customHeight="1" x14ac:dyDescent="0.2">
      <c r="A376" s="1328"/>
      <c r="B376" s="1005">
        <v>200</v>
      </c>
      <c r="C376" s="1005">
        <v>172.47300000000001</v>
      </c>
      <c r="D376" s="1010" t="s">
        <v>11</v>
      </c>
    </row>
    <row r="377" spans="1:4" s="1007" customFormat="1" ht="11.25" customHeight="1" x14ac:dyDescent="0.2">
      <c r="A377" s="1327" t="s">
        <v>4409</v>
      </c>
      <c r="B377" s="1003">
        <v>20</v>
      </c>
      <c r="C377" s="1003">
        <v>20</v>
      </c>
      <c r="D377" s="1009" t="s">
        <v>473</v>
      </c>
    </row>
    <row r="378" spans="1:4" s="1007" customFormat="1" ht="11.25" customHeight="1" x14ac:dyDescent="0.2">
      <c r="A378" s="1327"/>
      <c r="B378" s="1003">
        <v>20</v>
      </c>
      <c r="C378" s="1003">
        <v>20</v>
      </c>
      <c r="D378" s="1009" t="s">
        <v>11</v>
      </c>
    </row>
    <row r="379" spans="1:4" s="1007" customFormat="1" ht="11.25" customHeight="1" x14ac:dyDescent="0.2">
      <c r="A379" s="1326" t="s">
        <v>4410</v>
      </c>
      <c r="B379" s="1002">
        <v>475.2</v>
      </c>
      <c r="C379" s="1002">
        <v>475.2</v>
      </c>
      <c r="D379" s="1008" t="s">
        <v>781</v>
      </c>
    </row>
    <row r="380" spans="1:4" s="1007" customFormat="1" ht="11.25" customHeight="1" x14ac:dyDescent="0.2">
      <c r="A380" s="1328"/>
      <c r="B380" s="1005">
        <v>475.2</v>
      </c>
      <c r="C380" s="1005">
        <v>475.2</v>
      </c>
      <c r="D380" s="1010" t="s">
        <v>11</v>
      </c>
    </row>
    <row r="381" spans="1:4" s="1007" customFormat="1" ht="11.25" customHeight="1" x14ac:dyDescent="0.2">
      <c r="A381" s="1327" t="s">
        <v>443</v>
      </c>
      <c r="B381" s="1003">
        <v>90</v>
      </c>
      <c r="C381" s="1003">
        <v>90</v>
      </c>
      <c r="D381" s="1009" t="s">
        <v>440</v>
      </c>
    </row>
    <row r="382" spans="1:4" s="1007" customFormat="1" ht="11.25" customHeight="1" x14ac:dyDescent="0.2">
      <c r="A382" s="1327"/>
      <c r="B382" s="1003">
        <v>90</v>
      </c>
      <c r="C382" s="1003">
        <v>90</v>
      </c>
      <c r="D382" s="1009" t="s">
        <v>11</v>
      </c>
    </row>
    <row r="383" spans="1:4" s="1007" customFormat="1" ht="11.25" customHeight="1" x14ac:dyDescent="0.2">
      <c r="A383" s="1326" t="s">
        <v>3922</v>
      </c>
      <c r="B383" s="1002">
        <v>600</v>
      </c>
      <c r="C383" s="1002">
        <v>600</v>
      </c>
      <c r="D383" s="1008" t="s">
        <v>516</v>
      </c>
    </row>
    <row r="384" spans="1:4" s="1007" customFormat="1" ht="11.25" customHeight="1" x14ac:dyDescent="0.2">
      <c r="A384" s="1328"/>
      <c r="B384" s="1005">
        <v>600</v>
      </c>
      <c r="C384" s="1005">
        <v>600</v>
      </c>
      <c r="D384" s="1010" t="s">
        <v>11</v>
      </c>
    </row>
    <row r="385" spans="1:4" s="1007" customFormat="1" ht="11.25" customHeight="1" x14ac:dyDescent="0.2">
      <c r="A385" s="1327" t="s">
        <v>4411</v>
      </c>
      <c r="B385" s="1003">
        <v>50</v>
      </c>
      <c r="C385" s="1003">
        <v>50</v>
      </c>
      <c r="D385" s="1009" t="s">
        <v>4329</v>
      </c>
    </row>
    <row r="386" spans="1:4" s="1007" customFormat="1" ht="11.25" customHeight="1" x14ac:dyDescent="0.2">
      <c r="A386" s="1327"/>
      <c r="B386" s="1003">
        <v>50</v>
      </c>
      <c r="C386" s="1003">
        <v>50</v>
      </c>
      <c r="D386" s="1009" t="s">
        <v>11</v>
      </c>
    </row>
    <row r="387" spans="1:4" s="1007" customFormat="1" ht="11.25" customHeight="1" x14ac:dyDescent="0.2">
      <c r="A387" s="1326" t="s">
        <v>350</v>
      </c>
      <c r="B387" s="1002">
        <v>740.88</v>
      </c>
      <c r="C387" s="1002">
        <v>740.88</v>
      </c>
      <c r="D387" s="1008" t="s">
        <v>800</v>
      </c>
    </row>
    <row r="388" spans="1:4" s="1007" customFormat="1" ht="11.25" customHeight="1" x14ac:dyDescent="0.2">
      <c r="A388" s="1327"/>
      <c r="B388" s="1003">
        <v>69.34</v>
      </c>
      <c r="C388" s="1003">
        <v>69.331000000000003</v>
      </c>
      <c r="D388" s="1009" t="s">
        <v>797</v>
      </c>
    </row>
    <row r="389" spans="1:4" s="1007" customFormat="1" ht="11.25" customHeight="1" x14ac:dyDescent="0.2">
      <c r="A389" s="1327"/>
      <c r="B389" s="1003">
        <v>50</v>
      </c>
      <c r="C389" s="1003">
        <v>50</v>
      </c>
      <c r="D389" s="1009" t="s">
        <v>4412</v>
      </c>
    </row>
    <row r="390" spans="1:4" s="1007" customFormat="1" ht="11.25" customHeight="1" x14ac:dyDescent="0.2">
      <c r="A390" s="1328"/>
      <c r="B390" s="1005">
        <v>860.22</v>
      </c>
      <c r="C390" s="1005">
        <v>860.21100000000001</v>
      </c>
      <c r="D390" s="1010" t="s">
        <v>11</v>
      </c>
    </row>
    <row r="391" spans="1:4" s="1007" customFormat="1" ht="11.25" customHeight="1" x14ac:dyDescent="0.2">
      <c r="A391" s="1327" t="s">
        <v>3923</v>
      </c>
      <c r="B391" s="1003">
        <v>1000</v>
      </c>
      <c r="C391" s="1003">
        <v>1000</v>
      </c>
      <c r="D391" s="1009" t="s">
        <v>516</v>
      </c>
    </row>
    <row r="392" spans="1:4" s="1007" customFormat="1" ht="11.25" customHeight="1" x14ac:dyDescent="0.2">
      <c r="A392" s="1327"/>
      <c r="B392" s="1003">
        <v>1000</v>
      </c>
      <c r="C392" s="1003">
        <v>1000</v>
      </c>
      <c r="D392" s="1009" t="s">
        <v>11</v>
      </c>
    </row>
    <row r="393" spans="1:4" s="1007" customFormat="1" ht="11.25" customHeight="1" x14ac:dyDescent="0.2">
      <c r="A393" s="1326" t="s">
        <v>3924</v>
      </c>
      <c r="B393" s="1002">
        <v>200</v>
      </c>
      <c r="C393" s="1002">
        <v>200</v>
      </c>
      <c r="D393" s="1008" t="s">
        <v>516</v>
      </c>
    </row>
    <row r="394" spans="1:4" s="1007" customFormat="1" ht="11.25" customHeight="1" x14ac:dyDescent="0.2">
      <c r="A394" s="1328"/>
      <c r="B394" s="1005">
        <v>200</v>
      </c>
      <c r="C394" s="1005">
        <v>200</v>
      </c>
      <c r="D394" s="1010" t="s">
        <v>11</v>
      </c>
    </row>
    <row r="395" spans="1:4" s="1007" customFormat="1" ht="11.25" customHeight="1" x14ac:dyDescent="0.2">
      <c r="A395" s="1327" t="s">
        <v>547</v>
      </c>
      <c r="B395" s="1003">
        <v>50</v>
      </c>
      <c r="C395" s="1003">
        <v>50</v>
      </c>
      <c r="D395" s="1009" t="s">
        <v>546</v>
      </c>
    </row>
    <row r="396" spans="1:4" s="1007" customFormat="1" ht="11.25" customHeight="1" x14ac:dyDescent="0.2">
      <c r="A396" s="1327"/>
      <c r="B396" s="1003">
        <v>50</v>
      </c>
      <c r="C396" s="1003">
        <v>50</v>
      </c>
      <c r="D396" s="1009" t="s">
        <v>11</v>
      </c>
    </row>
    <row r="397" spans="1:4" s="1007" customFormat="1" ht="21" x14ac:dyDescent="0.2">
      <c r="A397" s="1326" t="s">
        <v>2002</v>
      </c>
      <c r="B397" s="1002">
        <v>770</v>
      </c>
      <c r="C397" s="1002">
        <v>770</v>
      </c>
      <c r="D397" s="1008" t="s">
        <v>811</v>
      </c>
    </row>
    <row r="398" spans="1:4" s="1007" customFormat="1" ht="11.25" customHeight="1" x14ac:dyDescent="0.2">
      <c r="A398" s="1327"/>
      <c r="B398" s="1003">
        <v>5834</v>
      </c>
      <c r="C398" s="1003">
        <v>5834</v>
      </c>
      <c r="D398" s="1009" t="s">
        <v>812</v>
      </c>
    </row>
    <row r="399" spans="1:4" s="1007" customFormat="1" ht="11.25" customHeight="1" x14ac:dyDescent="0.2">
      <c r="A399" s="1327"/>
      <c r="B399" s="1003">
        <v>1658.5</v>
      </c>
      <c r="C399" s="1003">
        <v>1658.5</v>
      </c>
      <c r="D399" s="1009" t="s">
        <v>809</v>
      </c>
    </row>
    <row r="400" spans="1:4" s="1007" customFormat="1" ht="11.25" customHeight="1" x14ac:dyDescent="0.2">
      <c r="A400" s="1327"/>
      <c r="B400" s="1003">
        <v>500</v>
      </c>
      <c r="C400" s="1003">
        <v>500</v>
      </c>
      <c r="D400" s="1009" t="s">
        <v>756</v>
      </c>
    </row>
    <row r="401" spans="1:4" s="1007" customFormat="1" ht="11.25" customHeight="1" x14ac:dyDescent="0.2">
      <c r="A401" s="1328"/>
      <c r="B401" s="1005">
        <v>8762.5</v>
      </c>
      <c r="C401" s="1005">
        <v>8762.5</v>
      </c>
      <c r="D401" s="1010" t="s">
        <v>11</v>
      </c>
    </row>
    <row r="402" spans="1:4" s="1007" customFormat="1" ht="11.25" customHeight="1" x14ac:dyDescent="0.2">
      <c r="A402" s="1327" t="s">
        <v>548</v>
      </c>
      <c r="B402" s="1003">
        <v>70</v>
      </c>
      <c r="C402" s="1003">
        <v>70</v>
      </c>
      <c r="D402" s="1009" t="s">
        <v>546</v>
      </c>
    </row>
    <row r="403" spans="1:4" s="1007" customFormat="1" ht="11.25" customHeight="1" x14ac:dyDescent="0.2">
      <c r="A403" s="1327"/>
      <c r="B403" s="1003">
        <v>70</v>
      </c>
      <c r="C403" s="1003">
        <v>70</v>
      </c>
      <c r="D403" s="1009" t="s">
        <v>11</v>
      </c>
    </row>
    <row r="404" spans="1:4" s="1007" customFormat="1" ht="11.25" customHeight="1" x14ac:dyDescent="0.2">
      <c r="A404" s="1326" t="s">
        <v>2003</v>
      </c>
      <c r="B404" s="1002">
        <v>950</v>
      </c>
      <c r="C404" s="1002">
        <v>950</v>
      </c>
      <c r="D404" s="1008" t="s">
        <v>812</v>
      </c>
    </row>
    <row r="405" spans="1:4" s="1007" customFormat="1" ht="11.25" customHeight="1" x14ac:dyDescent="0.2">
      <c r="A405" s="1328"/>
      <c r="B405" s="1005">
        <v>950</v>
      </c>
      <c r="C405" s="1005">
        <v>950</v>
      </c>
      <c r="D405" s="1010" t="s">
        <v>11</v>
      </c>
    </row>
    <row r="406" spans="1:4" s="1007" customFormat="1" ht="11.25" customHeight="1" x14ac:dyDescent="0.2">
      <c r="A406" s="1327" t="s">
        <v>580</v>
      </c>
      <c r="B406" s="1003">
        <v>30</v>
      </c>
      <c r="C406" s="1003">
        <v>30</v>
      </c>
      <c r="D406" s="1009" t="s">
        <v>578</v>
      </c>
    </row>
    <row r="407" spans="1:4" s="1007" customFormat="1" ht="11.25" customHeight="1" x14ac:dyDescent="0.2">
      <c r="A407" s="1327"/>
      <c r="B407" s="1003">
        <v>30</v>
      </c>
      <c r="C407" s="1003">
        <v>30</v>
      </c>
      <c r="D407" s="1009" t="s">
        <v>11</v>
      </c>
    </row>
    <row r="408" spans="1:4" s="1007" customFormat="1" ht="21" x14ac:dyDescent="0.2">
      <c r="A408" s="1326" t="s">
        <v>3970</v>
      </c>
      <c r="B408" s="1002">
        <v>195</v>
      </c>
      <c r="C408" s="1002">
        <v>195</v>
      </c>
      <c r="D408" s="1008" t="s">
        <v>4413</v>
      </c>
    </row>
    <row r="409" spans="1:4" s="1007" customFormat="1" ht="11.25" customHeight="1" x14ac:dyDescent="0.2">
      <c r="A409" s="1328"/>
      <c r="B409" s="1005">
        <v>195</v>
      </c>
      <c r="C409" s="1005">
        <v>195</v>
      </c>
      <c r="D409" s="1010" t="s">
        <v>11</v>
      </c>
    </row>
    <row r="410" spans="1:4" s="1007" customFormat="1" ht="11.25" customHeight="1" x14ac:dyDescent="0.2">
      <c r="A410" s="1327" t="s">
        <v>3409</v>
      </c>
      <c r="B410" s="1003">
        <v>1179339.6300000001</v>
      </c>
      <c r="C410" s="1003">
        <v>1177950.14313</v>
      </c>
      <c r="D410" s="1009" t="s">
        <v>722</v>
      </c>
    </row>
    <row r="411" spans="1:4" s="1007" customFormat="1" ht="11.25" customHeight="1" x14ac:dyDescent="0.2">
      <c r="A411" s="1327"/>
      <c r="B411" s="1003">
        <v>1179339.6300000001</v>
      </c>
      <c r="C411" s="1003">
        <v>1177950.14313</v>
      </c>
      <c r="D411" s="1009" t="s">
        <v>11</v>
      </c>
    </row>
    <row r="412" spans="1:4" s="1007" customFormat="1" ht="11.25" customHeight="1" x14ac:dyDescent="0.2">
      <c r="A412" s="1326" t="s">
        <v>4414</v>
      </c>
      <c r="B412" s="1002">
        <v>300</v>
      </c>
      <c r="C412" s="1002">
        <v>300</v>
      </c>
      <c r="D412" s="1008" t="s">
        <v>757</v>
      </c>
    </row>
    <row r="413" spans="1:4" s="1007" customFormat="1" ht="11.25" customHeight="1" x14ac:dyDescent="0.2">
      <c r="A413" s="1328"/>
      <c r="B413" s="1005">
        <v>300</v>
      </c>
      <c r="C413" s="1005">
        <v>300</v>
      </c>
      <c r="D413" s="1010" t="s">
        <v>11</v>
      </c>
    </row>
    <row r="414" spans="1:4" s="1007" customFormat="1" ht="11.25" customHeight="1" x14ac:dyDescent="0.2">
      <c r="A414" s="1327" t="s">
        <v>3975</v>
      </c>
      <c r="B414" s="1003">
        <v>25</v>
      </c>
      <c r="C414" s="1003">
        <v>25</v>
      </c>
      <c r="D414" s="1009" t="s">
        <v>578</v>
      </c>
    </row>
    <row r="415" spans="1:4" s="1007" customFormat="1" ht="11.25" customHeight="1" x14ac:dyDescent="0.2">
      <c r="A415" s="1327"/>
      <c r="B415" s="1003">
        <v>25</v>
      </c>
      <c r="C415" s="1003">
        <v>25</v>
      </c>
      <c r="D415" s="1009" t="s">
        <v>11</v>
      </c>
    </row>
    <row r="416" spans="1:4" s="1007" customFormat="1" ht="11.25" customHeight="1" x14ac:dyDescent="0.2">
      <c r="A416" s="1326" t="s">
        <v>3976</v>
      </c>
      <c r="B416" s="1002">
        <v>25</v>
      </c>
      <c r="C416" s="1002">
        <v>25</v>
      </c>
      <c r="D416" s="1008" t="s">
        <v>578</v>
      </c>
    </row>
    <row r="417" spans="1:4" s="1007" customFormat="1" ht="11.25" customHeight="1" x14ac:dyDescent="0.2">
      <c r="A417" s="1328"/>
      <c r="B417" s="1005">
        <v>25</v>
      </c>
      <c r="C417" s="1005">
        <v>25</v>
      </c>
      <c r="D417" s="1010" t="s">
        <v>11</v>
      </c>
    </row>
    <row r="418" spans="1:4" s="1007" customFormat="1" ht="11.25" customHeight="1" x14ac:dyDescent="0.2">
      <c r="A418" s="1326" t="s">
        <v>3882</v>
      </c>
      <c r="B418" s="1002">
        <v>70</v>
      </c>
      <c r="C418" s="1002">
        <v>70</v>
      </c>
      <c r="D418" s="1008" t="s">
        <v>4415</v>
      </c>
    </row>
    <row r="419" spans="1:4" s="1007" customFormat="1" ht="11.25" customHeight="1" x14ac:dyDescent="0.2">
      <c r="A419" s="1328"/>
      <c r="B419" s="1005">
        <v>70</v>
      </c>
      <c r="C419" s="1005">
        <v>70</v>
      </c>
      <c r="D419" s="1010" t="s">
        <v>11</v>
      </c>
    </row>
    <row r="420" spans="1:4" s="1007" customFormat="1" ht="11.25" customHeight="1" x14ac:dyDescent="0.2">
      <c r="A420" s="1326" t="s">
        <v>521</v>
      </c>
      <c r="B420" s="1002">
        <v>1000</v>
      </c>
      <c r="C420" s="1002">
        <v>1000</v>
      </c>
      <c r="D420" s="1008" t="s">
        <v>516</v>
      </c>
    </row>
    <row r="421" spans="1:4" s="1007" customFormat="1" ht="11.25" customHeight="1" x14ac:dyDescent="0.2">
      <c r="A421" s="1328"/>
      <c r="B421" s="1005">
        <v>1000</v>
      </c>
      <c r="C421" s="1005">
        <v>1000</v>
      </c>
      <c r="D421" s="1010" t="s">
        <v>11</v>
      </c>
    </row>
    <row r="422" spans="1:4" s="1007" customFormat="1" ht="11.25" customHeight="1" x14ac:dyDescent="0.2">
      <c r="A422" s="1327" t="s">
        <v>3925</v>
      </c>
      <c r="B422" s="1003">
        <v>500</v>
      </c>
      <c r="C422" s="1003">
        <v>500</v>
      </c>
      <c r="D422" s="1009" t="s">
        <v>516</v>
      </c>
    </row>
    <row r="423" spans="1:4" s="1007" customFormat="1" ht="11.25" customHeight="1" x14ac:dyDescent="0.2">
      <c r="A423" s="1327"/>
      <c r="B423" s="1003">
        <v>500</v>
      </c>
      <c r="C423" s="1003">
        <v>500</v>
      </c>
      <c r="D423" s="1009" t="s">
        <v>11</v>
      </c>
    </row>
    <row r="424" spans="1:4" s="1007" customFormat="1" ht="11.25" customHeight="1" x14ac:dyDescent="0.2">
      <c r="A424" s="1326" t="s">
        <v>4416</v>
      </c>
      <c r="B424" s="1002">
        <v>60.24</v>
      </c>
      <c r="C424" s="1002">
        <v>60.235999999999997</v>
      </c>
      <c r="D424" s="1008" t="s">
        <v>4329</v>
      </c>
    </row>
    <row r="425" spans="1:4" s="1007" customFormat="1" ht="11.25" customHeight="1" x14ac:dyDescent="0.2">
      <c r="A425" s="1328"/>
      <c r="B425" s="1005">
        <v>60.24</v>
      </c>
      <c r="C425" s="1005">
        <v>60.235999999999997</v>
      </c>
      <c r="D425" s="1010" t="s">
        <v>11</v>
      </c>
    </row>
    <row r="426" spans="1:4" s="1007" customFormat="1" ht="11.25" customHeight="1" x14ac:dyDescent="0.2">
      <c r="A426" s="1327" t="s">
        <v>3216</v>
      </c>
      <c r="B426" s="1003">
        <v>140</v>
      </c>
      <c r="C426" s="1003">
        <v>140</v>
      </c>
      <c r="D426" s="1009" t="s">
        <v>895</v>
      </c>
    </row>
    <row r="427" spans="1:4" s="1007" customFormat="1" ht="11.25" customHeight="1" x14ac:dyDescent="0.2">
      <c r="A427" s="1327"/>
      <c r="B427" s="1003">
        <v>50</v>
      </c>
      <c r="C427" s="1003">
        <v>50</v>
      </c>
      <c r="D427" s="1009" t="s">
        <v>578</v>
      </c>
    </row>
    <row r="428" spans="1:4" s="1007" customFormat="1" ht="11.25" customHeight="1" x14ac:dyDescent="0.2">
      <c r="A428" s="1327"/>
      <c r="B428" s="1003">
        <v>190</v>
      </c>
      <c r="C428" s="1003">
        <v>190</v>
      </c>
      <c r="D428" s="1009" t="s">
        <v>11</v>
      </c>
    </row>
    <row r="429" spans="1:4" s="1007" customFormat="1" ht="11.25" customHeight="1" x14ac:dyDescent="0.2">
      <c r="A429" s="1326" t="s">
        <v>3218</v>
      </c>
      <c r="B429" s="1002">
        <v>500</v>
      </c>
      <c r="C429" s="1002">
        <v>0</v>
      </c>
      <c r="D429" s="1008" t="s">
        <v>4417</v>
      </c>
    </row>
    <row r="430" spans="1:4" s="1007" customFormat="1" ht="11.25" customHeight="1" x14ac:dyDescent="0.2">
      <c r="A430" s="1328"/>
      <c r="B430" s="1005">
        <v>500</v>
      </c>
      <c r="C430" s="1005">
        <v>0</v>
      </c>
      <c r="D430" s="1010" t="s">
        <v>11</v>
      </c>
    </row>
    <row r="431" spans="1:4" s="1007" customFormat="1" ht="11.25" customHeight="1" x14ac:dyDescent="0.2">
      <c r="A431" s="1327" t="s">
        <v>3926</v>
      </c>
      <c r="B431" s="1003">
        <v>400</v>
      </c>
      <c r="C431" s="1003">
        <v>400</v>
      </c>
      <c r="D431" s="1009" t="s">
        <v>516</v>
      </c>
    </row>
    <row r="432" spans="1:4" s="1007" customFormat="1" ht="11.25" customHeight="1" x14ac:dyDescent="0.2">
      <c r="A432" s="1327"/>
      <c r="B432" s="1003">
        <v>400</v>
      </c>
      <c r="C432" s="1003">
        <v>400</v>
      </c>
      <c r="D432" s="1009" t="s">
        <v>11</v>
      </c>
    </row>
    <row r="433" spans="1:4" s="1007" customFormat="1" ht="11.25" customHeight="1" x14ac:dyDescent="0.2">
      <c r="A433" s="1326" t="s">
        <v>3927</v>
      </c>
      <c r="B433" s="1002">
        <v>199.4</v>
      </c>
      <c r="C433" s="1002">
        <v>199.4</v>
      </c>
      <c r="D433" s="1008" t="s">
        <v>516</v>
      </c>
    </row>
    <row r="434" spans="1:4" s="1007" customFormat="1" ht="11.25" customHeight="1" x14ac:dyDescent="0.2">
      <c r="A434" s="1328"/>
      <c r="B434" s="1005">
        <v>199.4</v>
      </c>
      <c r="C434" s="1005">
        <v>199.4</v>
      </c>
      <c r="D434" s="1010" t="s">
        <v>11</v>
      </c>
    </row>
    <row r="435" spans="1:4" s="1007" customFormat="1" ht="11.25" customHeight="1" x14ac:dyDescent="0.2">
      <c r="A435" s="1327" t="s">
        <v>522</v>
      </c>
      <c r="B435" s="1003">
        <v>1500</v>
      </c>
      <c r="C435" s="1003">
        <v>1500</v>
      </c>
      <c r="D435" s="1009" t="s">
        <v>516</v>
      </c>
    </row>
    <row r="436" spans="1:4" s="1007" customFormat="1" ht="11.25" customHeight="1" x14ac:dyDescent="0.2">
      <c r="A436" s="1327"/>
      <c r="B436" s="1003">
        <v>1500</v>
      </c>
      <c r="C436" s="1003">
        <v>1500</v>
      </c>
      <c r="D436" s="1009" t="s">
        <v>11</v>
      </c>
    </row>
    <row r="437" spans="1:4" s="1007" customFormat="1" ht="11.25" customHeight="1" x14ac:dyDescent="0.2">
      <c r="A437" s="1326" t="s">
        <v>3913</v>
      </c>
      <c r="B437" s="1002">
        <v>5000</v>
      </c>
      <c r="C437" s="1002">
        <v>5000</v>
      </c>
      <c r="D437" s="1008" t="s">
        <v>3912</v>
      </c>
    </row>
    <row r="438" spans="1:4" s="1007" customFormat="1" ht="11.25" customHeight="1" x14ac:dyDescent="0.2">
      <c r="A438" s="1328"/>
      <c r="B438" s="1005">
        <v>5000</v>
      </c>
      <c r="C438" s="1005">
        <v>5000</v>
      </c>
      <c r="D438" s="1010" t="s">
        <v>11</v>
      </c>
    </row>
    <row r="439" spans="1:4" s="1007" customFormat="1" ht="11.25" customHeight="1" x14ac:dyDescent="0.2">
      <c r="A439" s="1327" t="s">
        <v>3410</v>
      </c>
      <c r="B439" s="1003">
        <v>710</v>
      </c>
      <c r="C439" s="1003">
        <v>710</v>
      </c>
      <c r="D439" s="1009" t="s">
        <v>3245</v>
      </c>
    </row>
    <row r="440" spans="1:4" s="1007" customFormat="1" ht="11.25" customHeight="1" x14ac:dyDescent="0.2">
      <c r="A440" s="1327"/>
      <c r="B440" s="1003">
        <v>139.38999999999999</v>
      </c>
      <c r="C440" s="1003">
        <v>139.38800000000001</v>
      </c>
      <c r="D440" s="1009" t="s">
        <v>3205</v>
      </c>
    </row>
    <row r="441" spans="1:4" s="1007" customFormat="1" ht="11.25" customHeight="1" x14ac:dyDescent="0.2">
      <c r="A441" s="1327"/>
      <c r="B441" s="1003">
        <v>849.39</v>
      </c>
      <c r="C441" s="1003">
        <v>849.38800000000003</v>
      </c>
      <c r="D441" s="1009" t="s">
        <v>11</v>
      </c>
    </row>
    <row r="442" spans="1:4" s="1007" customFormat="1" ht="11.25" customHeight="1" x14ac:dyDescent="0.2">
      <c r="A442" s="1326" t="s">
        <v>3030</v>
      </c>
      <c r="B442" s="1002">
        <v>71.5</v>
      </c>
      <c r="C442" s="1002">
        <v>71.5</v>
      </c>
      <c r="D442" s="1008" t="s">
        <v>895</v>
      </c>
    </row>
    <row r="443" spans="1:4" s="1007" customFormat="1" ht="11.25" customHeight="1" x14ac:dyDescent="0.2">
      <c r="A443" s="1328"/>
      <c r="B443" s="1005">
        <v>71.5</v>
      </c>
      <c r="C443" s="1005">
        <v>71.5</v>
      </c>
      <c r="D443" s="1010" t="s">
        <v>11</v>
      </c>
    </row>
    <row r="444" spans="1:4" s="1007" customFormat="1" ht="11.25" customHeight="1" x14ac:dyDescent="0.2">
      <c r="A444" s="1327" t="s">
        <v>4418</v>
      </c>
      <c r="B444" s="1003">
        <v>150</v>
      </c>
      <c r="C444" s="1003">
        <v>150</v>
      </c>
      <c r="D444" s="1009" t="s">
        <v>895</v>
      </c>
    </row>
    <row r="445" spans="1:4" s="1007" customFormat="1" ht="11.25" customHeight="1" x14ac:dyDescent="0.2">
      <c r="A445" s="1327"/>
      <c r="B445" s="1003">
        <v>150</v>
      </c>
      <c r="C445" s="1003">
        <v>150</v>
      </c>
      <c r="D445" s="1009" t="s">
        <v>11</v>
      </c>
    </row>
    <row r="446" spans="1:4" s="1007" customFormat="1" ht="11.25" customHeight="1" x14ac:dyDescent="0.2">
      <c r="A446" s="1326" t="s">
        <v>3411</v>
      </c>
      <c r="B446" s="1002">
        <v>49.9</v>
      </c>
      <c r="C446" s="1002">
        <v>49.9</v>
      </c>
      <c r="D446" s="1008" t="s">
        <v>893</v>
      </c>
    </row>
    <row r="447" spans="1:4" s="1007" customFormat="1" ht="11.25" customHeight="1" x14ac:dyDescent="0.2">
      <c r="A447" s="1328"/>
      <c r="B447" s="1005">
        <v>49.9</v>
      </c>
      <c r="C447" s="1005">
        <v>49.9</v>
      </c>
      <c r="D447" s="1010" t="s">
        <v>11</v>
      </c>
    </row>
    <row r="448" spans="1:4" s="1007" customFormat="1" ht="11.25" customHeight="1" x14ac:dyDescent="0.2">
      <c r="A448" s="1327" t="s">
        <v>3978</v>
      </c>
      <c r="B448" s="1003">
        <v>25</v>
      </c>
      <c r="C448" s="1003">
        <v>25</v>
      </c>
      <c r="D448" s="1009" t="s">
        <v>4419</v>
      </c>
    </row>
    <row r="449" spans="1:4" s="1007" customFormat="1" ht="11.25" customHeight="1" x14ac:dyDescent="0.2">
      <c r="A449" s="1327"/>
      <c r="B449" s="1003">
        <v>25</v>
      </c>
      <c r="C449" s="1003">
        <v>25</v>
      </c>
      <c r="D449" s="1009" t="s">
        <v>11</v>
      </c>
    </row>
    <row r="450" spans="1:4" s="1007" customFormat="1" ht="11.25" customHeight="1" x14ac:dyDescent="0.2">
      <c r="A450" s="1326" t="s">
        <v>4420</v>
      </c>
      <c r="B450" s="1002">
        <v>50</v>
      </c>
      <c r="C450" s="1002">
        <v>44.594999999999999</v>
      </c>
      <c r="D450" s="1008" t="s">
        <v>893</v>
      </c>
    </row>
    <row r="451" spans="1:4" s="1007" customFormat="1" ht="11.25" customHeight="1" x14ac:dyDescent="0.2">
      <c r="A451" s="1328"/>
      <c r="B451" s="1005">
        <v>50</v>
      </c>
      <c r="C451" s="1005">
        <v>44.594999999999999</v>
      </c>
      <c r="D451" s="1010" t="s">
        <v>11</v>
      </c>
    </row>
    <row r="452" spans="1:4" s="1007" customFormat="1" ht="11.25" customHeight="1" x14ac:dyDescent="0.2">
      <c r="A452" s="1327" t="s">
        <v>4421</v>
      </c>
      <c r="B452" s="1003">
        <v>48.7</v>
      </c>
      <c r="C452" s="1003">
        <v>0</v>
      </c>
      <c r="D452" s="1009" t="s">
        <v>893</v>
      </c>
    </row>
    <row r="453" spans="1:4" s="1007" customFormat="1" ht="11.25" customHeight="1" x14ac:dyDescent="0.2">
      <c r="A453" s="1327"/>
      <c r="B453" s="1003">
        <v>48.7</v>
      </c>
      <c r="C453" s="1003">
        <v>0</v>
      </c>
      <c r="D453" s="1009" t="s">
        <v>11</v>
      </c>
    </row>
    <row r="454" spans="1:4" s="1007" customFormat="1" ht="11.25" customHeight="1" x14ac:dyDescent="0.2">
      <c r="A454" s="1326" t="s">
        <v>523</v>
      </c>
      <c r="B454" s="1002">
        <v>150</v>
      </c>
      <c r="C454" s="1002">
        <v>150</v>
      </c>
      <c r="D454" s="1008" t="s">
        <v>516</v>
      </c>
    </row>
    <row r="455" spans="1:4" s="1007" customFormat="1" ht="11.25" customHeight="1" x14ac:dyDescent="0.2">
      <c r="A455" s="1328"/>
      <c r="B455" s="1005">
        <v>150</v>
      </c>
      <c r="C455" s="1005">
        <v>150</v>
      </c>
      <c r="D455" s="1010" t="s">
        <v>11</v>
      </c>
    </row>
    <row r="456" spans="1:4" s="1007" customFormat="1" ht="11.25" customHeight="1" x14ac:dyDescent="0.2">
      <c r="A456" s="1327" t="s">
        <v>524</v>
      </c>
      <c r="B456" s="1003">
        <v>700</v>
      </c>
      <c r="C456" s="1003">
        <v>700</v>
      </c>
      <c r="D456" s="1009" t="s">
        <v>516</v>
      </c>
    </row>
    <row r="457" spans="1:4" s="1007" customFormat="1" ht="11.25" customHeight="1" x14ac:dyDescent="0.2">
      <c r="A457" s="1327"/>
      <c r="B457" s="1003">
        <v>700</v>
      </c>
      <c r="C457" s="1003">
        <v>700</v>
      </c>
      <c r="D457" s="1009" t="s">
        <v>11</v>
      </c>
    </row>
    <row r="458" spans="1:4" s="1007" customFormat="1" ht="11.25" customHeight="1" x14ac:dyDescent="0.2">
      <c r="A458" s="1326" t="s">
        <v>4422</v>
      </c>
      <c r="B458" s="1002">
        <v>131.30000000000001</v>
      </c>
      <c r="C458" s="1002">
        <v>131.30000000000001</v>
      </c>
      <c r="D458" s="1008" t="s">
        <v>895</v>
      </c>
    </row>
    <row r="459" spans="1:4" s="1007" customFormat="1" ht="11.25" customHeight="1" x14ac:dyDescent="0.2">
      <c r="A459" s="1328"/>
      <c r="B459" s="1005">
        <v>131.30000000000001</v>
      </c>
      <c r="C459" s="1005">
        <v>131.30000000000001</v>
      </c>
      <c r="D459" s="1010" t="s">
        <v>11</v>
      </c>
    </row>
    <row r="460" spans="1:4" s="1007" customFormat="1" ht="11.25" customHeight="1" x14ac:dyDescent="0.2">
      <c r="A460" s="1327" t="s">
        <v>3156</v>
      </c>
      <c r="B460" s="1003">
        <v>350</v>
      </c>
      <c r="C460" s="1003">
        <v>350</v>
      </c>
      <c r="D460" s="1009" t="s">
        <v>438</v>
      </c>
    </row>
    <row r="461" spans="1:4" s="1007" customFormat="1" ht="11.25" customHeight="1" x14ac:dyDescent="0.2">
      <c r="A461" s="1327"/>
      <c r="B461" s="1003">
        <v>350</v>
      </c>
      <c r="C461" s="1003">
        <v>350</v>
      </c>
      <c r="D461" s="1009" t="s">
        <v>11</v>
      </c>
    </row>
    <row r="462" spans="1:4" s="1007" customFormat="1" ht="11.25" customHeight="1" x14ac:dyDescent="0.2">
      <c r="A462" s="1326" t="s">
        <v>2004</v>
      </c>
      <c r="B462" s="1002">
        <v>2951</v>
      </c>
      <c r="C462" s="1002">
        <v>2951</v>
      </c>
      <c r="D462" s="1008" t="s">
        <v>812</v>
      </c>
    </row>
    <row r="463" spans="1:4" s="1007" customFormat="1" ht="11.25" customHeight="1" x14ac:dyDescent="0.2">
      <c r="A463" s="1327"/>
      <c r="B463" s="1003">
        <v>53</v>
      </c>
      <c r="C463" s="1003">
        <v>53</v>
      </c>
      <c r="D463" s="1009" t="s">
        <v>503</v>
      </c>
    </row>
    <row r="464" spans="1:4" s="1007" customFormat="1" ht="11.25" customHeight="1" x14ac:dyDescent="0.2">
      <c r="A464" s="1328"/>
      <c r="B464" s="1005">
        <v>3004</v>
      </c>
      <c r="C464" s="1005">
        <v>3004</v>
      </c>
      <c r="D464" s="1010" t="s">
        <v>11</v>
      </c>
    </row>
    <row r="465" spans="1:4" s="1007" customFormat="1" ht="11.25" customHeight="1" x14ac:dyDescent="0.2">
      <c r="A465" s="1326" t="s">
        <v>2005</v>
      </c>
      <c r="B465" s="1002">
        <v>23303.99</v>
      </c>
      <c r="C465" s="1002">
        <v>23303.989000000001</v>
      </c>
      <c r="D465" s="1008" t="s">
        <v>1957</v>
      </c>
    </row>
    <row r="466" spans="1:4" s="1007" customFormat="1" ht="11.25" customHeight="1" x14ac:dyDescent="0.2">
      <c r="A466" s="1328"/>
      <c r="B466" s="1005">
        <v>23303.99</v>
      </c>
      <c r="C466" s="1005">
        <v>23303.989000000001</v>
      </c>
      <c r="D466" s="1010" t="s">
        <v>11</v>
      </c>
    </row>
    <row r="467" spans="1:4" s="1007" customFormat="1" ht="11.25" customHeight="1" x14ac:dyDescent="0.2">
      <c r="A467" s="1327" t="s">
        <v>4423</v>
      </c>
      <c r="B467" s="1003">
        <v>130</v>
      </c>
      <c r="C467" s="1003">
        <v>0</v>
      </c>
      <c r="D467" s="1009" t="s">
        <v>4087</v>
      </c>
    </row>
    <row r="468" spans="1:4" s="1007" customFormat="1" ht="11.25" customHeight="1" x14ac:dyDescent="0.2">
      <c r="A468" s="1327"/>
      <c r="B468" s="1003">
        <v>130</v>
      </c>
      <c r="C468" s="1003">
        <v>0</v>
      </c>
      <c r="D468" s="1009" t="s">
        <v>11</v>
      </c>
    </row>
    <row r="469" spans="1:4" s="1007" customFormat="1" ht="11.25" customHeight="1" x14ac:dyDescent="0.2">
      <c r="A469" s="1326" t="s">
        <v>4424</v>
      </c>
      <c r="B469" s="1002">
        <v>87.5</v>
      </c>
      <c r="C469" s="1002">
        <v>87.5</v>
      </c>
      <c r="D469" s="1008" t="s">
        <v>2938</v>
      </c>
    </row>
    <row r="470" spans="1:4" s="1007" customFormat="1" ht="11.25" customHeight="1" x14ac:dyDescent="0.2">
      <c r="A470" s="1328"/>
      <c r="B470" s="1005">
        <v>87.5</v>
      </c>
      <c r="C470" s="1005">
        <v>87.5</v>
      </c>
      <c r="D470" s="1010" t="s">
        <v>11</v>
      </c>
    </row>
    <row r="471" spans="1:4" s="1007" customFormat="1" ht="11.25" customHeight="1" x14ac:dyDescent="0.2">
      <c r="A471" s="1327" t="s">
        <v>3172</v>
      </c>
      <c r="B471" s="1003">
        <v>150</v>
      </c>
      <c r="C471" s="1003">
        <v>150</v>
      </c>
      <c r="D471" s="1009" t="s">
        <v>473</v>
      </c>
    </row>
    <row r="472" spans="1:4" s="1007" customFormat="1" ht="11.25" customHeight="1" x14ac:dyDescent="0.2">
      <c r="A472" s="1327"/>
      <c r="B472" s="1003">
        <v>150</v>
      </c>
      <c r="C472" s="1003">
        <v>150</v>
      </c>
      <c r="D472" s="1009" t="s">
        <v>11</v>
      </c>
    </row>
    <row r="473" spans="1:4" s="1007" customFormat="1" ht="11.25" customHeight="1" x14ac:dyDescent="0.2">
      <c r="A473" s="1326" t="s">
        <v>3850</v>
      </c>
      <c r="B473" s="1002">
        <v>180</v>
      </c>
      <c r="C473" s="1002">
        <v>180</v>
      </c>
      <c r="D473" s="1008" t="s">
        <v>440</v>
      </c>
    </row>
    <row r="474" spans="1:4" s="1007" customFormat="1" ht="11.25" customHeight="1" x14ac:dyDescent="0.2">
      <c r="A474" s="1328"/>
      <c r="B474" s="1005">
        <v>180</v>
      </c>
      <c r="C474" s="1005">
        <v>180</v>
      </c>
      <c r="D474" s="1010" t="s">
        <v>11</v>
      </c>
    </row>
    <row r="475" spans="1:4" s="1007" customFormat="1" ht="11.25" customHeight="1" x14ac:dyDescent="0.2">
      <c r="A475" s="1327" t="s">
        <v>4425</v>
      </c>
      <c r="B475" s="1003">
        <v>99.85</v>
      </c>
      <c r="C475" s="1003">
        <v>99.85</v>
      </c>
      <c r="D475" s="1009" t="s">
        <v>783</v>
      </c>
    </row>
    <row r="476" spans="1:4" s="1007" customFormat="1" ht="11.25" customHeight="1" x14ac:dyDescent="0.2">
      <c r="A476" s="1327"/>
      <c r="B476" s="1003">
        <v>99.85</v>
      </c>
      <c r="C476" s="1003">
        <v>99.85</v>
      </c>
      <c r="D476" s="1009" t="s">
        <v>11</v>
      </c>
    </row>
    <row r="477" spans="1:4" s="1007" customFormat="1" ht="11.25" customHeight="1" x14ac:dyDescent="0.2">
      <c r="A477" s="1326" t="s">
        <v>4426</v>
      </c>
      <c r="B477" s="1002">
        <v>96</v>
      </c>
      <c r="C477" s="1002">
        <v>96</v>
      </c>
      <c r="D477" s="1008" t="s">
        <v>781</v>
      </c>
    </row>
    <row r="478" spans="1:4" s="1007" customFormat="1" ht="11.25" customHeight="1" x14ac:dyDescent="0.2">
      <c r="A478" s="1328"/>
      <c r="B478" s="1005">
        <v>96</v>
      </c>
      <c r="C478" s="1005">
        <v>96</v>
      </c>
      <c r="D478" s="1010" t="s">
        <v>11</v>
      </c>
    </row>
    <row r="479" spans="1:4" s="1007" customFormat="1" ht="11.25" customHeight="1" x14ac:dyDescent="0.2">
      <c r="A479" s="1327" t="s">
        <v>3031</v>
      </c>
      <c r="B479" s="1003">
        <v>30</v>
      </c>
      <c r="C479" s="1003">
        <v>30</v>
      </c>
      <c r="D479" s="1009" t="s">
        <v>893</v>
      </c>
    </row>
    <row r="480" spans="1:4" s="1007" customFormat="1" ht="11.25" customHeight="1" x14ac:dyDescent="0.2">
      <c r="A480" s="1327"/>
      <c r="B480" s="1003">
        <v>30</v>
      </c>
      <c r="C480" s="1003">
        <v>30</v>
      </c>
      <c r="D480" s="1009" t="s">
        <v>11</v>
      </c>
    </row>
    <row r="481" spans="1:4" s="1007" customFormat="1" ht="11.25" customHeight="1" x14ac:dyDescent="0.2">
      <c r="A481" s="1326" t="s">
        <v>2006</v>
      </c>
      <c r="B481" s="1002">
        <v>200</v>
      </c>
      <c r="C481" s="1002">
        <v>200</v>
      </c>
      <c r="D481" s="1008" t="s">
        <v>798</v>
      </c>
    </row>
    <row r="482" spans="1:4" s="1007" customFormat="1" ht="11.25" customHeight="1" x14ac:dyDescent="0.2">
      <c r="A482" s="1328"/>
      <c r="B482" s="1005">
        <v>200</v>
      </c>
      <c r="C482" s="1005">
        <v>200</v>
      </c>
      <c r="D482" s="1010" t="s">
        <v>11</v>
      </c>
    </row>
    <row r="483" spans="1:4" s="1007" customFormat="1" ht="11.25" customHeight="1" x14ac:dyDescent="0.2">
      <c r="A483" s="1327" t="s">
        <v>4427</v>
      </c>
      <c r="B483" s="1003">
        <v>66.61</v>
      </c>
      <c r="C483" s="1003">
        <v>66.600999999999999</v>
      </c>
      <c r="D483" s="1009" t="s">
        <v>781</v>
      </c>
    </row>
    <row r="484" spans="1:4" s="1007" customFormat="1" ht="11.25" customHeight="1" x14ac:dyDescent="0.2">
      <c r="A484" s="1327"/>
      <c r="B484" s="1003">
        <v>66.61</v>
      </c>
      <c r="C484" s="1003">
        <v>66.600999999999999</v>
      </c>
      <c r="D484" s="1009" t="s">
        <v>11</v>
      </c>
    </row>
    <row r="485" spans="1:4" s="1007" customFormat="1" ht="11.25" customHeight="1" x14ac:dyDescent="0.2">
      <c r="A485" s="1326" t="s">
        <v>3192</v>
      </c>
      <c r="B485" s="1002">
        <v>200</v>
      </c>
      <c r="C485" s="1002">
        <v>200</v>
      </c>
      <c r="D485" s="1008" t="s">
        <v>516</v>
      </c>
    </row>
    <row r="486" spans="1:4" s="1007" customFormat="1" ht="11.25" customHeight="1" x14ac:dyDescent="0.2">
      <c r="A486" s="1328"/>
      <c r="B486" s="1005">
        <v>200</v>
      </c>
      <c r="C486" s="1005">
        <v>200</v>
      </c>
      <c r="D486" s="1010" t="s">
        <v>11</v>
      </c>
    </row>
    <row r="487" spans="1:4" s="1007" customFormat="1" ht="11.25" customHeight="1" x14ac:dyDescent="0.2">
      <c r="A487" s="1327" t="s">
        <v>2007</v>
      </c>
      <c r="B487" s="1003">
        <v>845.78</v>
      </c>
      <c r="C487" s="1003">
        <v>845.78</v>
      </c>
      <c r="D487" s="1009" t="s">
        <v>800</v>
      </c>
    </row>
    <row r="488" spans="1:4" s="1007" customFormat="1" ht="11.25" customHeight="1" x14ac:dyDescent="0.2">
      <c r="A488" s="1327"/>
      <c r="B488" s="1003">
        <v>845.78</v>
      </c>
      <c r="C488" s="1003">
        <v>845.78</v>
      </c>
      <c r="D488" s="1009" t="s">
        <v>11</v>
      </c>
    </row>
    <row r="489" spans="1:4" s="1007" customFormat="1" ht="11.25" customHeight="1" x14ac:dyDescent="0.2">
      <c r="A489" s="1326" t="s">
        <v>2008</v>
      </c>
      <c r="B489" s="1002">
        <v>180</v>
      </c>
      <c r="C489" s="1002">
        <v>180</v>
      </c>
      <c r="D489" s="1008" t="s">
        <v>800</v>
      </c>
    </row>
    <row r="490" spans="1:4" s="1007" customFormat="1" ht="11.25" customHeight="1" x14ac:dyDescent="0.2">
      <c r="A490" s="1328"/>
      <c r="B490" s="1005">
        <v>180</v>
      </c>
      <c r="C490" s="1005">
        <v>180</v>
      </c>
      <c r="D490" s="1010" t="s">
        <v>11</v>
      </c>
    </row>
    <row r="491" spans="1:4" s="1007" customFormat="1" ht="11.25" customHeight="1" x14ac:dyDescent="0.2">
      <c r="A491" s="1327" t="s">
        <v>2982</v>
      </c>
      <c r="B491" s="1003">
        <v>100</v>
      </c>
      <c r="C491" s="1003">
        <v>100</v>
      </c>
      <c r="D491" s="1009" t="s">
        <v>559</v>
      </c>
    </row>
    <row r="492" spans="1:4" s="1007" customFormat="1" ht="11.25" customHeight="1" x14ac:dyDescent="0.2">
      <c r="A492" s="1327"/>
      <c r="B492" s="1003">
        <v>100</v>
      </c>
      <c r="C492" s="1003">
        <v>100</v>
      </c>
      <c r="D492" s="1009" t="s">
        <v>11</v>
      </c>
    </row>
    <row r="493" spans="1:4" s="1007" customFormat="1" ht="11.25" customHeight="1" x14ac:dyDescent="0.2">
      <c r="A493" s="1326" t="s">
        <v>3851</v>
      </c>
      <c r="B493" s="1002">
        <v>150</v>
      </c>
      <c r="C493" s="1002">
        <v>150</v>
      </c>
      <c r="D493" s="1008" t="s">
        <v>440</v>
      </c>
    </row>
    <row r="494" spans="1:4" s="1007" customFormat="1" ht="11.25" customHeight="1" x14ac:dyDescent="0.2">
      <c r="A494" s="1328"/>
      <c r="B494" s="1005">
        <v>150</v>
      </c>
      <c r="C494" s="1005">
        <v>150</v>
      </c>
      <c r="D494" s="1010" t="s">
        <v>11</v>
      </c>
    </row>
    <row r="495" spans="1:4" s="1007" customFormat="1" ht="11.25" customHeight="1" x14ac:dyDescent="0.2">
      <c r="A495" s="1327" t="s">
        <v>2009</v>
      </c>
      <c r="B495" s="1003">
        <v>113.9</v>
      </c>
      <c r="C495" s="1003">
        <v>113.9</v>
      </c>
      <c r="D495" s="1009" t="s">
        <v>895</v>
      </c>
    </row>
    <row r="496" spans="1:4" s="1007" customFormat="1" ht="11.25" customHeight="1" x14ac:dyDescent="0.2">
      <c r="A496" s="1327"/>
      <c r="B496" s="1003">
        <v>113.9</v>
      </c>
      <c r="C496" s="1003">
        <v>113.9</v>
      </c>
      <c r="D496" s="1009" t="s">
        <v>11</v>
      </c>
    </row>
    <row r="497" spans="1:4" s="1007" customFormat="1" ht="11.25" customHeight="1" x14ac:dyDescent="0.2">
      <c r="A497" s="1326" t="s">
        <v>3032</v>
      </c>
      <c r="B497" s="1002">
        <v>700</v>
      </c>
      <c r="C497" s="1002">
        <v>700</v>
      </c>
      <c r="D497" s="1008" t="s">
        <v>829</v>
      </c>
    </row>
    <row r="498" spans="1:4" s="1007" customFormat="1" ht="11.25" customHeight="1" x14ac:dyDescent="0.2">
      <c r="A498" s="1328"/>
      <c r="B498" s="1005">
        <v>700</v>
      </c>
      <c r="C498" s="1005">
        <v>700</v>
      </c>
      <c r="D498" s="1010" t="s">
        <v>11</v>
      </c>
    </row>
    <row r="499" spans="1:4" s="1007" customFormat="1" ht="21" x14ac:dyDescent="0.2">
      <c r="A499" s="1327" t="s">
        <v>2010</v>
      </c>
      <c r="B499" s="1003">
        <v>1142</v>
      </c>
      <c r="C499" s="1003">
        <v>1142</v>
      </c>
      <c r="D499" s="1009" t="s">
        <v>811</v>
      </c>
    </row>
    <row r="500" spans="1:4" s="1007" customFormat="1" ht="11.25" customHeight="1" x14ac:dyDescent="0.2">
      <c r="A500" s="1327"/>
      <c r="B500" s="1003">
        <v>13210</v>
      </c>
      <c r="C500" s="1003">
        <v>13210</v>
      </c>
      <c r="D500" s="1009" t="s">
        <v>812</v>
      </c>
    </row>
    <row r="501" spans="1:4" s="1007" customFormat="1" ht="11.25" customHeight="1" x14ac:dyDescent="0.2">
      <c r="A501" s="1327"/>
      <c r="B501" s="1003">
        <v>50</v>
      </c>
      <c r="C501" s="1003">
        <v>50</v>
      </c>
      <c r="D501" s="1009" t="s">
        <v>809</v>
      </c>
    </row>
    <row r="502" spans="1:4" s="1007" customFormat="1" ht="11.25" customHeight="1" x14ac:dyDescent="0.2">
      <c r="A502" s="1327"/>
      <c r="B502" s="1003">
        <v>2669.01</v>
      </c>
      <c r="C502" s="1003">
        <v>2669</v>
      </c>
      <c r="D502" s="1009" t="s">
        <v>4018</v>
      </c>
    </row>
    <row r="503" spans="1:4" s="1007" customFormat="1" ht="11.25" customHeight="1" x14ac:dyDescent="0.2">
      <c r="A503" s="1327"/>
      <c r="B503" s="1003">
        <v>5928.12</v>
      </c>
      <c r="C503" s="1003">
        <v>5928.12</v>
      </c>
      <c r="D503" s="1009" t="s">
        <v>698</v>
      </c>
    </row>
    <row r="504" spans="1:4" s="1007" customFormat="1" ht="11.25" customHeight="1" x14ac:dyDescent="0.2">
      <c r="A504" s="1327"/>
      <c r="B504" s="1003">
        <v>22999.13</v>
      </c>
      <c r="C504" s="1003">
        <v>22999.119999999999</v>
      </c>
      <c r="D504" s="1009" t="s">
        <v>11</v>
      </c>
    </row>
    <row r="505" spans="1:4" s="1007" customFormat="1" ht="21" x14ac:dyDescent="0.2">
      <c r="A505" s="1326" t="s">
        <v>2011</v>
      </c>
      <c r="B505" s="1002">
        <v>1565</v>
      </c>
      <c r="C505" s="1002">
        <v>1565</v>
      </c>
      <c r="D505" s="1008" t="s">
        <v>811</v>
      </c>
    </row>
    <row r="506" spans="1:4" s="1007" customFormat="1" ht="11.25" customHeight="1" x14ac:dyDescent="0.2">
      <c r="A506" s="1327"/>
      <c r="B506" s="1003">
        <v>12668</v>
      </c>
      <c r="C506" s="1003">
        <v>12668</v>
      </c>
      <c r="D506" s="1009" t="s">
        <v>812</v>
      </c>
    </row>
    <row r="507" spans="1:4" s="1007" customFormat="1" ht="11.25" customHeight="1" x14ac:dyDescent="0.2">
      <c r="A507" s="1327"/>
      <c r="B507" s="1003">
        <v>4510.01</v>
      </c>
      <c r="C507" s="1003">
        <v>4510</v>
      </c>
      <c r="D507" s="1009" t="s">
        <v>4018</v>
      </c>
    </row>
    <row r="508" spans="1:4" s="1007" customFormat="1" ht="11.25" customHeight="1" x14ac:dyDescent="0.2">
      <c r="A508" s="1328"/>
      <c r="B508" s="1005">
        <v>18743.010000000002</v>
      </c>
      <c r="C508" s="1005">
        <v>18743</v>
      </c>
      <c r="D508" s="1010" t="s">
        <v>11</v>
      </c>
    </row>
    <row r="509" spans="1:4" s="1007" customFormat="1" ht="11.25" customHeight="1" x14ac:dyDescent="0.2">
      <c r="A509" s="1326" t="s">
        <v>3211</v>
      </c>
      <c r="B509" s="1002">
        <v>300</v>
      </c>
      <c r="C509" s="1002">
        <v>300</v>
      </c>
      <c r="D509" s="1008" t="s">
        <v>4428</v>
      </c>
    </row>
    <row r="510" spans="1:4" s="1007" customFormat="1" ht="11.25" customHeight="1" x14ac:dyDescent="0.2">
      <c r="A510" s="1328"/>
      <c r="B510" s="1005">
        <v>300</v>
      </c>
      <c r="C510" s="1005">
        <v>300</v>
      </c>
      <c r="D510" s="1010" t="s">
        <v>11</v>
      </c>
    </row>
    <row r="511" spans="1:4" s="1007" customFormat="1" ht="11.25" customHeight="1" x14ac:dyDescent="0.2">
      <c r="A511" s="1326" t="s">
        <v>4429</v>
      </c>
      <c r="B511" s="1002">
        <v>1081.8599999999999</v>
      </c>
      <c r="C511" s="1002">
        <v>1081.8525099999999</v>
      </c>
      <c r="D511" s="1008" t="s">
        <v>4043</v>
      </c>
    </row>
    <row r="512" spans="1:4" s="1007" customFormat="1" ht="11.25" customHeight="1" x14ac:dyDescent="0.2">
      <c r="A512" s="1328"/>
      <c r="B512" s="1005">
        <v>1081.8599999999999</v>
      </c>
      <c r="C512" s="1005">
        <v>1081.8525099999999</v>
      </c>
      <c r="D512" s="1010" t="s">
        <v>11</v>
      </c>
    </row>
    <row r="513" spans="1:4" s="1007" customFormat="1" ht="21" x14ac:dyDescent="0.2">
      <c r="A513" s="1327" t="s">
        <v>2012</v>
      </c>
      <c r="B513" s="1003">
        <v>628</v>
      </c>
      <c r="C513" s="1003">
        <v>628</v>
      </c>
      <c r="D513" s="1009" t="s">
        <v>811</v>
      </c>
    </row>
    <row r="514" spans="1:4" s="1007" customFormat="1" ht="21" x14ac:dyDescent="0.2">
      <c r="A514" s="1327"/>
      <c r="B514" s="1003">
        <v>70</v>
      </c>
      <c r="C514" s="1003">
        <v>70</v>
      </c>
      <c r="D514" s="1009" t="s">
        <v>2927</v>
      </c>
    </row>
    <row r="515" spans="1:4" s="1007" customFormat="1" ht="11.25" customHeight="1" x14ac:dyDescent="0.2">
      <c r="A515" s="1327"/>
      <c r="B515" s="1003">
        <v>19463</v>
      </c>
      <c r="C515" s="1003">
        <v>19463</v>
      </c>
      <c r="D515" s="1009" t="s">
        <v>812</v>
      </c>
    </row>
    <row r="516" spans="1:4" s="1007" customFormat="1" ht="11.25" customHeight="1" x14ac:dyDescent="0.2">
      <c r="A516" s="1327"/>
      <c r="B516" s="1003">
        <v>300</v>
      </c>
      <c r="C516" s="1003">
        <v>300</v>
      </c>
      <c r="D516" s="1009" t="s">
        <v>809</v>
      </c>
    </row>
    <row r="517" spans="1:4" s="1007" customFormat="1" ht="11.25" customHeight="1" x14ac:dyDescent="0.2">
      <c r="A517" s="1327"/>
      <c r="B517" s="1003">
        <v>200</v>
      </c>
      <c r="C517" s="1003">
        <v>200</v>
      </c>
      <c r="D517" s="1009" t="s">
        <v>503</v>
      </c>
    </row>
    <row r="518" spans="1:4" s="1007" customFormat="1" ht="11.25" customHeight="1" x14ac:dyDescent="0.2">
      <c r="A518" s="1327"/>
      <c r="B518" s="1003">
        <v>20661</v>
      </c>
      <c r="C518" s="1003">
        <v>20661</v>
      </c>
      <c r="D518" s="1009" t="s">
        <v>11</v>
      </c>
    </row>
    <row r="519" spans="1:4" s="1007" customFormat="1" ht="11.25" customHeight="1" x14ac:dyDescent="0.2">
      <c r="A519" s="1326" t="s">
        <v>3412</v>
      </c>
      <c r="B519" s="1002">
        <v>83.15</v>
      </c>
      <c r="C519" s="1002">
        <v>83.15</v>
      </c>
      <c r="D519" s="1008" t="s">
        <v>783</v>
      </c>
    </row>
    <row r="520" spans="1:4" s="1007" customFormat="1" ht="11.25" customHeight="1" x14ac:dyDescent="0.2">
      <c r="A520" s="1328"/>
      <c r="B520" s="1005">
        <v>83.15</v>
      </c>
      <c r="C520" s="1005">
        <v>83.15</v>
      </c>
      <c r="D520" s="1010" t="s">
        <v>11</v>
      </c>
    </row>
    <row r="521" spans="1:4" s="1007" customFormat="1" ht="11.25" customHeight="1" x14ac:dyDescent="0.2">
      <c r="A521" s="1327" t="s">
        <v>3413</v>
      </c>
      <c r="B521" s="1003">
        <v>500</v>
      </c>
      <c r="C521" s="1003">
        <v>500</v>
      </c>
      <c r="D521" s="1009" t="s">
        <v>756</v>
      </c>
    </row>
    <row r="522" spans="1:4" s="1007" customFormat="1" ht="11.25" customHeight="1" x14ac:dyDescent="0.2">
      <c r="A522" s="1327"/>
      <c r="B522" s="1003">
        <v>300</v>
      </c>
      <c r="C522" s="1003">
        <v>300</v>
      </c>
      <c r="D522" s="1008" t="s">
        <v>757</v>
      </c>
    </row>
    <row r="523" spans="1:4" s="1007" customFormat="1" ht="11.25" customHeight="1" x14ac:dyDescent="0.2">
      <c r="A523" s="1327"/>
      <c r="B523" s="1003">
        <v>197</v>
      </c>
      <c r="C523" s="1003">
        <v>197</v>
      </c>
      <c r="D523" s="1009" t="s">
        <v>440</v>
      </c>
    </row>
    <row r="524" spans="1:4" s="1007" customFormat="1" ht="11.25" customHeight="1" x14ac:dyDescent="0.2">
      <c r="A524" s="1327"/>
      <c r="B524" s="1003">
        <v>997</v>
      </c>
      <c r="C524" s="1003">
        <v>997</v>
      </c>
      <c r="D524" s="1009" t="s">
        <v>11</v>
      </c>
    </row>
    <row r="525" spans="1:4" s="1007" customFormat="1" ht="11.25" customHeight="1" x14ac:dyDescent="0.2">
      <c r="A525" s="1326" t="s">
        <v>3152</v>
      </c>
      <c r="B525" s="1002">
        <v>1508</v>
      </c>
      <c r="C525" s="1002">
        <v>1508</v>
      </c>
      <c r="D525" s="1008" t="s">
        <v>436</v>
      </c>
    </row>
    <row r="526" spans="1:4" s="1007" customFormat="1" ht="11.25" customHeight="1" x14ac:dyDescent="0.2">
      <c r="A526" s="1328"/>
      <c r="B526" s="1005">
        <v>1508</v>
      </c>
      <c r="C526" s="1005">
        <v>1508</v>
      </c>
      <c r="D526" s="1010" t="s">
        <v>11</v>
      </c>
    </row>
    <row r="527" spans="1:4" s="1007" customFormat="1" ht="11.25" customHeight="1" x14ac:dyDescent="0.2">
      <c r="A527" s="1327" t="s">
        <v>4430</v>
      </c>
      <c r="B527" s="1003">
        <v>52.67</v>
      </c>
      <c r="C527" s="1003">
        <v>52.673999999999999</v>
      </c>
      <c r="D527" s="1008" t="s">
        <v>757</v>
      </c>
    </row>
    <row r="528" spans="1:4" s="1007" customFormat="1" ht="11.25" customHeight="1" x14ac:dyDescent="0.2">
      <c r="A528" s="1327"/>
      <c r="B528" s="1003">
        <v>52.67</v>
      </c>
      <c r="C528" s="1003">
        <v>52.673999999999999</v>
      </c>
      <c r="D528" s="1009" t="s">
        <v>11</v>
      </c>
    </row>
    <row r="529" spans="1:4" s="1007" customFormat="1" ht="11.25" customHeight="1" x14ac:dyDescent="0.2">
      <c r="A529" s="1326" t="s">
        <v>4431</v>
      </c>
      <c r="B529" s="1002">
        <v>245</v>
      </c>
      <c r="C529" s="1002">
        <v>245</v>
      </c>
      <c r="D529" s="1008" t="s">
        <v>756</v>
      </c>
    </row>
    <row r="530" spans="1:4" s="1007" customFormat="1" ht="11.25" customHeight="1" x14ac:dyDescent="0.2">
      <c r="A530" s="1328"/>
      <c r="B530" s="1005">
        <v>245</v>
      </c>
      <c r="C530" s="1005">
        <v>245</v>
      </c>
      <c r="D530" s="1010" t="s">
        <v>11</v>
      </c>
    </row>
    <row r="531" spans="1:4" s="1007" customFormat="1" ht="11.25" customHeight="1" x14ac:dyDescent="0.2">
      <c r="A531" s="1327" t="s">
        <v>4432</v>
      </c>
      <c r="B531" s="1003">
        <v>120</v>
      </c>
      <c r="C531" s="1003">
        <v>120</v>
      </c>
      <c r="D531" s="1009" t="s">
        <v>2928</v>
      </c>
    </row>
    <row r="532" spans="1:4" s="1007" customFormat="1" ht="11.25" customHeight="1" x14ac:dyDescent="0.2">
      <c r="A532" s="1327"/>
      <c r="B532" s="1003">
        <v>120</v>
      </c>
      <c r="C532" s="1003">
        <v>120</v>
      </c>
      <c r="D532" s="1009" t="s">
        <v>11</v>
      </c>
    </row>
    <row r="533" spans="1:4" s="1007" customFormat="1" ht="11.25" customHeight="1" x14ac:dyDescent="0.2">
      <c r="A533" s="1326" t="s">
        <v>3414</v>
      </c>
      <c r="B533" s="1002">
        <v>20</v>
      </c>
      <c r="C533" s="1002">
        <v>0</v>
      </c>
      <c r="D533" s="1008" t="s">
        <v>781</v>
      </c>
    </row>
    <row r="534" spans="1:4" s="1007" customFormat="1" ht="11.25" customHeight="1" x14ac:dyDescent="0.2">
      <c r="A534" s="1328"/>
      <c r="B534" s="1005">
        <v>20</v>
      </c>
      <c r="C534" s="1005">
        <v>0</v>
      </c>
      <c r="D534" s="1010" t="s">
        <v>11</v>
      </c>
    </row>
    <row r="535" spans="1:4" s="1007" customFormat="1" ht="11.25" customHeight="1" x14ac:dyDescent="0.2">
      <c r="A535" s="1327" t="s">
        <v>3415</v>
      </c>
      <c r="B535" s="1003">
        <v>1650</v>
      </c>
      <c r="C535" s="1003">
        <v>1650</v>
      </c>
      <c r="D535" s="1009" t="s">
        <v>3245</v>
      </c>
    </row>
    <row r="536" spans="1:4" s="1007" customFormat="1" ht="11.25" customHeight="1" x14ac:dyDescent="0.2">
      <c r="A536" s="1327"/>
      <c r="B536" s="1003">
        <v>1650</v>
      </c>
      <c r="C536" s="1003">
        <v>1650</v>
      </c>
      <c r="D536" s="1009" t="s">
        <v>11</v>
      </c>
    </row>
    <row r="537" spans="1:4" s="1007" customFormat="1" ht="11.25" customHeight="1" x14ac:dyDescent="0.2">
      <c r="A537" s="1326" t="s">
        <v>426</v>
      </c>
      <c r="B537" s="1002">
        <v>2364</v>
      </c>
      <c r="C537" s="1002">
        <v>0</v>
      </c>
      <c r="D537" s="1008" t="s">
        <v>758</v>
      </c>
    </row>
    <row r="538" spans="1:4" s="1007" customFormat="1" ht="11.25" customHeight="1" x14ac:dyDescent="0.2">
      <c r="A538" s="1327"/>
      <c r="B538" s="1003">
        <v>700</v>
      </c>
      <c r="C538" s="1003">
        <v>700</v>
      </c>
      <c r="D538" s="1009" t="s">
        <v>3245</v>
      </c>
    </row>
    <row r="539" spans="1:4" s="1007" customFormat="1" ht="11.25" customHeight="1" x14ac:dyDescent="0.2">
      <c r="A539" s="1327"/>
      <c r="B539" s="1003">
        <v>9999.5300000000007</v>
      </c>
      <c r="C539" s="1003">
        <v>9999.5231999999996</v>
      </c>
      <c r="D539" s="1009" t="s">
        <v>472</v>
      </c>
    </row>
    <row r="540" spans="1:4" s="1007" customFormat="1" ht="11.25" customHeight="1" x14ac:dyDescent="0.2">
      <c r="A540" s="1328"/>
      <c r="B540" s="1005">
        <v>13063.53</v>
      </c>
      <c r="C540" s="1005">
        <v>10699.5232</v>
      </c>
      <c r="D540" s="1010" t="s">
        <v>11</v>
      </c>
    </row>
    <row r="541" spans="1:4" s="1007" customFormat="1" ht="21" x14ac:dyDescent="0.2">
      <c r="A541" s="1327" t="s">
        <v>2013</v>
      </c>
      <c r="B541" s="1003">
        <v>241</v>
      </c>
      <c r="C541" s="1003">
        <v>241</v>
      </c>
      <c r="D541" s="1009" t="s">
        <v>811</v>
      </c>
    </row>
    <row r="542" spans="1:4" s="1007" customFormat="1" ht="11.25" customHeight="1" x14ac:dyDescent="0.2">
      <c r="A542" s="1327"/>
      <c r="B542" s="1003">
        <v>4672</v>
      </c>
      <c r="C542" s="1003">
        <v>4672</v>
      </c>
      <c r="D542" s="1009" t="s">
        <v>812</v>
      </c>
    </row>
    <row r="543" spans="1:4" s="1007" customFormat="1" ht="11.25" customHeight="1" x14ac:dyDescent="0.2">
      <c r="A543" s="1327"/>
      <c r="B543" s="1003">
        <v>358.8</v>
      </c>
      <c r="C543" s="1003">
        <v>347.83199999999999</v>
      </c>
      <c r="D543" s="1009" t="s">
        <v>809</v>
      </c>
    </row>
    <row r="544" spans="1:4" s="1007" customFormat="1" ht="11.25" customHeight="1" x14ac:dyDescent="0.2">
      <c r="A544" s="1327"/>
      <c r="B544" s="1003">
        <v>5271.8</v>
      </c>
      <c r="C544" s="1003">
        <v>5260.8320000000003</v>
      </c>
      <c r="D544" s="1009" t="s">
        <v>11</v>
      </c>
    </row>
    <row r="545" spans="1:4" s="1007" customFormat="1" ht="11.25" customHeight="1" x14ac:dyDescent="0.2">
      <c r="A545" s="1326" t="s">
        <v>4433</v>
      </c>
      <c r="B545" s="1002">
        <v>100</v>
      </c>
      <c r="C545" s="1002">
        <v>80</v>
      </c>
      <c r="D545" s="1008" t="s">
        <v>781</v>
      </c>
    </row>
    <row r="546" spans="1:4" s="1007" customFormat="1" ht="11.25" customHeight="1" x14ac:dyDescent="0.2">
      <c r="A546" s="1328"/>
      <c r="B546" s="1005">
        <v>100</v>
      </c>
      <c r="C546" s="1005">
        <v>80</v>
      </c>
      <c r="D546" s="1010" t="s">
        <v>11</v>
      </c>
    </row>
    <row r="547" spans="1:4" s="1007" customFormat="1" ht="11.25" customHeight="1" x14ac:dyDescent="0.2">
      <c r="A547" s="1327" t="s">
        <v>2014</v>
      </c>
      <c r="B547" s="1003">
        <v>1090</v>
      </c>
      <c r="C547" s="1003">
        <v>1090</v>
      </c>
      <c r="D547" s="1009" t="s">
        <v>812</v>
      </c>
    </row>
    <row r="548" spans="1:4" s="1007" customFormat="1" ht="11.25" customHeight="1" x14ac:dyDescent="0.2">
      <c r="A548" s="1327"/>
      <c r="B548" s="1003">
        <v>271</v>
      </c>
      <c r="C548" s="1003">
        <v>271</v>
      </c>
      <c r="D548" s="1009" t="s">
        <v>809</v>
      </c>
    </row>
    <row r="549" spans="1:4" s="1007" customFormat="1" ht="11.25" customHeight="1" x14ac:dyDescent="0.2">
      <c r="A549" s="1327"/>
      <c r="B549" s="1003">
        <v>1361</v>
      </c>
      <c r="C549" s="1003">
        <v>1361</v>
      </c>
      <c r="D549" s="1009" t="s">
        <v>11</v>
      </c>
    </row>
    <row r="550" spans="1:4" s="1007" customFormat="1" ht="21" x14ac:dyDescent="0.2">
      <c r="A550" s="1326" t="s">
        <v>4434</v>
      </c>
      <c r="B550" s="1002">
        <v>930</v>
      </c>
      <c r="C550" s="1002">
        <v>930</v>
      </c>
      <c r="D550" s="1008" t="s">
        <v>811</v>
      </c>
    </row>
    <row r="551" spans="1:4" s="1007" customFormat="1" ht="11.25" customHeight="1" x14ac:dyDescent="0.2">
      <c r="A551" s="1327"/>
      <c r="B551" s="1003">
        <v>3608</v>
      </c>
      <c r="C551" s="1003">
        <v>3608</v>
      </c>
      <c r="D551" s="1009" t="s">
        <v>812</v>
      </c>
    </row>
    <row r="552" spans="1:4" s="1007" customFormat="1" ht="11.25" customHeight="1" x14ac:dyDescent="0.2">
      <c r="A552" s="1327"/>
      <c r="B552" s="1003">
        <v>299.5</v>
      </c>
      <c r="C552" s="1003">
        <v>299.5</v>
      </c>
      <c r="D552" s="1009" t="s">
        <v>809</v>
      </c>
    </row>
    <row r="553" spans="1:4" s="1007" customFormat="1" ht="11.25" customHeight="1" x14ac:dyDescent="0.2">
      <c r="A553" s="1328"/>
      <c r="B553" s="1005">
        <v>4837.5</v>
      </c>
      <c r="C553" s="1005">
        <v>4837.5</v>
      </c>
      <c r="D553" s="1010" t="s">
        <v>11</v>
      </c>
    </row>
    <row r="554" spans="1:4" s="1007" customFormat="1" ht="11.25" customHeight="1" x14ac:dyDescent="0.2">
      <c r="A554" s="1327" t="s">
        <v>4435</v>
      </c>
      <c r="B554" s="1003">
        <v>54</v>
      </c>
      <c r="C554" s="1003">
        <v>54</v>
      </c>
      <c r="D554" s="1009" t="s">
        <v>781</v>
      </c>
    </row>
    <row r="555" spans="1:4" s="1007" customFormat="1" ht="11.25" customHeight="1" x14ac:dyDescent="0.2">
      <c r="A555" s="1327"/>
      <c r="B555" s="1003">
        <v>54</v>
      </c>
      <c r="C555" s="1003">
        <v>54</v>
      </c>
      <c r="D555" s="1009" t="s">
        <v>11</v>
      </c>
    </row>
    <row r="556" spans="1:4" s="1007" customFormat="1" ht="11.25" customHeight="1" x14ac:dyDescent="0.2">
      <c r="A556" s="1326" t="s">
        <v>3173</v>
      </c>
      <c r="B556" s="1002">
        <v>200</v>
      </c>
      <c r="C556" s="1002">
        <v>200</v>
      </c>
      <c r="D556" s="1008" t="s">
        <v>473</v>
      </c>
    </row>
    <row r="557" spans="1:4" s="1007" customFormat="1" ht="11.25" customHeight="1" x14ac:dyDescent="0.2">
      <c r="A557" s="1328"/>
      <c r="B557" s="1005">
        <v>200</v>
      </c>
      <c r="C557" s="1005">
        <v>200</v>
      </c>
      <c r="D557" s="1010" t="s">
        <v>11</v>
      </c>
    </row>
    <row r="558" spans="1:4" s="1007" customFormat="1" ht="11.25" customHeight="1" x14ac:dyDescent="0.2">
      <c r="A558" s="1327" t="s">
        <v>418</v>
      </c>
      <c r="B558" s="1003">
        <v>1300</v>
      </c>
      <c r="C558" s="1003">
        <v>1300</v>
      </c>
      <c r="D558" s="1009" t="s">
        <v>415</v>
      </c>
    </row>
    <row r="559" spans="1:4" s="1007" customFormat="1" ht="11.25" customHeight="1" x14ac:dyDescent="0.2">
      <c r="A559" s="1327"/>
      <c r="B559" s="1003">
        <v>1300</v>
      </c>
      <c r="C559" s="1003">
        <v>1300</v>
      </c>
      <c r="D559" s="1009" t="s">
        <v>11</v>
      </c>
    </row>
    <row r="560" spans="1:4" s="1007" customFormat="1" ht="21" x14ac:dyDescent="0.2">
      <c r="A560" s="1326" t="s">
        <v>2015</v>
      </c>
      <c r="B560" s="1002">
        <v>796</v>
      </c>
      <c r="C560" s="1002">
        <v>794.5</v>
      </c>
      <c r="D560" s="1008" t="s">
        <v>811</v>
      </c>
    </row>
    <row r="561" spans="1:4" s="1007" customFormat="1" ht="11.25" customHeight="1" x14ac:dyDescent="0.2">
      <c r="A561" s="1327"/>
      <c r="B561" s="1003">
        <v>4500</v>
      </c>
      <c r="C561" s="1003">
        <v>3375.5</v>
      </c>
      <c r="D561" s="1009" t="s">
        <v>812</v>
      </c>
    </row>
    <row r="562" spans="1:4" s="1007" customFormat="1" ht="11.25" customHeight="1" x14ac:dyDescent="0.2">
      <c r="A562" s="1327"/>
      <c r="B562" s="1003">
        <v>339</v>
      </c>
      <c r="C562" s="1003">
        <v>339</v>
      </c>
      <c r="D562" s="1009" t="s">
        <v>809</v>
      </c>
    </row>
    <row r="563" spans="1:4" s="1007" customFormat="1" ht="11.25" customHeight="1" x14ac:dyDescent="0.2">
      <c r="A563" s="1328"/>
      <c r="B563" s="1005">
        <v>5635</v>
      </c>
      <c r="C563" s="1005">
        <v>4509</v>
      </c>
      <c r="D563" s="1010" t="s">
        <v>11</v>
      </c>
    </row>
    <row r="564" spans="1:4" s="1007" customFormat="1" ht="11.25" customHeight="1" x14ac:dyDescent="0.2">
      <c r="A564" s="1327" t="s">
        <v>3416</v>
      </c>
      <c r="B564" s="1003">
        <v>80</v>
      </c>
      <c r="C564" s="1003">
        <v>80</v>
      </c>
      <c r="D564" s="1009" t="s">
        <v>4392</v>
      </c>
    </row>
    <row r="565" spans="1:4" s="1007" customFormat="1" ht="11.25" customHeight="1" x14ac:dyDescent="0.2">
      <c r="A565" s="1327"/>
      <c r="B565" s="1003">
        <v>80</v>
      </c>
      <c r="C565" s="1003">
        <v>80</v>
      </c>
      <c r="D565" s="1009" t="s">
        <v>11</v>
      </c>
    </row>
    <row r="566" spans="1:4" s="1007" customFormat="1" ht="11.25" customHeight="1" x14ac:dyDescent="0.2">
      <c r="A566" s="1326" t="s">
        <v>3417</v>
      </c>
      <c r="B566" s="1002">
        <v>63.3</v>
      </c>
      <c r="C566" s="1002">
        <v>63.3</v>
      </c>
      <c r="D566" s="1008" t="s">
        <v>781</v>
      </c>
    </row>
    <row r="567" spans="1:4" s="1007" customFormat="1" ht="11.25" customHeight="1" x14ac:dyDescent="0.2">
      <c r="A567" s="1328"/>
      <c r="B567" s="1005">
        <v>63.3</v>
      </c>
      <c r="C567" s="1005">
        <v>63.3</v>
      </c>
      <c r="D567" s="1010" t="s">
        <v>11</v>
      </c>
    </row>
    <row r="568" spans="1:4" s="1007" customFormat="1" ht="11.25" customHeight="1" x14ac:dyDescent="0.2">
      <c r="A568" s="1327" t="s">
        <v>2016</v>
      </c>
      <c r="B568" s="1003">
        <v>17683.96</v>
      </c>
      <c r="C568" s="1003">
        <v>17683.962</v>
      </c>
      <c r="D568" s="1009" t="s">
        <v>1957</v>
      </c>
    </row>
    <row r="569" spans="1:4" s="1007" customFormat="1" ht="11.25" customHeight="1" x14ac:dyDescent="0.2">
      <c r="A569" s="1327"/>
      <c r="B569" s="1003">
        <v>200</v>
      </c>
      <c r="C569" s="1003">
        <v>200</v>
      </c>
      <c r="D569" s="1009" t="s">
        <v>3245</v>
      </c>
    </row>
    <row r="570" spans="1:4" s="1007" customFormat="1" ht="11.25" customHeight="1" x14ac:dyDescent="0.2">
      <c r="A570" s="1327"/>
      <c r="B570" s="1003">
        <v>17883.96</v>
      </c>
      <c r="C570" s="1003">
        <v>17883.962</v>
      </c>
      <c r="D570" s="1009" t="s">
        <v>11</v>
      </c>
    </row>
    <row r="571" spans="1:4" s="1007" customFormat="1" ht="11.25" customHeight="1" x14ac:dyDescent="0.2">
      <c r="A571" s="1326" t="s">
        <v>2017</v>
      </c>
      <c r="B571" s="1002">
        <v>10136.34</v>
      </c>
      <c r="C571" s="1002">
        <v>10136.338</v>
      </c>
      <c r="D571" s="1008" t="s">
        <v>1957</v>
      </c>
    </row>
    <row r="572" spans="1:4" s="1007" customFormat="1" ht="11.25" customHeight="1" x14ac:dyDescent="0.2">
      <c r="A572" s="1328"/>
      <c r="B572" s="1005">
        <v>10136.34</v>
      </c>
      <c r="C572" s="1005">
        <v>10136.338</v>
      </c>
      <c r="D572" s="1010" t="s">
        <v>11</v>
      </c>
    </row>
    <row r="573" spans="1:4" s="1007" customFormat="1" ht="11.25" customHeight="1" x14ac:dyDescent="0.2">
      <c r="A573" s="1327" t="s">
        <v>2018</v>
      </c>
      <c r="B573" s="1003">
        <v>3239.56</v>
      </c>
      <c r="C573" s="1003">
        <v>3239.5540000000001</v>
      </c>
      <c r="D573" s="1009" t="s">
        <v>1957</v>
      </c>
    </row>
    <row r="574" spans="1:4" s="1007" customFormat="1" ht="11.25" customHeight="1" x14ac:dyDescent="0.2">
      <c r="A574" s="1327"/>
      <c r="B574" s="1003">
        <v>3239.56</v>
      </c>
      <c r="C574" s="1003">
        <v>3239.5540000000001</v>
      </c>
      <c r="D574" s="1009" t="s">
        <v>11</v>
      </c>
    </row>
    <row r="575" spans="1:4" s="1007" customFormat="1" ht="11.25" customHeight="1" x14ac:dyDescent="0.2">
      <c r="A575" s="1326" t="s">
        <v>2019</v>
      </c>
      <c r="B575" s="1002">
        <v>3176</v>
      </c>
      <c r="C575" s="1002">
        <v>2809.3589999999999</v>
      </c>
      <c r="D575" s="1008" t="s">
        <v>812</v>
      </c>
    </row>
    <row r="576" spans="1:4" s="1007" customFormat="1" ht="11.25" customHeight="1" x14ac:dyDescent="0.2">
      <c r="A576" s="1328"/>
      <c r="B576" s="1005">
        <v>3176</v>
      </c>
      <c r="C576" s="1005">
        <v>2809.3589999999999</v>
      </c>
      <c r="D576" s="1010" t="s">
        <v>11</v>
      </c>
    </row>
    <row r="577" spans="1:4" s="1007" customFormat="1" ht="11.25" customHeight="1" x14ac:dyDescent="0.2">
      <c r="A577" s="1327" t="s">
        <v>4436</v>
      </c>
      <c r="B577" s="1003">
        <v>99.75</v>
      </c>
      <c r="C577" s="1003">
        <v>99.75</v>
      </c>
      <c r="D577" s="1009" t="s">
        <v>783</v>
      </c>
    </row>
    <row r="578" spans="1:4" s="1007" customFormat="1" ht="11.25" customHeight="1" x14ac:dyDescent="0.2">
      <c r="A578" s="1327"/>
      <c r="B578" s="1003">
        <v>99.75</v>
      </c>
      <c r="C578" s="1003">
        <v>99.75</v>
      </c>
      <c r="D578" s="1009" t="s">
        <v>11</v>
      </c>
    </row>
    <row r="579" spans="1:4" s="1007" customFormat="1" ht="11.25" customHeight="1" x14ac:dyDescent="0.2">
      <c r="A579" s="1326" t="s">
        <v>437</v>
      </c>
      <c r="B579" s="1002">
        <v>1686.58</v>
      </c>
      <c r="C579" s="1002">
        <v>1686.5809999999999</v>
      </c>
      <c r="D579" s="1008" t="s">
        <v>436</v>
      </c>
    </row>
    <row r="580" spans="1:4" s="1007" customFormat="1" ht="11.25" customHeight="1" x14ac:dyDescent="0.2">
      <c r="A580" s="1328"/>
      <c r="B580" s="1005">
        <v>1686.58</v>
      </c>
      <c r="C580" s="1005">
        <v>1686.5809999999999</v>
      </c>
      <c r="D580" s="1010" t="s">
        <v>11</v>
      </c>
    </row>
    <row r="581" spans="1:4" s="1007" customFormat="1" ht="21" x14ac:dyDescent="0.2">
      <c r="A581" s="1327" t="s">
        <v>2020</v>
      </c>
      <c r="B581" s="1003">
        <v>252</v>
      </c>
      <c r="C581" s="1003">
        <v>252</v>
      </c>
      <c r="D581" s="1009" t="s">
        <v>811</v>
      </c>
    </row>
    <row r="582" spans="1:4" s="1007" customFormat="1" ht="11.25" customHeight="1" x14ac:dyDescent="0.2">
      <c r="A582" s="1327"/>
      <c r="B582" s="1003">
        <v>3728</v>
      </c>
      <c r="C582" s="1003">
        <v>3728</v>
      </c>
      <c r="D582" s="1009" t="s">
        <v>812</v>
      </c>
    </row>
    <row r="583" spans="1:4" s="1007" customFormat="1" ht="21" x14ac:dyDescent="0.2">
      <c r="A583" s="1327"/>
      <c r="B583" s="1003">
        <v>100</v>
      </c>
      <c r="C583" s="1003">
        <v>75</v>
      </c>
      <c r="D583" s="1009" t="s">
        <v>810</v>
      </c>
    </row>
    <row r="584" spans="1:4" s="1007" customFormat="1" ht="11.25" customHeight="1" x14ac:dyDescent="0.2">
      <c r="A584" s="1327"/>
      <c r="B584" s="1003">
        <v>4080</v>
      </c>
      <c r="C584" s="1003">
        <v>4055</v>
      </c>
      <c r="D584" s="1009" t="s">
        <v>11</v>
      </c>
    </row>
    <row r="585" spans="1:4" s="1007" customFormat="1" ht="11.25" customHeight="1" x14ac:dyDescent="0.2">
      <c r="A585" s="1326" t="s">
        <v>525</v>
      </c>
      <c r="B585" s="1002">
        <v>68</v>
      </c>
      <c r="C585" s="1002">
        <v>68</v>
      </c>
      <c r="D585" s="1008" t="s">
        <v>516</v>
      </c>
    </row>
    <row r="586" spans="1:4" s="1007" customFormat="1" ht="11.25" customHeight="1" x14ac:dyDescent="0.2">
      <c r="A586" s="1328"/>
      <c r="B586" s="1005">
        <v>68</v>
      </c>
      <c r="C586" s="1005">
        <v>68</v>
      </c>
      <c r="D586" s="1010" t="s">
        <v>11</v>
      </c>
    </row>
    <row r="587" spans="1:4" s="1007" customFormat="1" ht="11.25" customHeight="1" x14ac:dyDescent="0.2">
      <c r="A587" s="1327" t="s">
        <v>2021</v>
      </c>
      <c r="B587" s="1003">
        <v>147</v>
      </c>
      <c r="C587" s="1003">
        <v>147</v>
      </c>
      <c r="D587" s="1009" t="s">
        <v>895</v>
      </c>
    </row>
    <row r="588" spans="1:4" s="1007" customFormat="1" ht="11.25" customHeight="1" x14ac:dyDescent="0.2">
      <c r="A588" s="1327"/>
      <c r="B588" s="1003">
        <v>147</v>
      </c>
      <c r="C588" s="1003">
        <v>147</v>
      </c>
      <c r="D588" s="1009" t="s">
        <v>11</v>
      </c>
    </row>
    <row r="589" spans="1:4" s="1007" customFormat="1" ht="11.25" customHeight="1" x14ac:dyDescent="0.2">
      <c r="A589" s="1326" t="s">
        <v>3033</v>
      </c>
      <c r="B589" s="1002">
        <v>200</v>
      </c>
      <c r="C589" s="1002">
        <v>200</v>
      </c>
      <c r="D589" s="1008" t="s">
        <v>798</v>
      </c>
    </row>
    <row r="590" spans="1:4" s="1007" customFormat="1" ht="11.25" customHeight="1" x14ac:dyDescent="0.2">
      <c r="A590" s="1328"/>
      <c r="B590" s="1005">
        <v>200</v>
      </c>
      <c r="C590" s="1005">
        <v>200</v>
      </c>
      <c r="D590" s="1010" t="s">
        <v>11</v>
      </c>
    </row>
    <row r="591" spans="1:4" s="1007" customFormat="1" ht="11.25" customHeight="1" x14ac:dyDescent="0.2">
      <c r="A591" s="1327" t="s">
        <v>3034</v>
      </c>
      <c r="B591" s="1003">
        <v>342.8</v>
      </c>
      <c r="C591" s="1003">
        <v>341.25</v>
      </c>
      <c r="D591" s="1009" t="s">
        <v>2928</v>
      </c>
    </row>
    <row r="592" spans="1:4" s="1007" customFormat="1" ht="11.25" customHeight="1" x14ac:dyDescent="0.2">
      <c r="A592" s="1327"/>
      <c r="B592" s="1003">
        <v>387</v>
      </c>
      <c r="C592" s="1003">
        <v>387</v>
      </c>
      <c r="D592" s="1009" t="s">
        <v>812</v>
      </c>
    </row>
    <row r="593" spans="1:4" s="1007" customFormat="1" ht="11.25" customHeight="1" x14ac:dyDescent="0.2">
      <c r="A593" s="1327"/>
      <c r="B593" s="1003">
        <v>729.8</v>
      </c>
      <c r="C593" s="1003">
        <v>728.25</v>
      </c>
      <c r="D593" s="1009" t="s">
        <v>11</v>
      </c>
    </row>
    <row r="594" spans="1:4" s="1007" customFormat="1" ht="11.25" customHeight="1" x14ac:dyDescent="0.2">
      <c r="A594" s="1326" t="s">
        <v>574</v>
      </c>
      <c r="B594" s="1002">
        <v>900</v>
      </c>
      <c r="C594" s="1002">
        <v>900</v>
      </c>
      <c r="D594" s="1008" t="s">
        <v>3974</v>
      </c>
    </row>
    <row r="595" spans="1:4" s="1007" customFormat="1" ht="11.25" customHeight="1" x14ac:dyDescent="0.2">
      <c r="A595" s="1328"/>
      <c r="B595" s="1005">
        <v>900</v>
      </c>
      <c r="C595" s="1005">
        <v>900</v>
      </c>
      <c r="D595" s="1010" t="s">
        <v>11</v>
      </c>
    </row>
    <row r="596" spans="1:4" s="1007" customFormat="1" ht="11.25" customHeight="1" x14ac:dyDescent="0.2">
      <c r="A596" s="1326" t="s">
        <v>2022</v>
      </c>
      <c r="B596" s="1002">
        <v>742</v>
      </c>
      <c r="C596" s="1002">
        <v>742</v>
      </c>
      <c r="D596" s="1008" t="s">
        <v>800</v>
      </c>
    </row>
    <row r="597" spans="1:4" s="1007" customFormat="1" ht="11.25" customHeight="1" x14ac:dyDescent="0.2">
      <c r="A597" s="1328"/>
      <c r="B597" s="1005">
        <v>742</v>
      </c>
      <c r="C597" s="1005">
        <v>742</v>
      </c>
      <c r="D597" s="1010" t="s">
        <v>11</v>
      </c>
    </row>
    <row r="598" spans="1:4" s="1007" customFormat="1" ht="11.25" customHeight="1" x14ac:dyDescent="0.2">
      <c r="A598" s="1326" t="s">
        <v>2023</v>
      </c>
      <c r="B598" s="1002">
        <v>84</v>
      </c>
      <c r="C598" s="1002">
        <v>84</v>
      </c>
      <c r="D598" s="1008" t="s">
        <v>828</v>
      </c>
    </row>
    <row r="599" spans="1:4" s="1007" customFormat="1" ht="21" x14ac:dyDescent="0.2">
      <c r="A599" s="1327"/>
      <c r="B599" s="1003">
        <v>568</v>
      </c>
      <c r="C599" s="1003">
        <v>568</v>
      </c>
      <c r="D599" s="1009" t="s">
        <v>811</v>
      </c>
    </row>
    <row r="600" spans="1:4" s="1007" customFormat="1" ht="21" x14ac:dyDescent="0.2">
      <c r="A600" s="1327"/>
      <c r="B600" s="1003">
        <v>70</v>
      </c>
      <c r="C600" s="1003">
        <v>70</v>
      </c>
      <c r="D600" s="1009" t="s">
        <v>2927</v>
      </c>
    </row>
    <row r="601" spans="1:4" s="1007" customFormat="1" ht="11.25" customHeight="1" x14ac:dyDescent="0.2">
      <c r="A601" s="1327"/>
      <c r="B601" s="1003">
        <v>74</v>
      </c>
      <c r="C601" s="1003">
        <v>74</v>
      </c>
      <c r="D601" s="1009" t="s">
        <v>3406</v>
      </c>
    </row>
    <row r="602" spans="1:4" s="1007" customFormat="1" ht="11.25" customHeight="1" x14ac:dyDescent="0.2">
      <c r="A602" s="1327"/>
      <c r="B602" s="1003">
        <v>7520</v>
      </c>
      <c r="C602" s="1003">
        <v>7520</v>
      </c>
      <c r="D602" s="1009" t="s">
        <v>812</v>
      </c>
    </row>
    <row r="603" spans="1:4" s="1007" customFormat="1" ht="11.25" customHeight="1" x14ac:dyDescent="0.2">
      <c r="A603" s="1327"/>
      <c r="B603" s="1003">
        <v>61.5</v>
      </c>
      <c r="C603" s="1003">
        <v>60.011000000000003</v>
      </c>
      <c r="D603" s="1009" t="s">
        <v>755</v>
      </c>
    </row>
    <row r="604" spans="1:4" s="1007" customFormat="1" ht="21" x14ac:dyDescent="0.2">
      <c r="A604" s="1327"/>
      <c r="B604" s="1003">
        <v>669.3</v>
      </c>
      <c r="C604" s="1003">
        <v>669.3</v>
      </c>
      <c r="D604" s="1009" t="s">
        <v>810</v>
      </c>
    </row>
    <row r="605" spans="1:4" s="1007" customFormat="1" ht="11.25" customHeight="1" x14ac:dyDescent="0.2">
      <c r="A605" s="1328"/>
      <c r="B605" s="1005">
        <v>9046.7999999999993</v>
      </c>
      <c r="C605" s="1005">
        <v>9045.3109999999997</v>
      </c>
      <c r="D605" s="1010" t="s">
        <v>11</v>
      </c>
    </row>
    <row r="606" spans="1:4" s="1007" customFormat="1" ht="11.25" customHeight="1" x14ac:dyDescent="0.2">
      <c r="A606" s="1327" t="s">
        <v>3418</v>
      </c>
      <c r="B606" s="1003">
        <v>230</v>
      </c>
      <c r="C606" s="1003">
        <v>100</v>
      </c>
      <c r="D606" s="1009" t="s">
        <v>4087</v>
      </c>
    </row>
    <row r="607" spans="1:4" s="1007" customFormat="1" ht="11.25" customHeight="1" x14ac:dyDescent="0.2">
      <c r="A607" s="1327"/>
      <c r="B607" s="1003">
        <v>230</v>
      </c>
      <c r="C607" s="1003">
        <v>100</v>
      </c>
      <c r="D607" s="1009" t="s">
        <v>11</v>
      </c>
    </row>
    <row r="608" spans="1:4" s="1007" customFormat="1" ht="11.25" customHeight="1" x14ac:dyDescent="0.2">
      <c r="A608" s="1326" t="s">
        <v>3419</v>
      </c>
      <c r="B608" s="1002">
        <v>230</v>
      </c>
      <c r="C608" s="1002">
        <v>100</v>
      </c>
      <c r="D608" s="1008" t="s">
        <v>4087</v>
      </c>
    </row>
    <row r="609" spans="1:4" s="1007" customFormat="1" ht="11.25" customHeight="1" x14ac:dyDescent="0.2">
      <c r="A609" s="1328"/>
      <c r="B609" s="1005">
        <v>230</v>
      </c>
      <c r="C609" s="1005">
        <v>100</v>
      </c>
      <c r="D609" s="1010" t="s">
        <v>11</v>
      </c>
    </row>
    <row r="610" spans="1:4" s="1007" customFormat="1" ht="11.25" customHeight="1" x14ac:dyDescent="0.2">
      <c r="A610" s="1327" t="s">
        <v>3852</v>
      </c>
      <c r="B610" s="1003">
        <v>750</v>
      </c>
      <c r="C610" s="1003">
        <v>750</v>
      </c>
      <c r="D610" s="1009" t="s">
        <v>440</v>
      </c>
    </row>
    <row r="611" spans="1:4" s="1007" customFormat="1" ht="11.25" customHeight="1" x14ac:dyDescent="0.2">
      <c r="A611" s="1327"/>
      <c r="B611" s="1003">
        <v>750</v>
      </c>
      <c r="C611" s="1003">
        <v>750</v>
      </c>
      <c r="D611" s="1009" t="s">
        <v>11</v>
      </c>
    </row>
    <row r="612" spans="1:4" s="1007" customFormat="1" ht="11.25" customHeight="1" x14ac:dyDescent="0.2">
      <c r="A612" s="1326" t="s">
        <v>3420</v>
      </c>
      <c r="B612" s="1002">
        <v>95.1</v>
      </c>
      <c r="C612" s="1002">
        <v>86.09845</v>
      </c>
      <c r="D612" s="1008" t="s">
        <v>783</v>
      </c>
    </row>
    <row r="613" spans="1:4" s="1007" customFormat="1" ht="11.25" customHeight="1" x14ac:dyDescent="0.2">
      <c r="A613" s="1328"/>
      <c r="B613" s="1005">
        <v>95.1</v>
      </c>
      <c r="C613" s="1005">
        <v>86.09845</v>
      </c>
      <c r="D613" s="1010" t="s">
        <v>11</v>
      </c>
    </row>
    <row r="614" spans="1:4" s="1007" customFormat="1" ht="11.25" customHeight="1" x14ac:dyDescent="0.2">
      <c r="A614" s="1327" t="s">
        <v>2024</v>
      </c>
      <c r="B614" s="1003">
        <v>1167.1600000000001</v>
      </c>
      <c r="C614" s="1003">
        <v>1167.155</v>
      </c>
      <c r="D614" s="1009" t="s">
        <v>1957</v>
      </c>
    </row>
    <row r="615" spans="1:4" s="1007" customFormat="1" ht="11.25" customHeight="1" x14ac:dyDescent="0.2">
      <c r="A615" s="1327"/>
      <c r="B615" s="1003">
        <v>1167.1600000000001</v>
      </c>
      <c r="C615" s="1003">
        <v>1167.155</v>
      </c>
      <c r="D615" s="1009" t="s">
        <v>11</v>
      </c>
    </row>
    <row r="616" spans="1:4" s="1007" customFormat="1" ht="11.25" customHeight="1" x14ac:dyDescent="0.2">
      <c r="A616" s="1326" t="s">
        <v>4437</v>
      </c>
      <c r="B616" s="1002">
        <v>120.9</v>
      </c>
      <c r="C616" s="1002">
        <v>0</v>
      </c>
      <c r="D616" s="1008" t="s">
        <v>4087</v>
      </c>
    </row>
    <row r="617" spans="1:4" s="1007" customFormat="1" ht="11.25" customHeight="1" x14ac:dyDescent="0.2">
      <c r="A617" s="1328"/>
      <c r="B617" s="1005">
        <v>120.9</v>
      </c>
      <c r="C617" s="1005">
        <v>0</v>
      </c>
      <c r="D617" s="1010" t="s">
        <v>11</v>
      </c>
    </row>
    <row r="618" spans="1:4" s="1007" customFormat="1" ht="11.25" customHeight="1" x14ac:dyDescent="0.2">
      <c r="A618" s="1327" t="s">
        <v>4438</v>
      </c>
      <c r="B618" s="1003">
        <v>1388</v>
      </c>
      <c r="C618" s="1003">
        <v>1388</v>
      </c>
      <c r="D618" s="1009" t="s">
        <v>812</v>
      </c>
    </row>
    <row r="619" spans="1:4" s="1007" customFormat="1" ht="11.25" customHeight="1" x14ac:dyDescent="0.2">
      <c r="A619" s="1327"/>
      <c r="B619" s="1003">
        <v>1388</v>
      </c>
      <c r="C619" s="1003">
        <v>1388</v>
      </c>
      <c r="D619" s="1009" t="s">
        <v>11</v>
      </c>
    </row>
    <row r="620" spans="1:4" s="1007" customFormat="1" ht="11.25" customHeight="1" x14ac:dyDescent="0.2">
      <c r="A620" s="1326" t="s">
        <v>3421</v>
      </c>
      <c r="B620" s="1002">
        <v>230</v>
      </c>
      <c r="C620" s="1002">
        <v>100</v>
      </c>
      <c r="D620" s="1008" t="s">
        <v>4087</v>
      </c>
    </row>
    <row r="621" spans="1:4" s="1007" customFormat="1" ht="11.25" customHeight="1" x14ac:dyDescent="0.2">
      <c r="A621" s="1328"/>
      <c r="B621" s="1005">
        <v>230</v>
      </c>
      <c r="C621" s="1005">
        <v>100</v>
      </c>
      <c r="D621" s="1010" t="s">
        <v>11</v>
      </c>
    </row>
    <row r="622" spans="1:4" s="1007" customFormat="1" ht="11.25" customHeight="1" x14ac:dyDescent="0.2">
      <c r="A622" s="1327" t="s">
        <v>3824</v>
      </c>
      <c r="B622" s="1003">
        <v>60</v>
      </c>
      <c r="C622" s="1003">
        <v>60</v>
      </c>
      <c r="D622" s="1009" t="s">
        <v>425</v>
      </c>
    </row>
    <row r="623" spans="1:4" s="1007" customFormat="1" ht="11.25" customHeight="1" x14ac:dyDescent="0.2">
      <c r="A623" s="1327"/>
      <c r="B623" s="1003">
        <v>60</v>
      </c>
      <c r="C623" s="1003">
        <v>60</v>
      </c>
      <c r="D623" s="1009" t="s">
        <v>11</v>
      </c>
    </row>
    <row r="624" spans="1:4" s="1007" customFormat="1" ht="11.25" customHeight="1" x14ac:dyDescent="0.2">
      <c r="A624" s="1326" t="s">
        <v>4439</v>
      </c>
      <c r="B624" s="1002">
        <v>500</v>
      </c>
      <c r="C624" s="1002">
        <v>500</v>
      </c>
      <c r="D624" s="1008" t="s">
        <v>756</v>
      </c>
    </row>
    <row r="625" spans="1:4" s="1007" customFormat="1" ht="11.25" customHeight="1" x14ac:dyDescent="0.2">
      <c r="A625" s="1328"/>
      <c r="B625" s="1005">
        <v>500</v>
      </c>
      <c r="C625" s="1005">
        <v>500</v>
      </c>
      <c r="D625" s="1010" t="s">
        <v>11</v>
      </c>
    </row>
    <row r="626" spans="1:4" s="1007" customFormat="1" ht="11.25" customHeight="1" x14ac:dyDescent="0.2">
      <c r="A626" s="1327" t="s">
        <v>4440</v>
      </c>
      <c r="B626" s="1003">
        <v>500</v>
      </c>
      <c r="C626" s="1003">
        <v>500</v>
      </c>
      <c r="D626" s="1009" t="s">
        <v>756</v>
      </c>
    </row>
    <row r="627" spans="1:4" s="1007" customFormat="1" ht="11.25" customHeight="1" x14ac:dyDescent="0.2">
      <c r="A627" s="1327"/>
      <c r="B627" s="1003">
        <v>500</v>
      </c>
      <c r="C627" s="1003">
        <v>500</v>
      </c>
      <c r="D627" s="1009" t="s">
        <v>11</v>
      </c>
    </row>
    <row r="628" spans="1:4" s="1007" customFormat="1" ht="11.25" customHeight="1" x14ac:dyDescent="0.2">
      <c r="A628" s="1326" t="s">
        <v>2025</v>
      </c>
      <c r="B628" s="1002">
        <v>800</v>
      </c>
      <c r="C628" s="1002">
        <v>800</v>
      </c>
      <c r="D628" s="1008" t="s">
        <v>829</v>
      </c>
    </row>
    <row r="629" spans="1:4" s="1007" customFormat="1" ht="11.25" customHeight="1" x14ac:dyDescent="0.2">
      <c r="A629" s="1327"/>
      <c r="B629" s="1003">
        <v>50</v>
      </c>
      <c r="C629" s="1003">
        <v>50</v>
      </c>
      <c r="D629" s="1009" t="s">
        <v>4329</v>
      </c>
    </row>
    <row r="630" spans="1:4" s="1007" customFormat="1" ht="11.25" customHeight="1" x14ac:dyDescent="0.2">
      <c r="A630" s="1327"/>
      <c r="B630" s="1003">
        <v>253</v>
      </c>
      <c r="C630" s="1003">
        <v>253</v>
      </c>
      <c r="D630" s="1009" t="s">
        <v>516</v>
      </c>
    </row>
    <row r="631" spans="1:4" s="1007" customFormat="1" ht="11.25" customHeight="1" x14ac:dyDescent="0.2">
      <c r="A631" s="1328"/>
      <c r="B631" s="1005">
        <v>1103</v>
      </c>
      <c r="C631" s="1005">
        <v>1103</v>
      </c>
      <c r="D631" s="1010" t="s">
        <v>11</v>
      </c>
    </row>
    <row r="632" spans="1:4" s="1007" customFormat="1" ht="11.25" customHeight="1" x14ac:dyDescent="0.2">
      <c r="A632" s="1326" t="s">
        <v>3035</v>
      </c>
      <c r="B632" s="1002">
        <v>4000</v>
      </c>
      <c r="C632" s="1002">
        <v>4000</v>
      </c>
      <c r="D632" s="1008" t="s">
        <v>829</v>
      </c>
    </row>
    <row r="633" spans="1:4" s="1007" customFormat="1" ht="11.25" customHeight="1" x14ac:dyDescent="0.2">
      <c r="A633" s="1328"/>
      <c r="B633" s="1005">
        <v>4000</v>
      </c>
      <c r="C633" s="1005">
        <v>4000</v>
      </c>
      <c r="D633" s="1010" t="s">
        <v>11</v>
      </c>
    </row>
    <row r="634" spans="1:4" s="1007" customFormat="1" ht="11.25" customHeight="1" x14ac:dyDescent="0.2">
      <c r="A634" s="1327" t="s">
        <v>4441</v>
      </c>
      <c r="B634" s="1003">
        <v>50</v>
      </c>
      <c r="C634" s="1003">
        <v>50</v>
      </c>
      <c r="D634" s="1009" t="s">
        <v>4329</v>
      </c>
    </row>
    <row r="635" spans="1:4" s="1007" customFormat="1" ht="11.25" customHeight="1" x14ac:dyDescent="0.2">
      <c r="A635" s="1327"/>
      <c r="B635" s="1003">
        <v>50</v>
      </c>
      <c r="C635" s="1003">
        <v>50</v>
      </c>
      <c r="D635" s="1009" t="s">
        <v>11</v>
      </c>
    </row>
    <row r="636" spans="1:4" s="1007" customFormat="1" ht="11.25" customHeight="1" x14ac:dyDescent="0.2">
      <c r="A636" s="1326" t="s">
        <v>3165</v>
      </c>
      <c r="B636" s="1002">
        <v>200</v>
      </c>
      <c r="C636" s="1002">
        <v>200</v>
      </c>
      <c r="D636" s="1008" t="s">
        <v>473</v>
      </c>
    </row>
    <row r="637" spans="1:4" s="1007" customFormat="1" ht="11.25" customHeight="1" x14ac:dyDescent="0.2">
      <c r="A637" s="1328"/>
      <c r="B637" s="1005">
        <v>200</v>
      </c>
      <c r="C637" s="1005">
        <v>200</v>
      </c>
      <c r="D637" s="1010" t="s">
        <v>11</v>
      </c>
    </row>
    <row r="638" spans="1:4" s="1007" customFormat="1" ht="11.25" customHeight="1" x14ac:dyDescent="0.2">
      <c r="A638" s="1326" t="s">
        <v>4442</v>
      </c>
      <c r="B638" s="1002">
        <v>39.299999999999997</v>
      </c>
      <c r="C638" s="1002">
        <v>39.299999999999997</v>
      </c>
      <c r="D638" s="1008" t="s">
        <v>783</v>
      </c>
    </row>
    <row r="639" spans="1:4" s="1007" customFormat="1" ht="11.25" customHeight="1" x14ac:dyDescent="0.2">
      <c r="A639" s="1328"/>
      <c r="B639" s="1005">
        <v>39.299999999999997</v>
      </c>
      <c r="C639" s="1005">
        <v>39.299999999999997</v>
      </c>
      <c r="D639" s="1010" t="s">
        <v>11</v>
      </c>
    </row>
    <row r="640" spans="1:4" s="1007" customFormat="1" ht="11.25" customHeight="1" x14ac:dyDescent="0.2">
      <c r="A640" s="1326" t="s">
        <v>4443</v>
      </c>
      <c r="B640" s="1002">
        <v>139</v>
      </c>
      <c r="C640" s="1002">
        <v>139</v>
      </c>
      <c r="D640" s="1008" t="s">
        <v>757</v>
      </c>
    </row>
    <row r="641" spans="1:4" s="1007" customFormat="1" ht="11.25" customHeight="1" x14ac:dyDescent="0.2">
      <c r="A641" s="1328"/>
      <c r="B641" s="1005">
        <v>139</v>
      </c>
      <c r="C641" s="1005">
        <v>139</v>
      </c>
      <c r="D641" s="1010" t="s">
        <v>11</v>
      </c>
    </row>
    <row r="642" spans="1:4" s="1007" customFormat="1" ht="21" x14ac:dyDescent="0.2">
      <c r="A642" s="1327" t="s">
        <v>2026</v>
      </c>
      <c r="B642" s="1003">
        <v>185</v>
      </c>
      <c r="C642" s="1003">
        <v>185</v>
      </c>
      <c r="D642" s="1009" t="s">
        <v>811</v>
      </c>
    </row>
    <row r="643" spans="1:4" s="1007" customFormat="1" ht="11.25" customHeight="1" x14ac:dyDescent="0.2">
      <c r="A643" s="1327"/>
      <c r="B643" s="1003">
        <v>1761</v>
      </c>
      <c r="C643" s="1003">
        <v>1761</v>
      </c>
      <c r="D643" s="1009" t="s">
        <v>812</v>
      </c>
    </row>
    <row r="644" spans="1:4" s="1007" customFormat="1" ht="11.25" customHeight="1" x14ac:dyDescent="0.2">
      <c r="A644" s="1327"/>
      <c r="B644" s="1003">
        <v>1946</v>
      </c>
      <c r="C644" s="1003">
        <v>1946</v>
      </c>
      <c r="D644" s="1009" t="s">
        <v>11</v>
      </c>
    </row>
    <row r="645" spans="1:4" s="1007" customFormat="1" ht="11.25" customHeight="1" x14ac:dyDescent="0.2">
      <c r="A645" s="1326" t="s">
        <v>4444</v>
      </c>
      <c r="B645" s="1002">
        <v>348</v>
      </c>
      <c r="C645" s="1002">
        <v>348</v>
      </c>
      <c r="D645" s="1008" t="s">
        <v>781</v>
      </c>
    </row>
    <row r="646" spans="1:4" s="1007" customFormat="1" ht="11.25" customHeight="1" x14ac:dyDescent="0.2">
      <c r="A646" s="1328"/>
      <c r="B646" s="1005">
        <v>348</v>
      </c>
      <c r="C646" s="1005">
        <v>348</v>
      </c>
      <c r="D646" s="1010" t="s">
        <v>11</v>
      </c>
    </row>
    <row r="647" spans="1:4" s="1007" customFormat="1" ht="11.25" customHeight="1" x14ac:dyDescent="0.2">
      <c r="A647" s="1327" t="s">
        <v>2027</v>
      </c>
      <c r="B647" s="1003">
        <v>715</v>
      </c>
      <c r="C647" s="1003">
        <v>715</v>
      </c>
      <c r="D647" s="1009" t="s">
        <v>812</v>
      </c>
    </row>
    <row r="648" spans="1:4" s="1007" customFormat="1" ht="11.25" customHeight="1" x14ac:dyDescent="0.2">
      <c r="A648" s="1327"/>
      <c r="B648" s="1003">
        <v>300</v>
      </c>
      <c r="C648" s="1003">
        <v>300</v>
      </c>
      <c r="D648" s="1009" t="s">
        <v>809</v>
      </c>
    </row>
    <row r="649" spans="1:4" s="1007" customFormat="1" ht="21" x14ac:dyDescent="0.2">
      <c r="A649" s="1327"/>
      <c r="B649" s="1003">
        <v>300</v>
      </c>
      <c r="C649" s="1003">
        <v>300</v>
      </c>
      <c r="D649" s="1009" t="s">
        <v>808</v>
      </c>
    </row>
    <row r="650" spans="1:4" s="1007" customFormat="1" ht="21" x14ac:dyDescent="0.2">
      <c r="A650" s="1327"/>
      <c r="B650" s="1003">
        <v>6120</v>
      </c>
      <c r="C650" s="1003">
        <v>5009.2268999999997</v>
      </c>
      <c r="D650" s="1009" t="s">
        <v>4366</v>
      </c>
    </row>
    <row r="651" spans="1:4" s="1007" customFormat="1" ht="11.25" customHeight="1" x14ac:dyDescent="0.2">
      <c r="A651" s="1327"/>
      <c r="B651" s="1003">
        <v>3413.02</v>
      </c>
      <c r="C651" s="1003">
        <v>3413</v>
      </c>
      <c r="D651" s="1009" t="s">
        <v>4018</v>
      </c>
    </row>
    <row r="652" spans="1:4" s="1007" customFormat="1" ht="11.25" customHeight="1" x14ac:dyDescent="0.2">
      <c r="A652" s="1327"/>
      <c r="B652" s="1003">
        <v>10848.02</v>
      </c>
      <c r="C652" s="1003">
        <v>9737.2268999999997</v>
      </c>
      <c r="D652" s="1009" t="s">
        <v>11</v>
      </c>
    </row>
    <row r="653" spans="1:4" s="1007" customFormat="1" ht="11.25" customHeight="1" x14ac:dyDescent="0.2">
      <c r="A653" s="1326" t="s">
        <v>2028</v>
      </c>
      <c r="B653" s="1002">
        <v>270</v>
      </c>
      <c r="C653" s="1002">
        <v>270</v>
      </c>
      <c r="D653" s="1008" t="s">
        <v>757</v>
      </c>
    </row>
    <row r="654" spans="1:4" s="1007" customFormat="1" ht="11.25" customHeight="1" x14ac:dyDescent="0.2">
      <c r="A654" s="1328"/>
      <c r="B654" s="1005">
        <v>270</v>
      </c>
      <c r="C654" s="1005">
        <v>270</v>
      </c>
      <c r="D654" s="1010" t="s">
        <v>11</v>
      </c>
    </row>
    <row r="655" spans="1:4" s="1007" customFormat="1" ht="11.25" customHeight="1" x14ac:dyDescent="0.2">
      <c r="A655" s="1327" t="s">
        <v>2029</v>
      </c>
      <c r="B655" s="1003">
        <v>4173.12</v>
      </c>
      <c r="C655" s="1003">
        <v>4173.12</v>
      </c>
      <c r="D655" s="1009" t="s">
        <v>698</v>
      </c>
    </row>
    <row r="656" spans="1:4" s="1007" customFormat="1" ht="11.25" customHeight="1" x14ac:dyDescent="0.2">
      <c r="A656" s="1327"/>
      <c r="B656" s="1003">
        <v>4173.12</v>
      </c>
      <c r="C656" s="1003">
        <v>4173.12</v>
      </c>
      <c r="D656" s="1009" t="s">
        <v>11</v>
      </c>
    </row>
    <row r="657" spans="1:4" s="1007" customFormat="1" ht="11.25" customHeight="1" x14ac:dyDescent="0.2">
      <c r="A657" s="1326" t="s">
        <v>4445</v>
      </c>
      <c r="B657" s="1002">
        <v>100</v>
      </c>
      <c r="C657" s="1002">
        <v>100</v>
      </c>
      <c r="D657" s="1008" t="s">
        <v>4329</v>
      </c>
    </row>
    <row r="658" spans="1:4" s="1007" customFormat="1" ht="11.25" customHeight="1" x14ac:dyDescent="0.2">
      <c r="A658" s="1328"/>
      <c r="B658" s="1005">
        <v>100</v>
      </c>
      <c r="C658" s="1005">
        <v>100</v>
      </c>
      <c r="D658" s="1010" t="s">
        <v>11</v>
      </c>
    </row>
    <row r="659" spans="1:4" s="1007" customFormat="1" ht="11.25" customHeight="1" x14ac:dyDescent="0.2">
      <c r="A659" s="1327" t="s">
        <v>4446</v>
      </c>
      <c r="B659" s="1003">
        <v>1000</v>
      </c>
      <c r="C659" s="1003">
        <v>1000</v>
      </c>
      <c r="D659" s="1009" t="s">
        <v>829</v>
      </c>
    </row>
    <row r="660" spans="1:4" s="1007" customFormat="1" ht="11.25" customHeight="1" x14ac:dyDescent="0.2">
      <c r="A660" s="1327"/>
      <c r="B660" s="1003">
        <v>1000</v>
      </c>
      <c r="C660" s="1003">
        <v>1000</v>
      </c>
      <c r="D660" s="1009" t="s">
        <v>11</v>
      </c>
    </row>
    <row r="661" spans="1:4" s="1007" customFormat="1" ht="11.25" customHeight="1" x14ac:dyDescent="0.2">
      <c r="A661" s="1326" t="s">
        <v>3928</v>
      </c>
      <c r="B661" s="1002">
        <v>1000</v>
      </c>
      <c r="C661" s="1002">
        <v>1000</v>
      </c>
      <c r="D661" s="1008" t="s">
        <v>516</v>
      </c>
    </row>
    <row r="662" spans="1:4" s="1007" customFormat="1" ht="11.25" customHeight="1" x14ac:dyDescent="0.2">
      <c r="A662" s="1328"/>
      <c r="B662" s="1005">
        <v>1000</v>
      </c>
      <c r="C662" s="1005">
        <v>1000</v>
      </c>
      <c r="D662" s="1010" t="s">
        <v>11</v>
      </c>
    </row>
    <row r="663" spans="1:4" s="1007" customFormat="1" ht="11.25" customHeight="1" x14ac:dyDescent="0.2">
      <c r="A663" s="1327" t="s">
        <v>3929</v>
      </c>
      <c r="B663" s="1003">
        <v>100</v>
      </c>
      <c r="C663" s="1003">
        <v>100</v>
      </c>
      <c r="D663" s="1009" t="s">
        <v>516</v>
      </c>
    </row>
    <row r="664" spans="1:4" s="1007" customFormat="1" ht="11.25" customHeight="1" x14ac:dyDescent="0.2">
      <c r="A664" s="1327"/>
      <c r="B664" s="1003">
        <v>100</v>
      </c>
      <c r="C664" s="1003">
        <v>100</v>
      </c>
      <c r="D664" s="1009" t="s">
        <v>11</v>
      </c>
    </row>
    <row r="665" spans="1:4" s="1007" customFormat="1" ht="11.25" customHeight="1" x14ac:dyDescent="0.2">
      <c r="A665" s="1326" t="s">
        <v>3930</v>
      </c>
      <c r="B665" s="1002">
        <v>110</v>
      </c>
      <c r="C665" s="1002">
        <v>110</v>
      </c>
      <c r="D665" s="1008" t="s">
        <v>516</v>
      </c>
    </row>
    <row r="666" spans="1:4" s="1007" customFormat="1" ht="11.25" customHeight="1" x14ac:dyDescent="0.2">
      <c r="A666" s="1328"/>
      <c r="B666" s="1005">
        <v>110</v>
      </c>
      <c r="C666" s="1005">
        <v>110</v>
      </c>
      <c r="D666" s="1010" t="s">
        <v>11</v>
      </c>
    </row>
    <row r="667" spans="1:4" s="1007" customFormat="1" ht="11.25" customHeight="1" x14ac:dyDescent="0.2">
      <c r="A667" s="1327" t="s">
        <v>3423</v>
      </c>
      <c r="B667" s="1003">
        <v>20</v>
      </c>
      <c r="C667" s="1003">
        <v>20</v>
      </c>
      <c r="D667" s="1009" t="s">
        <v>781</v>
      </c>
    </row>
    <row r="668" spans="1:4" s="1007" customFormat="1" ht="11.25" customHeight="1" x14ac:dyDescent="0.2">
      <c r="A668" s="1327"/>
      <c r="B668" s="1003">
        <v>20</v>
      </c>
      <c r="C668" s="1003">
        <v>20</v>
      </c>
      <c r="D668" s="1009" t="s">
        <v>11</v>
      </c>
    </row>
    <row r="669" spans="1:4" s="1007" customFormat="1" ht="11.25" customHeight="1" x14ac:dyDescent="0.2">
      <c r="A669" s="1326" t="s">
        <v>2030</v>
      </c>
      <c r="B669" s="1002">
        <v>3020</v>
      </c>
      <c r="C669" s="1002">
        <v>2926.9451199999999</v>
      </c>
      <c r="D669" s="1008" t="s">
        <v>812</v>
      </c>
    </row>
    <row r="670" spans="1:4" s="1007" customFormat="1" ht="11.25" customHeight="1" x14ac:dyDescent="0.2">
      <c r="A670" s="1328"/>
      <c r="B670" s="1005">
        <v>3020</v>
      </c>
      <c r="C670" s="1005">
        <v>2926.9451199999999</v>
      </c>
      <c r="D670" s="1010" t="s">
        <v>11</v>
      </c>
    </row>
    <row r="671" spans="1:4" s="1007" customFormat="1" ht="11.25" customHeight="1" x14ac:dyDescent="0.2">
      <c r="A671" s="1327" t="s">
        <v>2031</v>
      </c>
      <c r="B671" s="1003">
        <v>35</v>
      </c>
      <c r="C671" s="1003">
        <v>35</v>
      </c>
      <c r="D671" s="1009" t="s">
        <v>4329</v>
      </c>
    </row>
    <row r="672" spans="1:4" s="1007" customFormat="1" ht="11.25" customHeight="1" x14ac:dyDescent="0.2">
      <c r="A672" s="1327"/>
      <c r="B672" s="1003">
        <v>35</v>
      </c>
      <c r="C672" s="1003">
        <v>35</v>
      </c>
      <c r="D672" s="1009" t="s">
        <v>11</v>
      </c>
    </row>
    <row r="673" spans="1:4" s="1007" customFormat="1" ht="11.25" customHeight="1" x14ac:dyDescent="0.2">
      <c r="A673" s="1326" t="s">
        <v>4447</v>
      </c>
      <c r="B673" s="1002">
        <v>50</v>
      </c>
      <c r="C673" s="1002">
        <v>50</v>
      </c>
      <c r="D673" s="1008" t="s">
        <v>4329</v>
      </c>
    </row>
    <row r="674" spans="1:4" s="1007" customFormat="1" ht="11.25" customHeight="1" x14ac:dyDescent="0.2">
      <c r="A674" s="1328"/>
      <c r="B674" s="1005">
        <v>50</v>
      </c>
      <c r="C674" s="1005">
        <v>50</v>
      </c>
      <c r="D674" s="1010" t="s">
        <v>11</v>
      </c>
    </row>
    <row r="675" spans="1:4" s="1007" customFormat="1" ht="11.25" customHeight="1" x14ac:dyDescent="0.2">
      <c r="A675" s="1326" t="s">
        <v>427</v>
      </c>
      <c r="B675" s="1002">
        <v>1162.9099999999999</v>
      </c>
      <c r="C675" s="1002">
        <v>1031.5136</v>
      </c>
      <c r="D675" s="1008" t="s">
        <v>4386</v>
      </c>
    </row>
    <row r="676" spans="1:4" s="1007" customFormat="1" ht="11.25" customHeight="1" x14ac:dyDescent="0.2">
      <c r="A676" s="1327"/>
      <c r="B676" s="1003">
        <v>2698.73</v>
      </c>
      <c r="C676" s="1003">
        <v>2674.61</v>
      </c>
      <c r="D676" s="1009" t="s">
        <v>893</v>
      </c>
    </row>
    <row r="677" spans="1:4" s="1007" customFormat="1" ht="11.25" customHeight="1" x14ac:dyDescent="0.2">
      <c r="A677" s="1327"/>
      <c r="B677" s="1003">
        <v>190</v>
      </c>
      <c r="C677" s="1003">
        <v>189.99299999999999</v>
      </c>
      <c r="D677" s="1009" t="s">
        <v>799</v>
      </c>
    </row>
    <row r="678" spans="1:4" s="1007" customFormat="1" ht="11.25" customHeight="1" x14ac:dyDescent="0.2">
      <c r="A678" s="1327"/>
      <c r="B678" s="1003">
        <v>2173.62</v>
      </c>
      <c r="C678" s="1003">
        <v>2168.8200000000002</v>
      </c>
      <c r="D678" s="1009" t="s">
        <v>756</v>
      </c>
    </row>
    <row r="679" spans="1:4" s="1007" customFormat="1" ht="11.25" customHeight="1" x14ac:dyDescent="0.2">
      <c r="A679" s="1327"/>
      <c r="B679" s="1003">
        <v>2200</v>
      </c>
      <c r="C679" s="1003">
        <v>1097.8388</v>
      </c>
      <c r="D679" s="1009" t="s">
        <v>758</v>
      </c>
    </row>
    <row r="680" spans="1:4" s="1007" customFormat="1" ht="11.25" customHeight="1" x14ac:dyDescent="0.2">
      <c r="A680" s="1327"/>
      <c r="B680" s="1003">
        <v>1720</v>
      </c>
      <c r="C680" s="1003">
        <v>1720</v>
      </c>
      <c r="D680" s="1009" t="s">
        <v>425</v>
      </c>
    </row>
    <row r="681" spans="1:4" s="1007" customFormat="1" ht="11.25" customHeight="1" x14ac:dyDescent="0.2">
      <c r="A681" s="1327"/>
      <c r="B681" s="1003">
        <v>465</v>
      </c>
      <c r="C681" s="1003">
        <v>465</v>
      </c>
      <c r="D681" s="1009" t="s">
        <v>516</v>
      </c>
    </row>
    <row r="682" spans="1:4" s="1007" customFormat="1" ht="11.25" customHeight="1" x14ac:dyDescent="0.2">
      <c r="A682" s="1327"/>
      <c r="B682" s="1003">
        <v>120</v>
      </c>
      <c r="C682" s="1003">
        <v>0</v>
      </c>
      <c r="D682" s="1009" t="s">
        <v>546</v>
      </c>
    </row>
    <row r="683" spans="1:4" s="1007" customFormat="1" ht="11.25" customHeight="1" x14ac:dyDescent="0.2">
      <c r="A683" s="1327"/>
      <c r="B683" s="1003">
        <v>380</v>
      </c>
      <c r="C683" s="1003">
        <v>380</v>
      </c>
      <c r="D683" s="1009" t="s">
        <v>438</v>
      </c>
    </row>
    <row r="684" spans="1:4" s="1007" customFormat="1" ht="11.25" customHeight="1" x14ac:dyDescent="0.2">
      <c r="A684" s="1327"/>
      <c r="B684" s="1003">
        <v>1057.5</v>
      </c>
      <c r="C684" s="1003">
        <v>1046</v>
      </c>
      <c r="D684" s="1009" t="s">
        <v>440</v>
      </c>
    </row>
    <row r="685" spans="1:4" s="1007" customFormat="1" ht="11.25" customHeight="1" x14ac:dyDescent="0.2">
      <c r="A685" s="1327"/>
      <c r="B685" s="1003">
        <v>150</v>
      </c>
      <c r="C685" s="1003">
        <v>150</v>
      </c>
      <c r="D685" s="1009" t="s">
        <v>551</v>
      </c>
    </row>
    <row r="686" spans="1:4" s="1007" customFormat="1" ht="11.25" customHeight="1" x14ac:dyDescent="0.2">
      <c r="A686" s="1328"/>
      <c r="B686" s="1005">
        <v>12317.76</v>
      </c>
      <c r="C686" s="1005">
        <v>10923.7754</v>
      </c>
      <c r="D686" s="1010" t="s">
        <v>11</v>
      </c>
    </row>
    <row r="687" spans="1:4" s="1007" customFormat="1" ht="21" x14ac:dyDescent="0.2">
      <c r="A687" s="1327" t="s">
        <v>2032</v>
      </c>
      <c r="B687" s="1003">
        <v>143</v>
      </c>
      <c r="C687" s="1003">
        <v>143</v>
      </c>
      <c r="D687" s="1009" t="s">
        <v>811</v>
      </c>
    </row>
    <row r="688" spans="1:4" s="1007" customFormat="1" ht="11.25" customHeight="1" x14ac:dyDescent="0.2">
      <c r="A688" s="1327"/>
      <c r="B688" s="1003">
        <v>3826</v>
      </c>
      <c r="C688" s="1003">
        <v>3757.672</v>
      </c>
      <c r="D688" s="1009" t="s">
        <v>812</v>
      </c>
    </row>
    <row r="689" spans="1:4" s="1007" customFormat="1" ht="11.25" customHeight="1" x14ac:dyDescent="0.2">
      <c r="A689" s="1327"/>
      <c r="B689" s="1003">
        <v>3969</v>
      </c>
      <c r="C689" s="1003">
        <v>3900.672</v>
      </c>
      <c r="D689" s="1009" t="s">
        <v>11</v>
      </c>
    </row>
    <row r="690" spans="1:4" s="1007" customFormat="1" ht="11.25" customHeight="1" x14ac:dyDescent="0.2">
      <c r="A690" s="1326" t="s">
        <v>4448</v>
      </c>
      <c r="B690" s="1002">
        <v>50</v>
      </c>
      <c r="C690" s="1002">
        <v>50</v>
      </c>
      <c r="D690" s="1008" t="s">
        <v>757</v>
      </c>
    </row>
    <row r="691" spans="1:4" s="1007" customFormat="1" ht="11.25" customHeight="1" x14ac:dyDescent="0.2">
      <c r="A691" s="1328"/>
      <c r="B691" s="1005">
        <v>50</v>
      </c>
      <c r="C691" s="1005">
        <v>50</v>
      </c>
      <c r="D691" s="1010" t="s">
        <v>11</v>
      </c>
    </row>
    <row r="692" spans="1:4" s="1007" customFormat="1" ht="11.25" customHeight="1" x14ac:dyDescent="0.2">
      <c r="A692" s="1327" t="s">
        <v>4449</v>
      </c>
      <c r="B692" s="1003">
        <v>130</v>
      </c>
      <c r="C692" s="1003">
        <v>0</v>
      </c>
      <c r="D692" s="1009" t="s">
        <v>4087</v>
      </c>
    </row>
    <row r="693" spans="1:4" s="1007" customFormat="1" ht="11.25" customHeight="1" x14ac:dyDescent="0.2">
      <c r="A693" s="1327"/>
      <c r="B693" s="1003">
        <v>130</v>
      </c>
      <c r="C693" s="1003">
        <v>0</v>
      </c>
      <c r="D693" s="1009" t="s">
        <v>11</v>
      </c>
    </row>
    <row r="694" spans="1:4" s="1007" customFormat="1" ht="11.25" customHeight="1" x14ac:dyDescent="0.2">
      <c r="A694" s="1326" t="s">
        <v>2033</v>
      </c>
      <c r="B694" s="1002">
        <v>14829.86</v>
      </c>
      <c r="C694" s="1002">
        <v>14829.857</v>
      </c>
      <c r="D694" s="1008" t="s">
        <v>1957</v>
      </c>
    </row>
    <row r="695" spans="1:4" s="1007" customFormat="1" ht="11.25" customHeight="1" x14ac:dyDescent="0.2">
      <c r="A695" s="1328"/>
      <c r="B695" s="1005">
        <v>14829.86</v>
      </c>
      <c r="C695" s="1005">
        <v>14829.857</v>
      </c>
      <c r="D695" s="1010" t="s">
        <v>11</v>
      </c>
    </row>
    <row r="696" spans="1:4" s="1007" customFormat="1" ht="11.25" customHeight="1" x14ac:dyDescent="0.2">
      <c r="A696" s="1327" t="s">
        <v>3838</v>
      </c>
      <c r="B696" s="1003">
        <v>195</v>
      </c>
      <c r="C696" s="1003">
        <v>195</v>
      </c>
      <c r="D696" s="1009" t="s">
        <v>438</v>
      </c>
    </row>
    <row r="697" spans="1:4" s="1007" customFormat="1" ht="11.25" customHeight="1" x14ac:dyDescent="0.2">
      <c r="A697" s="1327"/>
      <c r="B697" s="1003">
        <v>195</v>
      </c>
      <c r="C697" s="1003">
        <v>195</v>
      </c>
      <c r="D697" s="1009" t="s">
        <v>11</v>
      </c>
    </row>
    <row r="698" spans="1:4" s="1007" customFormat="1" ht="11.25" customHeight="1" x14ac:dyDescent="0.2">
      <c r="A698" s="1326" t="s">
        <v>2034</v>
      </c>
      <c r="B698" s="1002">
        <v>187.9</v>
      </c>
      <c r="C698" s="1002">
        <v>187.89821000000001</v>
      </c>
      <c r="D698" s="1008" t="s">
        <v>783</v>
      </c>
    </row>
    <row r="699" spans="1:4" s="1007" customFormat="1" ht="11.25" customHeight="1" x14ac:dyDescent="0.2">
      <c r="A699" s="1328"/>
      <c r="B699" s="1005">
        <v>187.9</v>
      </c>
      <c r="C699" s="1005">
        <v>187.89821000000001</v>
      </c>
      <c r="D699" s="1010" t="s">
        <v>11</v>
      </c>
    </row>
    <row r="700" spans="1:4" s="1007" customFormat="1" ht="11.25" customHeight="1" x14ac:dyDescent="0.2">
      <c r="A700" s="1327" t="s">
        <v>4450</v>
      </c>
      <c r="B700" s="1003">
        <v>61</v>
      </c>
      <c r="C700" s="1003">
        <v>61</v>
      </c>
      <c r="D700" s="1009" t="s">
        <v>812</v>
      </c>
    </row>
    <row r="701" spans="1:4" s="1007" customFormat="1" ht="11.25" customHeight="1" x14ac:dyDescent="0.2">
      <c r="A701" s="1327"/>
      <c r="B701" s="1003">
        <v>61</v>
      </c>
      <c r="C701" s="1003">
        <v>61</v>
      </c>
      <c r="D701" s="1009" t="s">
        <v>11</v>
      </c>
    </row>
    <row r="702" spans="1:4" s="1007" customFormat="1" ht="11.25" customHeight="1" x14ac:dyDescent="0.2">
      <c r="A702" s="1326" t="s">
        <v>2035</v>
      </c>
      <c r="B702" s="1002">
        <v>50</v>
      </c>
      <c r="C702" s="1002">
        <v>47</v>
      </c>
      <c r="D702" s="1008" t="s">
        <v>4329</v>
      </c>
    </row>
    <row r="703" spans="1:4" s="1007" customFormat="1" ht="11.25" customHeight="1" x14ac:dyDescent="0.2">
      <c r="A703" s="1327"/>
      <c r="B703" s="1003">
        <v>150</v>
      </c>
      <c r="C703" s="1003">
        <v>120</v>
      </c>
      <c r="D703" s="1009" t="s">
        <v>3424</v>
      </c>
    </row>
    <row r="704" spans="1:4" s="1007" customFormat="1" ht="11.25" customHeight="1" x14ac:dyDescent="0.2">
      <c r="A704" s="1328"/>
      <c r="B704" s="1005">
        <v>200</v>
      </c>
      <c r="C704" s="1005">
        <v>167</v>
      </c>
      <c r="D704" s="1010" t="s">
        <v>11</v>
      </c>
    </row>
    <row r="705" spans="1:4" s="1007" customFormat="1" ht="11.25" customHeight="1" x14ac:dyDescent="0.2">
      <c r="A705" s="1327" t="s">
        <v>2036</v>
      </c>
      <c r="B705" s="1003">
        <v>5838.05</v>
      </c>
      <c r="C705" s="1003">
        <v>5838.049</v>
      </c>
      <c r="D705" s="1009" t="s">
        <v>1957</v>
      </c>
    </row>
    <row r="706" spans="1:4" s="1007" customFormat="1" ht="11.25" customHeight="1" x14ac:dyDescent="0.2">
      <c r="A706" s="1327"/>
      <c r="B706" s="1003">
        <v>100</v>
      </c>
      <c r="C706" s="1003">
        <v>100</v>
      </c>
      <c r="D706" s="1009" t="s">
        <v>3245</v>
      </c>
    </row>
    <row r="707" spans="1:4" s="1007" customFormat="1" ht="11.25" customHeight="1" x14ac:dyDescent="0.2">
      <c r="A707" s="1327"/>
      <c r="B707" s="1003">
        <v>5938.05</v>
      </c>
      <c r="C707" s="1003">
        <v>5938.049</v>
      </c>
      <c r="D707" s="1009" t="s">
        <v>11</v>
      </c>
    </row>
    <row r="708" spans="1:4" s="1007" customFormat="1" ht="11.25" customHeight="1" x14ac:dyDescent="0.2">
      <c r="A708" s="1326" t="s">
        <v>3425</v>
      </c>
      <c r="B708" s="1002">
        <v>60.06</v>
      </c>
      <c r="C708" s="1002">
        <v>60.06</v>
      </c>
      <c r="D708" s="1008" t="s">
        <v>781</v>
      </c>
    </row>
    <row r="709" spans="1:4" s="1007" customFormat="1" ht="11.25" customHeight="1" x14ac:dyDescent="0.2">
      <c r="A709" s="1328"/>
      <c r="B709" s="1005">
        <v>60.06</v>
      </c>
      <c r="C709" s="1005">
        <v>60.06</v>
      </c>
      <c r="D709" s="1010" t="s">
        <v>11</v>
      </c>
    </row>
    <row r="710" spans="1:4" s="1007" customFormat="1" ht="11.25" customHeight="1" x14ac:dyDescent="0.2">
      <c r="A710" s="1327" t="s">
        <v>3884</v>
      </c>
      <c r="B710" s="1003">
        <v>420.76</v>
      </c>
      <c r="C710" s="1003">
        <v>420.75</v>
      </c>
      <c r="D710" s="1009" t="s">
        <v>3883</v>
      </c>
    </row>
    <row r="711" spans="1:4" s="1007" customFormat="1" ht="11.25" customHeight="1" x14ac:dyDescent="0.2">
      <c r="A711" s="1327"/>
      <c r="B711" s="1003">
        <v>420.76</v>
      </c>
      <c r="C711" s="1003">
        <v>420.75</v>
      </c>
      <c r="D711" s="1009" t="s">
        <v>11</v>
      </c>
    </row>
    <row r="712" spans="1:4" s="1007" customFormat="1" ht="11.25" customHeight="1" x14ac:dyDescent="0.2">
      <c r="A712" s="1326" t="s">
        <v>526</v>
      </c>
      <c r="B712" s="1002">
        <v>1000</v>
      </c>
      <c r="C712" s="1002">
        <v>1000</v>
      </c>
      <c r="D712" s="1008" t="s">
        <v>829</v>
      </c>
    </row>
    <row r="713" spans="1:4" s="1007" customFormat="1" ht="11.25" customHeight="1" x14ac:dyDescent="0.2">
      <c r="A713" s="1328"/>
      <c r="B713" s="1005">
        <v>1000</v>
      </c>
      <c r="C713" s="1005">
        <v>1000</v>
      </c>
      <c r="D713" s="1010" t="s">
        <v>11</v>
      </c>
    </row>
    <row r="714" spans="1:4" s="1007" customFormat="1" ht="11.25" customHeight="1" x14ac:dyDescent="0.2">
      <c r="A714" s="1327" t="s">
        <v>3964</v>
      </c>
      <c r="B714" s="1003">
        <v>250</v>
      </c>
      <c r="C714" s="1003">
        <v>250</v>
      </c>
      <c r="D714" s="1009" t="s">
        <v>559</v>
      </c>
    </row>
    <row r="715" spans="1:4" s="1007" customFormat="1" ht="11.25" customHeight="1" x14ac:dyDescent="0.2">
      <c r="A715" s="1327"/>
      <c r="B715" s="1003">
        <v>250</v>
      </c>
      <c r="C715" s="1003">
        <v>250</v>
      </c>
      <c r="D715" s="1009" t="s">
        <v>11</v>
      </c>
    </row>
    <row r="716" spans="1:4" s="1007" customFormat="1" ht="11.25" customHeight="1" x14ac:dyDescent="0.2">
      <c r="A716" s="1326" t="s">
        <v>4451</v>
      </c>
      <c r="B716" s="1002">
        <v>10718.66</v>
      </c>
      <c r="C716" s="1002">
        <v>10718.656999999999</v>
      </c>
      <c r="D716" s="1008" t="s">
        <v>722</v>
      </c>
    </row>
    <row r="717" spans="1:4" s="1007" customFormat="1" ht="11.25" customHeight="1" x14ac:dyDescent="0.2">
      <c r="A717" s="1328"/>
      <c r="B717" s="1005">
        <v>10718.66</v>
      </c>
      <c r="C717" s="1005">
        <v>10718.656999999999</v>
      </c>
      <c r="D717" s="1010" t="s">
        <v>11</v>
      </c>
    </row>
    <row r="718" spans="1:4" s="1007" customFormat="1" ht="11.25" customHeight="1" x14ac:dyDescent="0.2">
      <c r="A718" s="1327" t="s">
        <v>2037</v>
      </c>
      <c r="B718" s="1003">
        <v>9486.4</v>
      </c>
      <c r="C718" s="1003">
        <v>9486.3989999999994</v>
      </c>
      <c r="D718" s="1009" t="s">
        <v>1957</v>
      </c>
    </row>
    <row r="719" spans="1:4" s="1007" customFormat="1" ht="11.25" customHeight="1" x14ac:dyDescent="0.2">
      <c r="A719" s="1327"/>
      <c r="B719" s="1003">
        <v>9486.4</v>
      </c>
      <c r="C719" s="1003">
        <v>9486.3989999999994</v>
      </c>
      <c r="D719" s="1009" t="s">
        <v>11</v>
      </c>
    </row>
    <row r="720" spans="1:4" s="1007" customFormat="1" ht="11.25" customHeight="1" x14ac:dyDescent="0.2">
      <c r="A720" s="1326" t="s">
        <v>2038</v>
      </c>
      <c r="B720" s="1002">
        <v>3403.74</v>
      </c>
      <c r="C720" s="1002">
        <v>3403.7420000000002</v>
      </c>
      <c r="D720" s="1008" t="s">
        <v>1957</v>
      </c>
    </row>
    <row r="721" spans="1:4" s="1007" customFormat="1" ht="11.25" customHeight="1" x14ac:dyDescent="0.2">
      <c r="A721" s="1328"/>
      <c r="B721" s="1005">
        <v>3403.74</v>
      </c>
      <c r="C721" s="1005">
        <v>3403.7420000000002</v>
      </c>
      <c r="D721" s="1010" t="s">
        <v>11</v>
      </c>
    </row>
    <row r="722" spans="1:4" s="1007" customFormat="1" ht="11.25" customHeight="1" x14ac:dyDescent="0.2">
      <c r="A722" s="1327" t="s">
        <v>2039</v>
      </c>
      <c r="B722" s="1003">
        <v>28410.46</v>
      </c>
      <c r="C722" s="1003">
        <v>28410.453999999998</v>
      </c>
      <c r="D722" s="1009" t="s">
        <v>1957</v>
      </c>
    </row>
    <row r="723" spans="1:4" s="1007" customFormat="1" ht="11.25" customHeight="1" x14ac:dyDescent="0.2">
      <c r="A723" s="1327"/>
      <c r="B723" s="1003">
        <v>100</v>
      </c>
      <c r="C723" s="1003">
        <v>100</v>
      </c>
      <c r="D723" s="1009" t="s">
        <v>3245</v>
      </c>
    </row>
    <row r="724" spans="1:4" s="1007" customFormat="1" ht="11.25" customHeight="1" x14ac:dyDescent="0.2">
      <c r="A724" s="1327"/>
      <c r="B724" s="1003">
        <v>28510.46</v>
      </c>
      <c r="C724" s="1003">
        <v>28510.453999999998</v>
      </c>
      <c r="D724" s="1009" t="s">
        <v>11</v>
      </c>
    </row>
    <row r="725" spans="1:4" s="1007" customFormat="1" ht="11.25" customHeight="1" x14ac:dyDescent="0.2">
      <c r="A725" s="1326" t="s">
        <v>3965</v>
      </c>
      <c r="B725" s="1002">
        <v>30</v>
      </c>
      <c r="C725" s="1002">
        <v>30</v>
      </c>
      <c r="D725" s="1008" t="s">
        <v>559</v>
      </c>
    </row>
    <row r="726" spans="1:4" s="1007" customFormat="1" ht="11.25" customHeight="1" x14ac:dyDescent="0.2">
      <c r="A726" s="1328"/>
      <c r="B726" s="1005">
        <v>30</v>
      </c>
      <c r="C726" s="1005">
        <v>30</v>
      </c>
      <c r="D726" s="1010" t="s">
        <v>11</v>
      </c>
    </row>
    <row r="727" spans="1:4" s="1007" customFormat="1" ht="11.25" customHeight="1" x14ac:dyDescent="0.2">
      <c r="A727" s="1326" t="s">
        <v>2976</v>
      </c>
      <c r="B727" s="1002">
        <v>30</v>
      </c>
      <c r="C727" s="1002">
        <v>30</v>
      </c>
      <c r="D727" s="1008" t="s">
        <v>3036</v>
      </c>
    </row>
    <row r="728" spans="1:4" s="1007" customFormat="1" ht="11.25" customHeight="1" x14ac:dyDescent="0.2">
      <c r="A728" s="1328"/>
      <c r="B728" s="1005">
        <v>30</v>
      </c>
      <c r="C728" s="1005">
        <v>30</v>
      </c>
      <c r="D728" s="1010" t="s">
        <v>11</v>
      </c>
    </row>
    <row r="729" spans="1:4" s="1007" customFormat="1" ht="11.25" customHeight="1" x14ac:dyDescent="0.2">
      <c r="A729" s="1326" t="s">
        <v>3426</v>
      </c>
      <c r="B729" s="1002">
        <v>179</v>
      </c>
      <c r="C729" s="1002">
        <v>49</v>
      </c>
      <c r="D729" s="1008" t="s">
        <v>4087</v>
      </c>
    </row>
    <row r="730" spans="1:4" s="1007" customFormat="1" ht="11.25" customHeight="1" x14ac:dyDescent="0.2">
      <c r="A730" s="1328"/>
      <c r="B730" s="1005">
        <v>179</v>
      </c>
      <c r="C730" s="1005">
        <v>49</v>
      </c>
      <c r="D730" s="1010" t="s">
        <v>11</v>
      </c>
    </row>
    <row r="731" spans="1:4" s="1007" customFormat="1" ht="11.25" customHeight="1" x14ac:dyDescent="0.2">
      <c r="A731" s="1327" t="s">
        <v>2040</v>
      </c>
      <c r="B731" s="1003">
        <v>1000</v>
      </c>
      <c r="C731" s="1003">
        <v>1000</v>
      </c>
      <c r="D731" s="1009" t="s">
        <v>829</v>
      </c>
    </row>
    <row r="732" spans="1:4" s="1007" customFormat="1" ht="11.25" customHeight="1" x14ac:dyDescent="0.2">
      <c r="A732" s="1327"/>
      <c r="B732" s="1003">
        <v>50</v>
      </c>
      <c r="C732" s="1003">
        <v>50</v>
      </c>
      <c r="D732" s="1009" t="s">
        <v>4329</v>
      </c>
    </row>
    <row r="733" spans="1:4" s="1007" customFormat="1" ht="11.25" customHeight="1" x14ac:dyDescent="0.2">
      <c r="A733" s="1327"/>
      <c r="B733" s="1003">
        <v>500</v>
      </c>
      <c r="C733" s="1003">
        <v>500</v>
      </c>
      <c r="D733" s="1009" t="s">
        <v>516</v>
      </c>
    </row>
    <row r="734" spans="1:4" s="1007" customFormat="1" ht="11.25" customHeight="1" x14ac:dyDescent="0.2">
      <c r="A734" s="1327"/>
      <c r="B734" s="1003">
        <v>1550</v>
      </c>
      <c r="C734" s="1003">
        <v>1550</v>
      </c>
      <c r="D734" s="1009" t="s">
        <v>11</v>
      </c>
    </row>
    <row r="735" spans="1:4" s="1007" customFormat="1" ht="11.25" customHeight="1" x14ac:dyDescent="0.2">
      <c r="A735" s="1326" t="s">
        <v>2041</v>
      </c>
      <c r="B735" s="1002">
        <v>2171</v>
      </c>
      <c r="C735" s="1002">
        <v>2171</v>
      </c>
      <c r="D735" s="1008" t="s">
        <v>812</v>
      </c>
    </row>
    <row r="736" spans="1:4" s="1007" customFormat="1" ht="11.25" customHeight="1" x14ac:dyDescent="0.2">
      <c r="A736" s="1328"/>
      <c r="B736" s="1005">
        <v>2171</v>
      </c>
      <c r="C736" s="1005">
        <v>2171</v>
      </c>
      <c r="D736" s="1010" t="s">
        <v>11</v>
      </c>
    </row>
    <row r="737" spans="1:4" s="1007" customFormat="1" ht="11.25" customHeight="1" x14ac:dyDescent="0.2">
      <c r="A737" s="1327" t="s">
        <v>4452</v>
      </c>
      <c r="B737" s="1003">
        <v>50</v>
      </c>
      <c r="C737" s="1003">
        <v>50</v>
      </c>
      <c r="D737" s="1009" t="s">
        <v>4329</v>
      </c>
    </row>
    <row r="738" spans="1:4" s="1007" customFormat="1" ht="11.25" customHeight="1" x14ac:dyDescent="0.2">
      <c r="A738" s="1327"/>
      <c r="B738" s="1003">
        <v>50</v>
      </c>
      <c r="C738" s="1003">
        <v>50</v>
      </c>
      <c r="D738" s="1009" t="s">
        <v>11</v>
      </c>
    </row>
    <row r="739" spans="1:4" s="1007" customFormat="1" ht="11.25" customHeight="1" x14ac:dyDescent="0.2">
      <c r="A739" s="1326" t="s">
        <v>3174</v>
      </c>
      <c r="B739" s="1002">
        <v>150</v>
      </c>
      <c r="C739" s="1002">
        <v>150</v>
      </c>
      <c r="D739" s="1008" t="s">
        <v>473</v>
      </c>
    </row>
    <row r="740" spans="1:4" s="1007" customFormat="1" ht="11.25" customHeight="1" x14ac:dyDescent="0.2">
      <c r="A740" s="1328"/>
      <c r="B740" s="1005">
        <v>150</v>
      </c>
      <c r="C740" s="1005">
        <v>150</v>
      </c>
      <c r="D740" s="1010" t="s">
        <v>11</v>
      </c>
    </row>
    <row r="741" spans="1:4" s="1007" customFormat="1" ht="11.25" customHeight="1" x14ac:dyDescent="0.2">
      <c r="A741" s="1327" t="s">
        <v>4453</v>
      </c>
      <c r="B741" s="1003">
        <v>210</v>
      </c>
      <c r="C741" s="1003">
        <v>210</v>
      </c>
      <c r="D741" s="1008" t="s">
        <v>757</v>
      </c>
    </row>
    <row r="742" spans="1:4" s="1007" customFormat="1" ht="11.25" customHeight="1" x14ac:dyDescent="0.2">
      <c r="A742" s="1327"/>
      <c r="B742" s="1003">
        <v>210</v>
      </c>
      <c r="C742" s="1003">
        <v>210</v>
      </c>
      <c r="D742" s="1009" t="s">
        <v>11</v>
      </c>
    </row>
    <row r="743" spans="1:4" s="1007" customFormat="1" ht="11.25" customHeight="1" x14ac:dyDescent="0.2">
      <c r="A743" s="1326" t="s">
        <v>4454</v>
      </c>
      <c r="B743" s="1002">
        <v>80.150000000000006</v>
      </c>
      <c r="C743" s="1002">
        <v>80.150000000000006</v>
      </c>
      <c r="D743" s="1008" t="s">
        <v>783</v>
      </c>
    </row>
    <row r="744" spans="1:4" s="1007" customFormat="1" ht="11.25" customHeight="1" x14ac:dyDescent="0.2">
      <c r="A744" s="1328"/>
      <c r="B744" s="1005">
        <v>80.150000000000006</v>
      </c>
      <c r="C744" s="1005">
        <v>80.150000000000006</v>
      </c>
      <c r="D744" s="1010" t="s">
        <v>11</v>
      </c>
    </row>
    <row r="745" spans="1:4" s="1007" customFormat="1" ht="11.25" customHeight="1" x14ac:dyDescent="0.2">
      <c r="A745" s="1327" t="s">
        <v>3931</v>
      </c>
      <c r="B745" s="1003">
        <v>90</v>
      </c>
      <c r="C745" s="1003">
        <v>90</v>
      </c>
      <c r="D745" s="1009" t="s">
        <v>516</v>
      </c>
    </row>
    <row r="746" spans="1:4" s="1007" customFormat="1" ht="11.25" customHeight="1" x14ac:dyDescent="0.2">
      <c r="A746" s="1327"/>
      <c r="B746" s="1003">
        <v>90</v>
      </c>
      <c r="C746" s="1003">
        <v>90</v>
      </c>
      <c r="D746" s="1009" t="s">
        <v>11</v>
      </c>
    </row>
    <row r="747" spans="1:4" s="1007" customFormat="1" ht="11.25" customHeight="1" x14ac:dyDescent="0.2">
      <c r="A747" s="1326" t="s">
        <v>4455</v>
      </c>
      <c r="B747" s="1002">
        <v>50</v>
      </c>
      <c r="C747" s="1002">
        <v>11</v>
      </c>
      <c r="D747" s="1008" t="s">
        <v>4329</v>
      </c>
    </row>
    <row r="748" spans="1:4" s="1007" customFormat="1" ht="11.25" customHeight="1" x14ac:dyDescent="0.2">
      <c r="A748" s="1328"/>
      <c r="B748" s="1005">
        <v>50</v>
      </c>
      <c r="C748" s="1005">
        <v>11</v>
      </c>
      <c r="D748" s="1010" t="s">
        <v>11</v>
      </c>
    </row>
    <row r="749" spans="1:4" s="1007" customFormat="1" ht="11.25" customHeight="1" x14ac:dyDescent="0.2">
      <c r="A749" s="1327" t="s">
        <v>4456</v>
      </c>
      <c r="B749" s="1003">
        <v>1000</v>
      </c>
      <c r="C749" s="1003">
        <v>1000</v>
      </c>
      <c r="D749" s="1009" t="s">
        <v>829</v>
      </c>
    </row>
    <row r="750" spans="1:4" s="1007" customFormat="1" ht="11.25" customHeight="1" x14ac:dyDescent="0.2">
      <c r="A750" s="1327"/>
      <c r="B750" s="1003">
        <v>1000</v>
      </c>
      <c r="C750" s="1003">
        <v>1000</v>
      </c>
      <c r="D750" s="1009" t="s">
        <v>11</v>
      </c>
    </row>
    <row r="751" spans="1:4" s="1007" customFormat="1" ht="11.25" customHeight="1" x14ac:dyDescent="0.2">
      <c r="A751" s="1326" t="s">
        <v>4457</v>
      </c>
      <c r="B751" s="1002">
        <v>1000</v>
      </c>
      <c r="C751" s="1002">
        <v>1000</v>
      </c>
      <c r="D751" s="1008" t="s">
        <v>829</v>
      </c>
    </row>
    <row r="752" spans="1:4" s="1007" customFormat="1" ht="11.25" customHeight="1" x14ac:dyDescent="0.2">
      <c r="A752" s="1328"/>
      <c r="B752" s="1005">
        <v>1000</v>
      </c>
      <c r="C752" s="1005">
        <v>1000</v>
      </c>
      <c r="D752" s="1010" t="s">
        <v>11</v>
      </c>
    </row>
    <row r="753" spans="1:4" s="1007" customFormat="1" ht="11.25" customHeight="1" x14ac:dyDescent="0.2">
      <c r="A753" s="1327" t="s">
        <v>527</v>
      </c>
      <c r="B753" s="1003">
        <v>50</v>
      </c>
      <c r="C753" s="1003">
        <v>50</v>
      </c>
      <c r="D753" s="1009" t="s">
        <v>4329</v>
      </c>
    </row>
    <row r="754" spans="1:4" s="1007" customFormat="1" ht="11.25" customHeight="1" x14ac:dyDescent="0.2">
      <c r="A754" s="1327"/>
      <c r="B754" s="1003">
        <v>685</v>
      </c>
      <c r="C754" s="1003">
        <v>685</v>
      </c>
      <c r="D754" s="1009" t="s">
        <v>516</v>
      </c>
    </row>
    <row r="755" spans="1:4" s="1007" customFormat="1" ht="11.25" customHeight="1" x14ac:dyDescent="0.2">
      <c r="A755" s="1327"/>
      <c r="B755" s="1003">
        <v>735</v>
      </c>
      <c r="C755" s="1003">
        <v>735</v>
      </c>
      <c r="D755" s="1009" t="s">
        <v>11</v>
      </c>
    </row>
    <row r="756" spans="1:4" s="1007" customFormat="1" ht="11.25" customHeight="1" x14ac:dyDescent="0.2">
      <c r="A756" s="1326" t="s">
        <v>3037</v>
      </c>
      <c r="B756" s="1002">
        <v>4000</v>
      </c>
      <c r="C756" s="1002">
        <v>4000</v>
      </c>
      <c r="D756" s="1008" t="s">
        <v>829</v>
      </c>
    </row>
    <row r="757" spans="1:4" s="1007" customFormat="1" ht="11.25" customHeight="1" x14ac:dyDescent="0.2">
      <c r="A757" s="1327"/>
      <c r="B757" s="1003">
        <v>89.05</v>
      </c>
      <c r="C757" s="1003">
        <v>0</v>
      </c>
      <c r="D757" s="1009" t="s">
        <v>783</v>
      </c>
    </row>
    <row r="758" spans="1:4" s="1007" customFormat="1" ht="11.25" customHeight="1" x14ac:dyDescent="0.2">
      <c r="A758" s="1328"/>
      <c r="B758" s="1005">
        <v>4089.05</v>
      </c>
      <c r="C758" s="1005">
        <v>4000</v>
      </c>
      <c r="D758" s="1010" t="s">
        <v>11</v>
      </c>
    </row>
    <row r="759" spans="1:4" s="1007" customFormat="1" ht="11.25" customHeight="1" x14ac:dyDescent="0.2">
      <c r="A759" s="1327" t="s">
        <v>4458</v>
      </c>
      <c r="B759" s="1003">
        <v>50</v>
      </c>
      <c r="C759" s="1003">
        <v>50</v>
      </c>
      <c r="D759" s="1009" t="s">
        <v>4329</v>
      </c>
    </row>
    <row r="760" spans="1:4" s="1007" customFormat="1" ht="11.25" customHeight="1" x14ac:dyDescent="0.2">
      <c r="A760" s="1327"/>
      <c r="B760" s="1003">
        <v>50</v>
      </c>
      <c r="C760" s="1003">
        <v>50</v>
      </c>
      <c r="D760" s="1009" t="s">
        <v>11</v>
      </c>
    </row>
    <row r="761" spans="1:4" s="1007" customFormat="1" ht="11.25" customHeight="1" x14ac:dyDescent="0.2">
      <c r="A761" s="1326" t="s">
        <v>2042</v>
      </c>
      <c r="B761" s="1002">
        <v>195</v>
      </c>
      <c r="C761" s="1002">
        <v>195</v>
      </c>
      <c r="D761" s="1008" t="s">
        <v>516</v>
      </c>
    </row>
    <row r="762" spans="1:4" s="1007" customFormat="1" ht="11.25" customHeight="1" x14ac:dyDescent="0.2">
      <c r="A762" s="1328"/>
      <c r="B762" s="1005">
        <v>195</v>
      </c>
      <c r="C762" s="1005">
        <v>195</v>
      </c>
      <c r="D762" s="1010" t="s">
        <v>11</v>
      </c>
    </row>
    <row r="763" spans="1:4" s="1007" customFormat="1" ht="11.25" customHeight="1" x14ac:dyDescent="0.2">
      <c r="A763" s="1327" t="s">
        <v>560</v>
      </c>
      <c r="B763" s="1003">
        <v>50</v>
      </c>
      <c r="C763" s="1003">
        <v>50</v>
      </c>
      <c r="D763" s="1009" t="s">
        <v>559</v>
      </c>
    </row>
    <row r="764" spans="1:4" s="1007" customFormat="1" ht="11.25" customHeight="1" x14ac:dyDescent="0.2">
      <c r="A764" s="1327"/>
      <c r="B764" s="1003">
        <v>50</v>
      </c>
      <c r="C764" s="1003">
        <v>50</v>
      </c>
      <c r="D764" s="1009" t="s">
        <v>11</v>
      </c>
    </row>
    <row r="765" spans="1:4" s="1007" customFormat="1" ht="11.25" customHeight="1" x14ac:dyDescent="0.2">
      <c r="A765" s="1326" t="s">
        <v>3427</v>
      </c>
      <c r="B765" s="1002">
        <v>50.7</v>
      </c>
      <c r="C765" s="1002">
        <v>30.476800000000001</v>
      </c>
      <c r="D765" s="1008" t="s">
        <v>783</v>
      </c>
    </row>
    <row r="766" spans="1:4" s="1007" customFormat="1" ht="11.25" customHeight="1" x14ac:dyDescent="0.2">
      <c r="A766" s="1328"/>
      <c r="B766" s="1005">
        <v>50.7</v>
      </c>
      <c r="C766" s="1005">
        <v>30.476800000000001</v>
      </c>
      <c r="D766" s="1010" t="s">
        <v>11</v>
      </c>
    </row>
    <row r="767" spans="1:4" s="1007" customFormat="1" ht="11.25" customHeight="1" x14ac:dyDescent="0.2">
      <c r="A767" s="1327" t="s">
        <v>3428</v>
      </c>
      <c r="B767" s="1003">
        <v>460</v>
      </c>
      <c r="C767" s="1003">
        <v>200</v>
      </c>
      <c r="D767" s="1009" t="s">
        <v>4087</v>
      </c>
    </row>
    <row r="768" spans="1:4" s="1007" customFormat="1" ht="11.25" customHeight="1" x14ac:dyDescent="0.2">
      <c r="A768" s="1327"/>
      <c r="B768" s="1003">
        <v>460</v>
      </c>
      <c r="C768" s="1003">
        <v>200</v>
      </c>
      <c r="D768" s="1009" t="s">
        <v>11</v>
      </c>
    </row>
    <row r="769" spans="1:4" s="1007" customFormat="1" ht="21" x14ac:dyDescent="0.2">
      <c r="A769" s="1326" t="s">
        <v>4459</v>
      </c>
      <c r="B769" s="1002">
        <v>467</v>
      </c>
      <c r="C769" s="1002">
        <v>467</v>
      </c>
      <c r="D769" s="1008" t="s">
        <v>811</v>
      </c>
    </row>
    <row r="770" spans="1:4" s="1007" customFormat="1" ht="11.25" customHeight="1" x14ac:dyDescent="0.2">
      <c r="A770" s="1327"/>
      <c r="B770" s="1003">
        <v>4376</v>
      </c>
      <c r="C770" s="1003">
        <v>4376</v>
      </c>
      <c r="D770" s="1009" t="s">
        <v>812</v>
      </c>
    </row>
    <row r="771" spans="1:4" s="1007" customFormat="1" ht="11.25" customHeight="1" x14ac:dyDescent="0.2">
      <c r="A771" s="1328"/>
      <c r="B771" s="1005">
        <v>4843</v>
      </c>
      <c r="C771" s="1005">
        <v>4843</v>
      </c>
      <c r="D771" s="1010" t="s">
        <v>11</v>
      </c>
    </row>
    <row r="772" spans="1:4" s="1007" customFormat="1" ht="11.25" customHeight="1" x14ac:dyDescent="0.2">
      <c r="A772" s="1326" t="s">
        <v>552</v>
      </c>
      <c r="B772" s="1002">
        <v>80</v>
      </c>
      <c r="C772" s="1002">
        <v>80</v>
      </c>
      <c r="D772" s="1008" t="s">
        <v>516</v>
      </c>
    </row>
    <row r="773" spans="1:4" s="1007" customFormat="1" ht="11.25" customHeight="1" x14ac:dyDescent="0.2">
      <c r="A773" s="1328"/>
      <c r="B773" s="1005">
        <v>80</v>
      </c>
      <c r="C773" s="1005">
        <v>80</v>
      </c>
      <c r="D773" s="1010" t="s">
        <v>11</v>
      </c>
    </row>
    <row r="774" spans="1:4" s="1007" customFormat="1" ht="11.25" customHeight="1" x14ac:dyDescent="0.2">
      <c r="A774" s="1326" t="s">
        <v>3429</v>
      </c>
      <c r="B774" s="1002">
        <v>88</v>
      </c>
      <c r="C774" s="1002">
        <v>88</v>
      </c>
      <c r="D774" s="1008" t="s">
        <v>781</v>
      </c>
    </row>
    <row r="775" spans="1:4" s="1007" customFormat="1" ht="11.25" customHeight="1" x14ac:dyDescent="0.2">
      <c r="A775" s="1328"/>
      <c r="B775" s="1005">
        <v>88</v>
      </c>
      <c r="C775" s="1005">
        <v>88</v>
      </c>
      <c r="D775" s="1010" t="s">
        <v>11</v>
      </c>
    </row>
    <row r="776" spans="1:4" s="1007" customFormat="1" ht="11.25" customHeight="1" x14ac:dyDescent="0.2">
      <c r="A776" s="1327" t="s">
        <v>4460</v>
      </c>
      <c r="B776" s="1003">
        <v>150</v>
      </c>
      <c r="C776" s="1003">
        <v>150</v>
      </c>
      <c r="D776" s="1009" t="s">
        <v>895</v>
      </c>
    </row>
    <row r="777" spans="1:4" s="1007" customFormat="1" ht="11.25" customHeight="1" x14ac:dyDescent="0.2">
      <c r="A777" s="1327"/>
      <c r="B777" s="1003">
        <v>150</v>
      </c>
      <c r="C777" s="1003">
        <v>150</v>
      </c>
      <c r="D777" s="1009" t="s">
        <v>11</v>
      </c>
    </row>
    <row r="778" spans="1:4" s="1007" customFormat="1" ht="11.25" customHeight="1" x14ac:dyDescent="0.2">
      <c r="A778" s="1326" t="s">
        <v>2043</v>
      </c>
      <c r="B778" s="1002">
        <v>365</v>
      </c>
      <c r="C778" s="1002">
        <v>365</v>
      </c>
      <c r="D778" s="1008" t="s">
        <v>756</v>
      </c>
    </row>
    <row r="779" spans="1:4" s="1007" customFormat="1" ht="11.25" customHeight="1" x14ac:dyDescent="0.2">
      <c r="A779" s="1328"/>
      <c r="B779" s="1005">
        <v>365</v>
      </c>
      <c r="C779" s="1005">
        <v>365</v>
      </c>
      <c r="D779" s="1010" t="s">
        <v>11</v>
      </c>
    </row>
    <row r="780" spans="1:4" s="1007" customFormat="1" ht="11.25" customHeight="1" x14ac:dyDescent="0.2">
      <c r="A780" s="1327" t="s">
        <v>3430</v>
      </c>
      <c r="B780" s="1003">
        <v>119.2</v>
      </c>
      <c r="C780" s="1003">
        <v>119.2</v>
      </c>
      <c r="D780" s="1009" t="s">
        <v>895</v>
      </c>
    </row>
    <row r="781" spans="1:4" s="1007" customFormat="1" ht="11.25" customHeight="1" x14ac:dyDescent="0.2">
      <c r="A781" s="1327"/>
      <c r="B781" s="1003">
        <v>119.2</v>
      </c>
      <c r="C781" s="1003">
        <v>119.2</v>
      </c>
      <c r="D781" s="1009" t="s">
        <v>11</v>
      </c>
    </row>
    <row r="782" spans="1:4" s="1007" customFormat="1" ht="11.25" customHeight="1" x14ac:dyDescent="0.2">
      <c r="A782" s="1326" t="s">
        <v>3853</v>
      </c>
      <c r="B782" s="1002">
        <v>150</v>
      </c>
      <c r="C782" s="1002">
        <v>150</v>
      </c>
      <c r="D782" s="1008" t="s">
        <v>440</v>
      </c>
    </row>
    <row r="783" spans="1:4" s="1007" customFormat="1" ht="11.25" customHeight="1" x14ac:dyDescent="0.2">
      <c r="A783" s="1328"/>
      <c r="B783" s="1005">
        <v>150</v>
      </c>
      <c r="C783" s="1005">
        <v>150</v>
      </c>
      <c r="D783" s="1010" t="s">
        <v>11</v>
      </c>
    </row>
    <row r="784" spans="1:4" s="1007" customFormat="1" ht="11.25" customHeight="1" x14ac:dyDescent="0.2">
      <c r="A784" s="1327" t="s">
        <v>3431</v>
      </c>
      <c r="B784" s="1003">
        <v>230</v>
      </c>
      <c r="C784" s="1003">
        <v>100</v>
      </c>
      <c r="D784" s="1009" t="s">
        <v>4087</v>
      </c>
    </row>
    <row r="785" spans="1:4" s="1007" customFormat="1" ht="11.25" customHeight="1" x14ac:dyDescent="0.2">
      <c r="A785" s="1327"/>
      <c r="B785" s="1003">
        <v>230</v>
      </c>
      <c r="C785" s="1003">
        <v>100</v>
      </c>
      <c r="D785" s="1009" t="s">
        <v>11</v>
      </c>
    </row>
    <row r="786" spans="1:4" s="1007" customFormat="1" ht="11.25" customHeight="1" x14ac:dyDescent="0.2">
      <c r="A786" s="1326" t="s">
        <v>528</v>
      </c>
      <c r="B786" s="1002">
        <v>4000</v>
      </c>
      <c r="C786" s="1002">
        <v>4000</v>
      </c>
      <c r="D786" s="1008" t="s">
        <v>829</v>
      </c>
    </row>
    <row r="787" spans="1:4" s="1007" customFormat="1" ht="11.25" customHeight="1" x14ac:dyDescent="0.2">
      <c r="A787" s="1327"/>
      <c r="B787" s="1003">
        <v>700</v>
      </c>
      <c r="C787" s="1003">
        <v>700</v>
      </c>
      <c r="D787" s="1009" t="s">
        <v>516</v>
      </c>
    </row>
    <row r="788" spans="1:4" s="1007" customFormat="1" ht="11.25" customHeight="1" x14ac:dyDescent="0.2">
      <c r="A788" s="1328"/>
      <c r="B788" s="1005">
        <v>4700</v>
      </c>
      <c r="C788" s="1005">
        <v>4700</v>
      </c>
      <c r="D788" s="1010" t="s">
        <v>11</v>
      </c>
    </row>
    <row r="789" spans="1:4" s="1007" customFormat="1" ht="11.25" customHeight="1" x14ac:dyDescent="0.2">
      <c r="A789" s="1327" t="s">
        <v>4461</v>
      </c>
      <c r="B789" s="1003">
        <v>1000</v>
      </c>
      <c r="C789" s="1003">
        <v>1000</v>
      </c>
      <c r="D789" s="1009" t="s">
        <v>829</v>
      </c>
    </row>
    <row r="790" spans="1:4" s="1007" customFormat="1" ht="11.25" customHeight="1" x14ac:dyDescent="0.2">
      <c r="A790" s="1327"/>
      <c r="B790" s="1003">
        <v>1000</v>
      </c>
      <c r="C790" s="1003">
        <v>1000</v>
      </c>
      <c r="D790" s="1009" t="s">
        <v>11</v>
      </c>
    </row>
    <row r="791" spans="1:4" s="1007" customFormat="1" ht="11.25" customHeight="1" x14ac:dyDescent="0.2">
      <c r="A791" s="1326" t="s">
        <v>2044</v>
      </c>
      <c r="B791" s="1002">
        <v>1387</v>
      </c>
      <c r="C791" s="1002">
        <v>1387</v>
      </c>
      <c r="D791" s="1008" t="s">
        <v>812</v>
      </c>
    </row>
    <row r="792" spans="1:4" s="1007" customFormat="1" ht="11.25" customHeight="1" x14ac:dyDescent="0.2">
      <c r="A792" s="1328"/>
      <c r="B792" s="1005">
        <v>1387</v>
      </c>
      <c r="C792" s="1005">
        <v>1387</v>
      </c>
      <c r="D792" s="1010" t="s">
        <v>11</v>
      </c>
    </row>
    <row r="793" spans="1:4" s="1007" customFormat="1" ht="11.25" customHeight="1" x14ac:dyDescent="0.2">
      <c r="A793" s="1327" t="s">
        <v>3810</v>
      </c>
      <c r="B793" s="1003">
        <v>1300</v>
      </c>
      <c r="C793" s="1003">
        <v>1300</v>
      </c>
      <c r="D793" s="1009" t="s">
        <v>357</v>
      </c>
    </row>
    <row r="794" spans="1:4" s="1007" customFormat="1" ht="11.25" customHeight="1" x14ac:dyDescent="0.2">
      <c r="A794" s="1327"/>
      <c r="B794" s="1003">
        <v>1300</v>
      </c>
      <c r="C794" s="1003">
        <v>1300</v>
      </c>
      <c r="D794" s="1009" t="s">
        <v>11</v>
      </c>
    </row>
    <row r="795" spans="1:4" s="1007" customFormat="1" ht="11.25" customHeight="1" x14ac:dyDescent="0.2">
      <c r="A795" s="1326" t="s">
        <v>477</v>
      </c>
      <c r="B795" s="1002">
        <v>250</v>
      </c>
      <c r="C795" s="1002">
        <v>250</v>
      </c>
      <c r="D795" s="1008" t="s">
        <v>798</v>
      </c>
    </row>
    <row r="796" spans="1:4" s="1007" customFormat="1" ht="11.25" customHeight="1" x14ac:dyDescent="0.2">
      <c r="A796" s="1328"/>
      <c r="B796" s="1005">
        <v>250</v>
      </c>
      <c r="C796" s="1005">
        <v>250</v>
      </c>
      <c r="D796" s="1010" t="s">
        <v>11</v>
      </c>
    </row>
    <row r="797" spans="1:4" s="1007" customFormat="1" ht="21" x14ac:dyDescent="0.2">
      <c r="A797" s="1327" t="s">
        <v>3432</v>
      </c>
      <c r="B797" s="1003">
        <v>200</v>
      </c>
      <c r="C797" s="1003">
        <v>200</v>
      </c>
      <c r="D797" s="1009" t="s">
        <v>810</v>
      </c>
    </row>
    <row r="798" spans="1:4" s="1007" customFormat="1" ht="11.25" customHeight="1" x14ac:dyDescent="0.2">
      <c r="A798" s="1327"/>
      <c r="B798" s="1003">
        <v>200</v>
      </c>
      <c r="C798" s="1003">
        <v>200</v>
      </c>
      <c r="D798" s="1009" t="s">
        <v>11</v>
      </c>
    </row>
    <row r="799" spans="1:4" s="1007" customFormat="1" ht="11.25" customHeight="1" x14ac:dyDescent="0.2">
      <c r="A799" s="1326" t="s">
        <v>2045</v>
      </c>
      <c r="B799" s="1002">
        <v>34045.56</v>
      </c>
      <c r="C799" s="1002">
        <v>34045.555999999997</v>
      </c>
      <c r="D799" s="1008" t="s">
        <v>1957</v>
      </c>
    </row>
    <row r="800" spans="1:4" s="1007" customFormat="1" ht="11.25" customHeight="1" x14ac:dyDescent="0.2">
      <c r="A800" s="1328"/>
      <c r="B800" s="1005">
        <v>34045.56</v>
      </c>
      <c r="C800" s="1005">
        <v>34045.555999999997</v>
      </c>
      <c r="D800" s="1010" t="s">
        <v>11</v>
      </c>
    </row>
    <row r="801" spans="1:4" s="1007" customFormat="1" ht="11.25" customHeight="1" x14ac:dyDescent="0.2">
      <c r="A801" s="1327" t="s">
        <v>4462</v>
      </c>
      <c r="B801" s="1003">
        <v>200</v>
      </c>
      <c r="C801" s="1003">
        <v>200</v>
      </c>
      <c r="D801" s="1009" t="s">
        <v>798</v>
      </c>
    </row>
    <row r="802" spans="1:4" s="1007" customFormat="1" ht="11.25" customHeight="1" x14ac:dyDescent="0.2">
      <c r="A802" s="1327"/>
      <c r="B802" s="1003">
        <v>200</v>
      </c>
      <c r="C802" s="1003">
        <v>200</v>
      </c>
      <c r="D802" s="1009" t="s">
        <v>11</v>
      </c>
    </row>
    <row r="803" spans="1:4" s="1007" customFormat="1" ht="11.25" customHeight="1" x14ac:dyDescent="0.2">
      <c r="A803" s="1326" t="s">
        <v>3897</v>
      </c>
      <c r="B803" s="1002">
        <v>30</v>
      </c>
      <c r="C803" s="1002">
        <v>30</v>
      </c>
      <c r="D803" s="1008" t="s">
        <v>4463</v>
      </c>
    </row>
    <row r="804" spans="1:4" s="1007" customFormat="1" ht="11.25" customHeight="1" x14ac:dyDescent="0.2">
      <c r="A804" s="1327"/>
      <c r="B804" s="1003">
        <v>150</v>
      </c>
      <c r="C804" s="1003">
        <v>150</v>
      </c>
      <c r="D804" s="1009" t="s">
        <v>473</v>
      </c>
    </row>
    <row r="805" spans="1:4" s="1007" customFormat="1" ht="11.25" customHeight="1" x14ac:dyDescent="0.2">
      <c r="A805" s="1328"/>
      <c r="B805" s="1005">
        <v>180</v>
      </c>
      <c r="C805" s="1005">
        <v>180</v>
      </c>
      <c r="D805" s="1010" t="s">
        <v>11</v>
      </c>
    </row>
    <row r="806" spans="1:4" s="1007" customFormat="1" ht="11.25" customHeight="1" x14ac:dyDescent="0.2">
      <c r="A806" s="1327" t="s">
        <v>3433</v>
      </c>
      <c r="B806" s="1003">
        <v>180</v>
      </c>
      <c r="C806" s="1003">
        <v>50</v>
      </c>
      <c r="D806" s="1009" t="s">
        <v>4087</v>
      </c>
    </row>
    <row r="807" spans="1:4" s="1007" customFormat="1" ht="11.25" customHeight="1" x14ac:dyDescent="0.2">
      <c r="A807" s="1327"/>
      <c r="B807" s="1003">
        <v>180</v>
      </c>
      <c r="C807" s="1003">
        <v>50</v>
      </c>
      <c r="D807" s="1009" t="s">
        <v>11</v>
      </c>
    </row>
    <row r="808" spans="1:4" s="1007" customFormat="1" ht="11.25" customHeight="1" x14ac:dyDescent="0.2">
      <c r="A808" s="1326" t="s">
        <v>3434</v>
      </c>
      <c r="B808" s="1002">
        <v>89.2</v>
      </c>
      <c r="C808" s="1002">
        <v>89.2</v>
      </c>
      <c r="D808" s="1008" t="s">
        <v>781</v>
      </c>
    </row>
    <row r="809" spans="1:4" s="1007" customFormat="1" ht="11.25" customHeight="1" x14ac:dyDescent="0.2">
      <c r="A809" s="1328"/>
      <c r="B809" s="1005">
        <v>89.2</v>
      </c>
      <c r="C809" s="1005">
        <v>89.2</v>
      </c>
      <c r="D809" s="1010" t="s">
        <v>11</v>
      </c>
    </row>
    <row r="810" spans="1:4" s="1007" customFormat="1" ht="21" x14ac:dyDescent="0.2">
      <c r="A810" s="1327" t="s">
        <v>2046</v>
      </c>
      <c r="B810" s="1003">
        <v>1391</v>
      </c>
      <c r="C810" s="1003">
        <v>1391</v>
      </c>
      <c r="D810" s="1009" t="s">
        <v>811</v>
      </c>
    </row>
    <row r="811" spans="1:4" s="1007" customFormat="1" ht="11.25" customHeight="1" x14ac:dyDescent="0.2">
      <c r="A811" s="1327"/>
      <c r="B811" s="1003">
        <v>14454</v>
      </c>
      <c r="C811" s="1003">
        <v>14454</v>
      </c>
      <c r="D811" s="1009" t="s">
        <v>812</v>
      </c>
    </row>
    <row r="812" spans="1:4" s="1007" customFormat="1" ht="11.25" customHeight="1" x14ac:dyDescent="0.2">
      <c r="A812" s="1327"/>
      <c r="B812" s="1003">
        <v>139</v>
      </c>
      <c r="C812" s="1003">
        <v>139</v>
      </c>
      <c r="D812" s="1009" t="s">
        <v>809</v>
      </c>
    </row>
    <row r="813" spans="1:4" s="1007" customFormat="1" ht="11.25" customHeight="1" x14ac:dyDescent="0.2">
      <c r="A813" s="1327"/>
      <c r="B813" s="1003">
        <v>15984</v>
      </c>
      <c r="C813" s="1003">
        <v>15984</v>
      </c>
      <c r="D813" s="1009" t="s">
        <v>11</v>
      </c>
    </row>
    <row r="814" spans="1:4" s="1007" customFormat="1" ht="21" x14ac:dyDescent="0.2">
      <c r="A814" s="1326" t="s">
        <v>2047</v>
      </c>
      <c r="B814" s="1002">
        <v>2400</v>
      </c>
      <c r="C814" s="1002">
        <v>2400</v>
      </c>
      <c r="D814" s="1008" t="s">
        <v>811</v>
      </c>
    </row>
    <row r="815" spans="1:4" s="1007" customFormat="1" ht="11.25" customHeight="1" x14ac:dyDescent="0.2">
      <c r="A815" s="1327"/>
      <c r="B815" s="1003">
        <v>35273</v>
      </c>
      <c r="C815" s="1003">
        <v>35273</v>
      </c>
      <c r="D815" s="1009" t="s">
        <v>812</v>
      </c>
    </row>
    <row r="816" spans="1:4" s="1007" customFormat="1" ht="11.25" customHeight="1" x14ac:dyDescent="0.2">
      <c r="A816" s="1327"/>
      <c r="B816" s="1003">
        <v>100</v>
      </c>
      <c r="C816" s="1003">
        <v>100</v>
      </c>
      <c r="D816" s="1009" t="s">
        <v>807</v>
      </c>
    </row>
    <row r="817" spans="1:4" s="1007" customFormat="1" ht="11.25" customHeight="1" x14ac:dyDescent="0.2">
      <c r="A817" s="1327"/>
      <c r="B817" s="1003">
        <v>750.19999999999993</v>
      </c>
      <c r="C817" s="1003">
        <v>750.19999999999993</v>
      </c>
      <c r="D817" s="1009" t="s">
        <v>809</v>
      </c>
    </row>
    <row r="818" spans="1:4" s="1007" customFormat="1" ht="21" x14ac:dyDescent="0.2">
      <c r="A818" s="1327"/>
      <c r="B818" s="1003">
        <v>32.200000000000003</v>
      </c>
      <c r="C818" s="1003">
        <v>32.200000000000003</v>
      </c>
      <c r="D818" s="1009" t="s">
        <v>810</v>
      </c>
    </row>
    <row r="819" spans="1:4" s="1007" customFormat="1" ht="11.25" customHeight="1" x14ac:dyDescent="0.2">
      <c r="A819" s="1327"/>
      <c r="B819" s="1003">
        <v>100</v>
      </c>
      <c r="C819" s="1003">
        <v>100</v>
      </c>
      <c r="D819" s="1009" t="s">
        <v>503</v>
      </c>
    </row>
    <row r="820" spans="1:4" s="1007" customFormat="1" ht="11.25" customHeight="1" x14ac:dyDescent="0.2">
      <c r="A820" s="1327"/>
      <c r="B820" s="1003">
        <v>3536.0099999999998</v>
      </c>
      <c r="C820" s="1003">
        <v>3536</v>
      </c>
      <c r="D820" s="1009" t="s">
        <v>4018</v>
      </c>
    </row>
    <row r="821" spans="1:4" s="1007" customFormat="1" ht="11.25" customHeight="1" x14ac:dyDescent="0.2">
      <c r="A821" s="1328"/>
      <c r="B821" s="1005">
        <v>42191.409999999996</v>
      </c>
      <c r="C821" s="1005">
        <v>42191.399999999994</v>
      </c>
      <c r="D821" s="1010" t="s">
        <v>11</v>
      </c>
    </row>
    <row r="822" spans="1:4" s="1007" customFormat="1" ht="21" x14ac:dyDescent="0.2">
      <c r="A822" s="1327" t="s">
        <v>2048</v>
      </c>
      <c r="B822" s="1003">
        <v>421</v>
      </c>
      <c r="C822" s="1003">
        <v>421</v>
      </c>
      <c r="D822" s="1009" t="s">
        <v>811</v>
      </c>
    </row>
    <row r="823" spans="1:4" s="1007" customFormat="1" ht="11.25" customHeight="1" x14ac:dyDescent="0.2">
      <c r="A823" s="1327"/>
      <c r="B823" s="1003">
        <v>7868</v>
      </c>
      <c r="C823" s="1003">
        <v>7868</v>
      </c>
      <c r="D823" s="1009" t="s">
        <v>812</v>
      </c>
    </row>
    <row r="824" spans="1:4" s="1007" customFormat="1" ht="11.25" customHeight="1" x14ac:dyDescent="0.2">
      <c r="A824" s="1327"/>
      <c r="B824" s="1003">
        <v>8289</v>
      </c>
      <c r="C824" s="1003">
        <v>8289</v>
      </c>
      <c r="D824" s="1009" t="s">
        <v>11</v>
      </c>
    </row>
    <row r="825" spans="1:4" s="1007" customFormat="1" ht="11.25" customHeight="1" x14ac:dyDescent="0.2">
      <c r="A825" s="1326" t="s">
        <v>496</v>
      </c>
      <c r="B825" s="1002">
        <v>300</v>
      </c>
      <c r="C825" s="1002">
        <v>300</v>
      </c>
      <c r="D825" s="1008" t="s">
        <v>865</v>
      </c>
    </row>
    <row r="826" spans="1:4" s="1007" customFormat="1" ht="11.25" customHeight="1" x14ac:dyDescent="0.2">
      <c r="A826" s="1327"/>
      <c r="B826" s="1003">
        <v>64.5</v>
      </c>
      <c r="C826" s="1003">
        <v>64.5</v>
      </c>
      <c r="D826" s="1009" t="s">
        <v>4392</v>
      </c>
    </row>
    <row r="827" spans="1:4" s="1007" customFormat="1" ht="21" x14ac:dyDescent="0.2">
      <c r="A827" s="1327"/>
      <c r="B827" s="1003">
        <v>4500</v>
      </c>
      <c r="C827" s="1003">
        <v>4500</v>
      </c>
      <c r="D827" s="1009" t="s">
        <v>811</v>
      </c>
    </row>
    <row r="828" spans="1:4" s="1007" customFormat="1" ht="11.25" customHeight="1" x14ac:dyDescent="0.2">
      <c r="A828" s="1327"/>
      <c r="B828" s="1003">
        <v>52870</v>
      </c>
      <c r="C828" s="1003">
        <v>52870</v>
      </c>
      <c r="D828" s="1009" t="s">
        <v>812</v>
      </c>
    </row>
    <row r="829" spans="1:4" s="1007" customFormat="1" ht="11.25" customHeight="1" x14ac:dyDescent="0.2">
      <c r="A829" s="1327"/>
      <c r="B829" s="1003">
        <v>1479.9</v>
      </c>
      <c r="C829" s="1003">
        <v>1479.9</v>
      </c>
      <c r="D829" s="1009" t="s">
        <v>809</v>
      </c>
    </row>
    <row r="830" spans="1:4" s="1007" customFormat="1" ht="21" x14ac:dyDescent="0.2">
      <c r="A830" s="1327"/>
      <c r="B830" s="1003">
        <v>5916</v>
      </c>
      <c r="C830" s="1003">
        <v>3850.3739299999997</v>
      </c>
      <c r="D830" s="1009" t="s">
        <v>4366</v>
      </c>
    </row>
    <row r="831" spans="1:4" s="1007" customFormat="1" ht="11.25" customHeight="1" x14ac:dyDescent="0.2">
      <c r="A831" s="1327"/>
      <c r="B831" s="1003">
        <v>70</v>
      </c>
      <c r="C831" s="1003">
        <v>70</v>
      </c>
      <c r="D831" s="1009" t="s">
        <v>495</v>
      </c>
    </row>
    <row r="832" spans="1:4" s="1007" customFormat="1" ht="11.25" customHeight="1" x14ac:dyDescent="0.2">
      <c r="A832" s="1328"/>
      <c r="B832" s="1005">
        <v>65200.4</v>
      </c>
      <c r="C832" s="1005">
        <v>63134.773930000003</v>
      </c>
      <c r="D832" s="1010" t="s">
        <v>11</v>
      </c>
    </row>
    <row r="833" spans="1:4" s="1007" customFormat="1" ht="21" x14ac:dyDescent="0.2">
      <c r="A833" s="1327" t="s">
        <v>2049</v>
      </c>
      <c r="B833" s="1003">
        <v>1111</v>
      </c>
      <c r="C833" s="1003">
        <v>1111</v>
      </c>
      <c r="D833" s="1009" t="s">
        <v>811</v>
      </c>
    </row>
    <row r="834" spans="1:4" s="1007" customFormat="1" ht="11.25" customHeight="1" x14ac:dyDescent="0.2">
      <c r="A834" s="1327"/>
      <c r="B834" s="1003">
        <v>16077</v>
      </c>
      <c r="C834" s="1003">
        <v>16077</v>
      </c>
      <c r="D834" s="1009" t="s">
        <v>812</v>
      </c>
    </row>
    <row r="835" spans="1:4" s="1007" customFormat="1" ht="11.25" customHeight="1" x14ac:dyDescent="0.2">
      <c r="A835" s="1327"/>
      <c r="B835" s="1003">
        <v>1504.6</v>
      </c>
      <c r="C835" s="1003">
        <v>1199.7349999999999</v>
      </c>
      <c r="D835" s="1009" t="s">
        <v>809</v>
      </c>
    </row>
    <row r="836" spans="1:4" s="1007" customFormat="1" ht="11.25" customHeight="1" x14ac:dyDescent="0.2">
      <c r="A836" s="1327"/>
      <c r="B836" s="1003">
        <v>18692.599999999999</v>
      </c>
      <c r="C836" s="1003">
        <v>18387.734999999997</v>
      </c>
      <c r="D836" s="1009" t="s">
        <v>11</v>
      </c>
    </row>
    <row r="837" spans="1:4" s="1007" customFormat="1" ht="21" x14ac:dyDescent="0.2">
      <c r="A837" s="1326" t="s">
        <v>2050</v>
      </c>
      <c r="B837" s="1002">
        <v>275</v>
      </c>
      <c r="C837" s="1002">
        <v>0</v>
      </c>
      <c r="D837" s="1008" t="s">
        <v>811</v>
      </c>
    </row>
    <row r="838" spans="1:4" s="1007" customFormat="1" ht="11.25" customHeight="1" x14ac:dyDescent="0.2">
      <c r="A838" s="1327"/>
      <c r="B838" s="1003">
        <v>7126</v>
      </c>
      <c r="C838" s="1003">
        <v>7126</v>
      </c>
      <c r="D838" s="1009" t="s">
        <v>812</v>
      </c>
    </row>
    <row r="839" spans="1:4" s="1007" customFormat="1" ht="11.25" customHeight="1" x14ac:dyDescent="0.2">
      <c r="A839" s="1327"/>
      <c r="B839" s="1003">
        <v>374.3</v>
      </c>
      <c r="C839" s="1003">
        <v>374.3</v>
      </c>
      <c r="D839" s="1009" t="s">
        <v>809</v>
      </c>
    </row>
    <row r="840" spans="1:4" s="1007" customFormat="1" ht="21" x14ac:dyDescent="0.2">
      <c r="A840" s="1327"/>
      <c r="B840" s="1003">
        <v>100</v>
      </c>
      <c r="C840" s="1003">
        <v>90</v>
      </c>
      <c r="D840" s="1009" t="s">
        <v>808</v>
      </c>
    </row>
    <row r="841" spans="1:4" s="1007" customFormat="1" ht="11.25" customHeight="1" x14ac:dyDescent="0.2">
      <c r="A841" s="1328"/>
      <c r="B841" s="1005">
        <v>7875.3</v>
      </c>
      <c r="C841" s="1005">
        <v>7590.3</v>
      </c>
      <c r="D841" s="1010" t="s">
        <v>11</v>
      </c>
    </row>
    <row r="842" spans="1:4" s="1007" customFormat="1" ht="11.25" customHeight="1" x14ac:dyDescent="0.2">
      <c r="A842" s="1327" t="s">
        <v>504</v>
      </c>
      <c r="B842" s="1003">
        <v>120</v>
      </c>
      <c r="C842" s="1003">
        <v>120</v>
      </c>
      <c r="D842" s="1009" t="s">
        <v>503</v>
      </c>
    </row>
    <row r="843" spans="1:4" s="1007" customFormat="1" ht="11.25" customHeight="1" x14ac:dyDescent="0.2">
      <c r="A843" s="1327"/>
      <c r="B843" s="1003">
        <v>120</v>
      </c>
      <c r="C843" s="1003">
        <v>120</v>
      </c>
      <c r="D843" s="1009" t="s">
        <v>11</v>
      </c>
    </row>
    <row r="844" spans="1:4" s="1007" customFormat="1" ht="11.25" customHeight="1" x14ac:dyDescent="0.2">
      <c r="A844" s="1326" t="s">
        <v>2051</v>
      </c>
      <c r="B844" s="1002">
        <v>610</v>
      </c>
      <c r="C844" s="1002">
        <v>610</v>
      </c>
      <c r="D844" s="1008" t="s">
        <v>812</v>
      </c>
    </row>
    <row r="845" spans="1:4" s="1007" customFormat="1" ht="11.25" customHeight="1" x14ac:dyDescent="0.2">
      <c r="A845" s="1328"/>
      <c r="B845" s="1005">
        <v>610</v>
      </c>
      <c r="C845" s="1005">
        <v>610</v>
      </c>
      <c r="D845" s="1010" t="s">
        <v>11</v>
      </c>
    </row>
    <row r="846" spans="1:4" s="1007" customFormat="1" ht="21" x14ac:dyDescent="0.2">
      <c r="A846" s="1327" t="s">
        <v>2052</v>
      </c>
      <c r="B846" s="1003">
        <v>1239</v>
      </c>
      <c r="C846" s="1003">
        <v>1239</v>
      </c>
      <c r="D846" s="1009" t="s">
        <v>811</v>
      </c>
    </row>
    <row r="847" spans="1:4" s="1007" customFormat="1" ht="11.25" customHeight="1" x14ac:dyDescent="0.2">
      <c r="A847" s="1327"/>
      <c r="B847" s="1003">
        <v>8313</v>
      </c>
      <c r="C847" s="1003">
        <v>8313</v>
      </c>
      <c r="D847" s="1009" t="s">
        <v>812</v>
      </c>
    </row>
    <row r="848" spans="1:4" s="1007" customFormat="1" ht="11.25" customHeight="1" x14ac:dyDescent="0.2">
      <c r="A848" s="1327"/>
      <c r="B848" s="1003">
        <v>275</v>
      </c>
      <c r="C848" s="1003">
        <v>275</v>
      </c>
      <c r="D848" s="1009" t="s">
        <v>809</v>
      </c>
    </row>
    <row r="849" spans="1:4" s="1007" customFormat="1" ht="11.25" customHeight="1" x14ac:dyDescent="0.2">
      <c r="A849" s="1327"/>
      <c r="B849" s="1003">
        <v>9827</v>
      </c>
      <c r="C849" s="1003">
        <v>9827</v>
      </c>
      <c r="D849" s="1009" t="s">
        <v>11</v>
      </c>
    </row>
    <row r="850" spans="1:4" s="1007" customFormat="1" ht="21" x14ac:dyDescent="0.2">
      <c r="A850" s="1326" t="s">
        <v>2053</v>
      </c>
      <c r="B850" s="1002">
        <v>215</v>
      </c>
      <c r="C850" s="1002">
        <v>215</v>
      </c>
      <c r="D850" s="1008" t="s">
        <v>811</v>
      </c>
    </row>
    <row r="851" spans="1:4" s="1007" customFormat="1" ht="11.25" customHeight="1" x14ac:dyDescent="0.2">
      <c r="A851" s="1327"/>
      <c r="B851" s="1003">
        <v>5121</v>
      </c>
      <c r="C851" s="1003">
        <v>5121</v>
      </c>
      <c r="D851" s="1009" t="s">
        <v>812</v>
      </c>
    </row>
    <row r="852" spans="1:4" s="1007" customFormat="1" ht="11.25" customHeight="1" x14ac:dyDescent="0.2">
      <c r="A852" s="1327"/>
      <c r="B852" s="1003">
        <v>7394.0099999999993</v>
      </c>
      <c r="C852" s="1003">
        <v>7394</v>
      </c>
      <c r="D852" s="1009" t="s">
        <v>4018</v>
      </c>
    </row>
    <row r="853" spans="1:4" s="1007" customFormat="1" ht="11.25" customHeight="1" x14ac:dyDescent="0.2">
      <c r="A853" s="1328"/>
      <c r="B853" s="1005">
        <v>12730.009999999998</v>
      </c>
      <c r="C853" s="1005">
        <v>12730</v>
      </c>
      <c r="D853" s="1010" t="s">
        <v>11</v>
      </c>
    </row>
    <row r="854" spans="1:4" s="1007" customFormat="1" ht="21" x14ac:dyDescent="0.2">
      <c r="A854" s="1327" t="s">
        <v>2054</v>
      </c>
      <c r="B854" s="1003">
        <v>745</v>
      </c>
      <c r="C854" s="1003">
        <v>745</v>
      </c>
      <c r="D854" s="1009" t="s">
        <v>811</v>
      </c>
    </row>
    <row r="855" spans="1:4" s="1007" customFormat="1" ht="11.25" customHeight="1" x14ac:dyDescent="0.2">
      <c r="A855" s="1327"/>
      <c r="B855" s="1003">
        <v>12401</v>
      </c>
      <c r="C855" s="1003">
        <v>12401</v>
      </c>
      <c r="D855" s="1009" t="s">
        <v>812</v>
      </c>
    </row>
    <row r="856" spans="1:4" s="1007" customFormat="1" ht="11.25" customHeight="1" x14ac:dyDescent="0.2">
      <c r="A856" s="1327"/>
      <c r="B856" s="1003">
        <v>13146</v>
      </c>
      <c r="C856" s="1003">
        <v>13146</v>
      </c>
      <c r="D856" s="1009" t="s">
        <v>11</v>
      </c>
    </row>
    <row r="857" spans="1:4" s="1007" customFormat="1" ht="11.25" customHeight="1" x14ac:dyDescent="0.2">
      <c r="A857" s="1326" t="s">
        <v>491</v>
      </c>
      <c r="B857" s="1002">
        <v>300</v>
      </c>
      <c r="C857" s="1002">
        <v>300</v>
      </c>
      <c r="D857" s="1008" t="s">
        <v>865</v>
      </c>
    </row>
    <row r="858" spans="1:4" s="1007" customFormat="1" ht="11.25" customHeight="1" x14ac:dyDescent="0.2">
      <c r="A858" s="1327"/>
      <c r="B858" s="1003">
        <v>64.5</v>
      </c>
      <c r="C858" s="1003">
        <v>64.5</v>
      </c>
      <c r="D858" s="1009" t="s">
        <v>4392</v>
      </c>
    </row>
    <row r="859" spans="1:4" s="1007" customFormat="1" ht="21" x14ac:dyDescent="0.2">
      <c r="A859" s="1327"/>
      <c r="B859" s="1003">
        <v>2409</v>
      </c>
      <c r="C859" s="1003">
        <v>2409</v>
      </c>
      <c r="D859" s="1009" t="s">
        <v>811</v>
      </c>
    </row>
    <row r="860" spans="1:4" s="1007" customFormat="1" ht="11.25" customHeight="1" x14ac:dyDescent="0.2">
      <c r="A860" s="1327"/>
      <c r="B860" s="1003">
        <v>25875</v>
      </c>
      <c r="C860" s="1003">
        <v>25875</v>
      </c>
      <c r="D860" s="1009" t="s">
        <v>812</v>
      </c>
    </row>
    <row r="861" spans="1:4" s="1007" customFormat="1" ht="11.25" customHeight="1" x14ac:dyDescent="0.2">
      <c r="A861" s="1327"/>
      <c r="B861" s="1003">
        <v>465</v>
      </c>
      <c r="C861" s="1003">
        <v>465</v>
      </c>
      <c r="D861" s="1009" t="s">
        <v>809</v>
      </c>
    </row>
    <row r="862" spans="1:4" s="1007" customFormat="1" ht="21" x14ac:dyDescent="0.2">
      <c r="A862" s="1327"/>
      <c r="B862" s="1003">
        <v>300</v>
      </c>
      <c r="C862" s="1003">
        <v>300</v>
      </c>
      <c r="D862" s="1009" t="s">
        <v>808</v>
      </c>
    </row>
    <row r="863" spans="1:4" s="1007" customFormat="1" ht="11.25" customHeight="1" x14ac:dyDescent="0.2">
      <c r="A863" s="1327"/>
      <c r="B863" s="1003">
        <v>7537.0199999999995</v>
      </c>
      <c r="C863" s="1003">
        <v>7537</v>
      </c>
      <c r="D863" s="1009" t="s">
        <v>4018</v>
      </c>
    </row>
    <row r="864" spans="1:4" s="1007" customFormat="1" ht="11.25" customHeight="1" x14ac:dyDescent="0.2">
      <c r="A864" s="1328"/>
      <c r="B864" s="1005">
        <v>36950.519999999997</v>
      </c>
      <c r="C864" s="1005">
        <v>36950.5</v>
      </c>
      <c r="D864" s="1010" t="s">
        <v>11</v>
      </c>
    </row>
    <row r="865" spans="1:4" s="1007" customFormat="1" ht="11.25" customHeight="1" x14ac:dyDescent="0.2">
      <c r="A865" s="1327" t="s">
        <v>505</v>
      </c>
      <c r="B865" s="1003">
        <v>600</v>
      </c>
      <c r="C865" s="1003">
        <v>588.79999999999995</v>
      </c>
      <c r="D865" s="1009" t="s">
        <v>865</v>
      </c>
    </row>
    <row r="866" spans="1:4" s="1007" customFormat="1" ht="21" x14ac:dyDescent="0.2">
      <c r="A866" s="1327"/>
      <c r="B866" s="1003">
        <v>6611</v>
      </c>
      <c r="C866" s="1003">
        <v>6611</v>
      </c>
      <c r="D866" s="1009" t="s">
        <v>811</v>
      </c>
    </row>
    <row r="867" spans="1:4" s="1007" customFormat="1" ht="11.25" customHeight="1" x14ac:dyDescent="0.2">
      <c r="A867" s="1327"/>
      <c r="B867" s="1003">
        <v>58836</v>
      </c>
      <c r="C867" s="1003">
        <v>58836</v>
      </c>
      <c r="D867" s="1009" t="s">
        <v>812</v>
      </c>
    </row>
    <row r="868" spans="1:4" s="1007" customFormat="1" ht="11.25" customHeight="1" x14ac:dyDescent="0.2">
      <c r="A868" s="1327"/>
      <c r="B868" s="1003">
        <v>234.3</v>
      </c>
      <c r="C868" s="1003">
        <v>234.3</v>
      </c>
      <c r="D868" s="1013" t="s">
        <v>809</v>
      </c>
    </row>
    <row r="869" spans="1:4" s="1007" customFormat="1" ht="11.25" customHeight="1" x14ac:dyDescent="0.2">
      <c r="A869" s="1327"/>
      <c r="B869" s="1003">
        <v>85</v>
      </c>
      <c r="C869" s="1003">
        <v>85</v>
      </c>
      <c r="D869" s="1009" t="s">
        <v>757</v>
      </c>
    </row>
    <row r="870" spans="1:4" s="1007" customFormat="1" ht="11.25" customHeight="1" x14ac:dyDescent="0.2">
      <c r="A870" s="1327"/>
      <c r="B870" s="1003">
        <v>10283.019999999999</v>
      </c>
      <c r="C870" s="1003">
        <v>10282.999999999998</v>
      </c>
      <c r="D870" s="1009" t="s">
        <v>4018</v>
      </c>
    </row>
    <row r="871" spans="1:4" s="1007" customFormat="1" ht="11.25" customHeight="1" x14ac:dyDescent="0.2">
      <c r="A871" s="1327"/>
      <c r="B871" s="1003">
        <v>76649.320000000007</v>
      </c>
      <c r="C871" s="1003">
        <v>76638.100000000006</v>
      </c>
      <c r="D871" s="1009" t="s">
        <v>11</v>
      </c>
    </row>
    <row r="872" spans="1:4" s="1007" customFormat="1" ht="21" x14ac:dyDescent="0.2">
      <c r="A872" s="1326" t="s">
        <v>2055</v>
      </c>
      <c r="B872" s="1002">
        <v>546</v>
      </c>
      <c r="C872" s="1002">
        <v>546</v>
      </c>
      <c r="D872" s="1008" t="s">
        <v>811</v>
      </c>
    </row>
    <row r="873" spans="1:4" s="1007" customFormat="1" ht="11.25" customHeight="1" x14ac:dyDescent="0.2">
      <c r="A873" s="1327"/>
      <c r="B873" s="1003">
        <v>9017</v>
      </c>
      <c r="C873" s="1003">
        <v>9017</v>
      </c>
      <c r="D873" s="1009" t="s">
        <v>812</v>
      </c>
    </row>
    <row r="874" spans="1:4" s="1007" customFormat="1" ht="11.25" customHeight="1" x14ac:dyDescent="0.2">
      <c r="A874" s="1327"/>
      <c r="B874" s="1003">
        <v>288</v>
      </c>
      <c r="C874" s="1003">
        <v>288</v>
      </c>
      <c r="D874" s="1009" t="s">
        <v>809</v>
      </c>
    </row>
    <row r="875" spans="1:4" s="1007" customFormat="1" ht="11.25" customHeight="1" x14ac:dyDescent="0.2">
      <c r="A875" s="1327"/>
      <c r="B875" s="1003">
        <v>508.01</v>
      </c>
      <c r="C875" s="1003">
        <v>508.00000000000006</v>
      </c>
      <c r="D875" s="1009" t="s">
        <v>4018</v>
      </c>
    </row>
    <row r="876" spans="1:4" s="1007" customFormat="1" ht="11.25" customHeight="1" x14ac:dyDescent="0.2">
      <c r="A876" s="1328"/>
      <c r="B876" s="1005">
        <v>10359.01</v>
      </c>
      <c r="C876" s="1005">
        <v>10359</v>
      </c>
      <c r="D876" s="1010" t="s">
        <v>11</v>
      </c>
    </row>
    <row r="877" spans="1:4" s="1007" customFormat="1" ht="11.25" customHeight="1" x14ac:dyDescent="0.2">
      <c r="A877" s="1327" t="s">
        <v>2056</v>
      </c>
      <c r="B877" s="1003">
        <v>99</v>
      </c>
      <c r="C877" s="1003">
        <v>99</v>
      </c>
      <c r="D877" s="1009" t="s">
        <v>2928</v>
      </c>
    </row>
    <row r="878" spans="1:4" s="1007" customFormat="1" ht="21" x14ac:dyDescent="0.2">
      <c r="A878" s="1327"/>
      <c r="B878" s="1003">
        <v>350</v>
      </c>
      <c r="C878" s="1003">
        <v>350</v>
      </c>
      <c r="D878" s="1009" t="s">
        <v>811</v>
      </c>
    </row>
    <row r="879" spans="1:4" s="1007" customFormat="1" ht="11.25" customHeight="1" x14ac:dyDescent="0.2">
      <c r="A879" s="1327"/>
      <c r="B879" s="1003">
        <v>4253</v>
      </c>
      <c r="C879" s="1003">
        <v>4253</v>
      </c>
      <c r="D879" s="1009" t="s">
        <v>812</v>
      </c>
    </row>
    <row r="880" spans="1:4" s="1007" customFormat="1" ht="21" x14ac:dyDescent="0.2">
      <c r="A880" s="1327"/>
      <c r="B880" s="1003">
        <v>500</v>
      </c>
      <c r="C880" s="1003">
        <v>415.28217999999998</v>
      </c>
      <c r="D880" s="1009" t="s">
        <v>808</v>
      </c>
    </row>
    <row r="881" spans="1:4" s="1007" customFormat="1" ht="11.25" customHeight="1" x14ac:dyDescent="0.2">
      <c r="A881" s="1327"/>
      <c r="B881" s="1003">
        <v>5202</v>
      </c>
      <c r="C881" s="1003">
        <v>5117.2821800000002</v>
      </c>
      <c r="D881" s="1009" t="s">
        <v>11</v>
      </c>
    </row>
    <row r="882" spans="1:4" s="1007" customFormat="1" ht="21" x14ac:dyDescent="0.2">
      <c r="A882" s="1326" t="s">
        <v>2057</v>
      </c>
      <c r="B882" s="1002">
        <v>104</v>
      </c>
      <c r="C882" s="1002">
        <v>104</v>
      </c>
      <c r="D882" s="1008" t="s">
        <v>811</v>
      </c>
    </row>
    <row r="883" spans="1:4" s="1007" customFormat="1" ht="11.25" customHeight="1" x14ac:dyDescent="0.2">
      <c r="A883" s="1327"/>
      <c r="B883" s="1003">
        <v>1654</v>
      </c>
      <c r="C883" s="1003">
        <v>1654</v>
      </c>
      <c r="D883" s="1009" t="s">
        <v>812</v>
      </c>
    </row>
    <row r="884" spans="1:4" s="1007" customFormat="1" ht="11.25" customHeight="1" x14ac:dyDescent="0.2">
      <c r="A884" s="1328"/>
      <c r="B884" s="1005">
        <v>1758</v>
      </c>
      <c r="C884" s="1005">
        <v>1758</v>
      </c>
      <c r="D884" s="1010" t="s">
        <v>11</v>
      </c>
    </row>
    <row r="885" spans="1:4" s="1007" customFormat="1" ht="21" x14ac:dyDescent="0.2">
      <c r="A885" s="1327" t="s">
        <v>2058</v>
      </c>
      <c r="B885" s="1003">
        <v>777</v>
      </c>
      <c r="C885" s="1003">
        <v>777</v>
      </c>
      <c r="D885" s="1009" t="s">
        <v>811</v>
      </c>
    </row>
    <row r="886" spans="1:4" s="1007" customFormat="1" ht="11.25" customHeight="1" x14ac:dyDescent="0.2">
      <c r="A886" s="1327"/>
      <c r="B886" s="1003">
        <v>11027</v>
      </c>
      <c r="C886" s="1003">
        <v>11027</v>
      </c>
      <c r="D886" s="1009" t="s">
        <v>812</v>
      </c>
    </row>
    <row r="887" spans="1:4" s="1007" customFormat="1" ht="11.25" customHeight="1" x14ac:dyDescent="0.2">
      <c r="A887" s="1327"/>
      <c r="B887" s="1003">
        <v>90</v>
      </c>
      <c r="C887" s="1003">
        <v>90</v>
      </c>
      <c r="D887" s="1009" t="s">
        <v>807</v>
      </c>
    </row>
    <row r="888" spans="1:4" s="1007" customFormat="1" ht="11.25" customHeight="1" x14ac:dyDescent="0.2">
      <c r="A888" s="1327"/>
      <c r="B888" s="1003">
        <v>361</v>
      </c>
      <c r="C888" s="1003">
        <v>361</v>
      </c>
      <c r="D888" s="1009" t="s">
        <v>809</v>
      </c>
    </row>
    <row r="889" spans="1:4" s="1007" customFormat="1" ht="11.25" customHeight="1" x14ac:dyDescent="0.2">
      <c r="A889" s="1327"/>
      <c r="B889" s="1003">
        <v>12255</v>
      </c>
      <c r="C889" s="1003">
        <v>12255</v>
      </c>
      <c r="D889" s="1009" t="s">
        <v>11</v>
      </c>
    </row>
    <row r="890" spans="1:4" s="1007" customFormat="1" ht="11.25" customHeight="1" x14ac:dyDescent="0.2">
      <c r="A890" s="1326" t="s">
        <v>3854</v>
      </c>
      <c r="B890" s="1002">
        <v>100</v>
      </c>
      <c r="C890" s="1002">
        <v>50</v>
      </c>
      <c r="D890" s="1008" t="s">
        <v>440</v>
      </c>
    </row>
    <row r="891" spans="1:4" s="1007" customFormat="1" ht="11.25" customHeight="1" x14ac:dyDescent="0.2">
      <c r="A891" s="1328"/>
      <c r="B891" s="1005">
        <v>100</v>
      </c>
      <c r="C891" s="1005">
        <v>50</v>
      </c>
      <c r="D891" s="1010" t="s">
        <v>11</v>
      </c>
    </row>
    <row r="892" spans="1:4" s="1007" customFormat="1" ht="11.25" customHeight="1" x14ac:dyDescent="0.2">
      <c r="A892" s="1327" t="s">
        <v>3887</v>
      </c>
      <c r="B892" s="1003">
        <v>25</v>
      </c>
      <c r="C892" s="1003">
        <v>25</v>
      </c>
      <c r="D892" s="1009" t="s">
        <v>463</v>
      </c>
    </row>
    <row r="893" spans="1:4" s="1007" customFormat="1" ht="11.25" customHeight="1" x14ac:dyDescent="0.2">
      <c r="A893" s="1327"/>
      <c r="B893" s="1003">
        <v>25</v>
      </c>
      <c r="C893" s="1003">
        <v>25</v>
      </c>
      <c r="D893" s="1009" t="s">
        <v>11</v>
      </c>
    </row>
    <row r="894" spans="1:4" s="1007" customFormat="1" ht="11.25" customHeight="1" x14ac:dyDescent="0.2">
      <c r="A894" s="1326" t="s">
        <v>3435</v>
      </c>
      <c r="B894" s="1002">
        <v>36.200000000000003</v>
      </c>
      <c r="C894" s="1002">
        <v>36.200000000000003</v>
      </c>
      <c r="D894" s="1008" t="s">
        <v>783</v>
      </c>
    </row>
    <row r="895" spans="1:4" s="1007" customFormat="1" ht="11.25" customHeight="1" x14ac:dyDescent="0.2">
      <c r="A895" s="1328"/>
      <c r="B895" s="1005">
        <v>36.200000000000003</v>
      </c>
      <c r="C895" s="1005">
        <v>36.200000000000003</v>
      </c>
      <c r="D895" s="1010" t="s">
        <v>11</v>
      </c>
    </row>
    <row r="896" spans="1:4" s="1007" customFormat="1" ht="11.25" customHeight="1" x14ac:dyDescent="0.2">
      <c r="A896" s="1327" t="s">
        <v>4464</v>
      </c>
      <c r="B896" s="1003">
        <v>78.5</v>
      </c>
      <c r="C896" s="1003">
        <v>78.5</v>
      </c>
      <c r="D896" s="1009" t="s">
        <v>797</v>
      </c>
    </row>
    <row r="897" spans="1:4" s="1007" customFormat="1" ht="11.25" customHeight="1" x14ac:dyDescent="0.2">
      <c r="A897" s="1327"/>
      <c r="B897" s="1003">
        <v>78.5</v>
      </c>
      <c r="C897" s="1003">
        <v>78.5</v>
      </c>
      <c r="D897" s="1009" t="s">
        <v>11</v>
      </c>
    </row>
    <row r="898" spans="1:4" s="1007" customFormat="1" ht="11.25" customHeight="1" x14ac:dyDescent="0.2">
      <c r="A898" s="1326" t="s">
        <v>3436</v>
      </c>
      <c r="B898" s="1002">
        <v>66.62</v>
      </c>
      <c r="C898" s="1002">
        <v>56.318559999999998</v>
      </c>
      <c r="D898" s="1008" t="s">
        <v>781</v>
      </c>
    </row>
    <row r="899" spans="1:4" s="1007" customFormat="1" ht="11.25" customHeight="1" x14ac:dyDescent="0.2">
      <c r="A899" s="1327"/>
      <c r="B899" s="1003">
        <v>93.8</v>
      </c>
      <c r="C899" s="1003">
        <v>25.661999999999999</v>
      </c>
      <c r="D899" s="1009" t="s">
        <v>783</v>
      </c>
    </row>
    <row r="900" spans="1:4" s="1007" customFormat="1" ht="11.25" customHeight="1" x14ac:dyDescent="0.2">
      <c r="A900" s="1328"/>
      <c r="B900" s="1005">
        <v>160.42000000000002</v>
      </c>
      <c r="C900" s="1005">
        <v>81.980559999999997</v>
      </c>
      <c r="D900" s="1010" t="s">
        <v>11</v>
      </c>
    </row>
    <row r="901" spans="1:4" s="1007" customFormat="1" ht="11.25" customHeight="1" x14ac:dyDescent="0.2">
      <c r="A901" s="1327" t="s">
        <v>4465</v>
      </c>
      <c r="B901" s="1003">
        <v>99.9</v>
      </c>
      <c r="C901" s="1003">
        <v>99.9</v>
      </c>
      <c r="D901" s="1009" t="s">
        <v>4386</v>
      </c>
    </row>
    <row r="902" spans="1:4" s="1007" customFormat="1" ht="11.25" customHeight="1" x14ac:dyDescent="0.2">
      <c r="A902" s="1327"/>
      <c r="B902" s="1003">
        <v>99.9</v>
      </c>
      <c r="C902" s="1003">
        <v>99.9</v>
      </c>
      <c r="D902" s="1009" t="s">
        <v>11</v>
      </c>
    </row>
    <row r="903" spans="1:4" s="1007" customFormat="1" ht="11.25" customHeight="1" x14ac:dyDescent="0.2">
      <c r="A903" s="1326" t="s">
        <v>4466</v>
      </c>
      <c r="B903" s="1002">
        <v>100</v>
      </c>
      <c r="C903" s="1002">
        <v>89.936999999999998</v>
      </c>
      <c r="D903" s="1008" t="s">
        <v>4386</v>
      </c>
    </row>
    <row r="904" spans="1:4" s="1007" customFormat="1" ht="11.25" customHeight="1" x14ac:dyDescent="0.2">
      <c r="A904" s="1328"/>
      <c r="B904" s="1005">
        <v>100</v>
      </c>
      <c r="C904" s="1005">
        <v>89.936999999999998</v>
      </c>
      <c r="D904" s="1010" t="s">
        <v>11</v>
      </c>
    </row>
    <row r="905" spans="1:4" s="1007" customFormat="1" ht="11.25" customHeight="1" x14ac:dyDescent="0.2">
      <c r="A905" s="1327" t="s">
        <v>3437</v>
      </c>
      <c r="B905" s="1003">
        <v>230</v>
      </c>
      <c r="C905" s="1003">
        <v>100</v>
      </c>
      <c r="D905" s="1009" t="s">
        <v>4087</v>
      </c>
    </row>
    <row r="906" spans="1:4" s="1007" customFormat="1" ht="11.25" customHeight="1" x14ac:dyDescent="0.2">
      <c r="A906" s="1327"/>
      <c r="B906" s="1003">
        <v>230</v>
      </c>
      <c r="C906" s="1003">
        <v>100</v>
      </c>
      <c r="D906" s="1009" t="s">
        <v>11</v>
      </c>
    </row>
    <row r="907" spans="1:4" s="1007" customFormat="1" ht="11.25" customHeight="1" x14ac:dyDescent="0.2">
      <c r="A907" s="1326" t="s">
        <v>2059</v>
      </c>
      <c r="B907" s="1002">
        <v>93.5</v>
      </c>
      <c r="C907" s="1002">
        <v>93.5</v>
      </c>
      <c r="D907" s="1008" t="s">
        <v>895</v>
      </c>
    </row>
    <row r="908" spans="1:4" s="1007" customFormat="1" ht="11.25" customHeight="1" x14ac:dyDescent="0.2">
      <c r="A908" s="1327"/>
      <c r="B908" s="1003">
        <v>150</v>
      </c>
      <c r="C908" s="1003">
        <v>150</v>
      </c>
      <c r="D908" s="1009" t="s">
        <v>578</v>
      </c>
    </row>
    <row r="909" spans="1:4" s="1007" customFormat="1" ht="11.25" customHeight="1" x14ac:dyDescent="0.2">
      <c r="A909" s="1328"/>
      <c r="B909" s="1005">
        <v>243.5</v>
      </c>
      <c r="C909" s="1005">
        <v>243.5</v>
      </c>
      <c r="D909" s="1010" t="s">
        <v>11</v>
      </c>
    </row>
    <row r="910" spans="1:4" s="1007" customFormat="1" ht="21" x14ac:dyDescent="0.2">
      <c r="A910" s="1327" t="s">
        <v>2060</v>
      </c>
      <c r="B910" s="1003">
        <v>200</v>
      </c>
      <c r="C910" s="1003">
        <v>200</v>
      </c>
      <c r="D910" s="1009" t="s">
        <v>808</v>
      </c>
    </row>
    <row r="911" spans="1:4" s="1007" customFormat="1" ht="11.25" customHeight="1" x14ac:dyDescent="0.2">
      <c r="A911" s="1327"/>
      <c r="B911" s="1003">
        <v>200</v>
      </c>
      <c r="C911" s="1003">
        <v>200</v>
      </c>
      <c r="D911" s="1009" t="s">
        <v>11</v>
      </c>
    </row>
    <row r="912" spans="1:4" s="1007" customFormat="1" ht="11.25" customHeight="1" x14ac:dyDescent="0.2">
      <c r="A912" s="1326" t="s">
        <v>3880</v>
      </c>
      <c r="B912" s="1002">
        <v>50</v>
      </c>
      <c r="C912" s="1002">
        <v>50</v>
      </c>
      <c r="D912" s="1008" t="s">
        <v>3422</v>
      </c>
    </row>
    <row r="913" spans="1:4" s="1007" customFormat="1" ht="11.25" customHeight="1" x14ac:dyDescent="0.2">
      <c r="A913" s="1328"/>
      <c r="B913" s="1005">
        <v>50</v>
      </c>
      <c r="C913" s="1005">
        <v>50</v>
      </c>
      <c r="D913" s="1010" t="s">
        <v>11</v>
      </c>
    </row>
    <row r="914" spans="1:4" s="1007" customFormat="1" ht="11.25" customHeight="1" x14ac:dyDescent="0.2">
      <c r="A914" s="1327" t="s">
        <v>3438</v>
      </c>
      <c r="B914" s="1003">
        <v>191.9</v>
      </c>
      <c r="C914" s="1003">
        <v>191.9</v>
      </c>
      <c r="D914" s="1009" t="s">
        <v>783</v>
      </c>
    </row>
    <row r="915" spans="1:4" s="1007" customFormat="1" ht="11.25" customHeight="1" x14ac:dyDescent="0.2">
      <c r="A915" s="1327"/>
      <c r="B915" s="1003">
        <v>191.9</v>
      </c>
      <c r="C915" s="1003">
        <v>191.9</v>
      </c>
      <c r="D915" s="1009" t="s">
        <v>11</v>
      </c>
    </row>
    <row r="916" spans="1:4" s="1007" customFormat="1" ht="11.25" customHeight="1" x14ac:dyDescent="0.2">
      <c r="A916" s="1326" t="s">
        <v>4467</v>
      </c>
      <c r="B916" s="1002">
        <v>96</v>
      </c>
      <c r="C916" s="1002">
        <v>96</v>
      </c>
      <c r="D916" s="1008" t="s">
        <v>781</v>
      </c>
    </row>
    <row r="917" spans="1:4" s="1007" customFormat="1" ht="11.25" customHeight="1" x14ac:dyDescent="0.2">
      <c r="A917" s="1328"/>
      <c r="B917" s="1005">
        <v>96</v>
      </c>
      <c r="C917" s="1005">
        <v>96</v>
      </c>
      <c r="D917" s="1010" t="s">
        <v>11</v>
      </c>
    </row>
    <row r="918" spans="1:4" s="1007" customFormat="1" ht="11.25" customHeight="1" x14ac:dyDescent="0.2">
      <c r="A918" s="1327" t="s">
        <v>3439</v>
      </c>
      <c r="B918" s="1003">
        <v>230</v>
      </c>
      <c r="C918" s="1003">
        <v>100</v>
      </c>
      <c r="D918" s="1009" t="s">
        <v>4087</v>
      </c>
    </row>
    <row r="919" spans="1:4" s="1007" customFormat="1" ht="11.25" customHeight="1" x14ac:dyDescent="0.2">
      <c r="A919" s="1327"/>
      <c r="B919" s="1003">
        <v>230</v>
      </c>
      <c r="C919" s="1003">
        <v>100</v>
      </c>
      <c r="D919" s="1009" t="s">
        <v>11</v>
      </c>
    </row>
    <row r="920" spans="1:4" s="1007" customFormat="1" ht="11.25" customHeight="1" x14ac:dyDescent="0.2">
      <c r="A920" s="1326" t="s">
        <v>3440</v>
      </c>
      <c r="B920" s="1002">
        <v>20</v>
      </c>
      <c r="C920" s="1002">
        <v>20</v>
      </c>
      <c r="D920" s="1008" t="s">
        <v>781</v>
      </c>
    </row>
    <row r="921" spans="1:4" s="1007" customFormat="1" ht="11.25" customHeight="1" x14ac:dyDescent="0.2">
      <c r="A921" s="1328"/>
      <c r="B921" s="1005">
        <v>20</v>
      </c>
      <c r="C921" s="1005">
        <v>20</v>
      </c>
      <c r="D921" s="1010" t="s">
        <v>11</v>
      </c>
    </row>
    <row r="922" spans="1:4" s="1007" customFormat="1" ht="11.25" customHeight="1" x14ac:dyDescent="0.2">
      <c r="A922" s="1327" t="s">
        <v>4468</v>
      </c>
      <c r="B922" s="1003">
        <v>63.85</v>
      </c>
      <c r="C922" s="1003">
        <v>63.85</v>
      </c>
      <c r="D922" s="1009" t="s">
        <v>783</v>
      </c>
    </row>
    <row r="923" spans="1:4" s="1007" customFormat="1" ht="11.25" customHeight="1" x14ac:dyDescent="0.2">
      <c r="A923" s="1327"/>
      <c r="B923" s="1003">
        <v>63.85</v>
      </c>
      <c r="C923" s="1003">
        <v>63.85</v>
      </c>
      <c r="D923" s="1009" t="s">
        <v>11</v>
      </c>
    </row>
    <row r="924" spans="1:4" s="1007" customFormat="1" ht="11.25" customHeight="1" x14ac:dyDescent="0.2">
      <c r="A924" s="1326" t="s">
        <v>3855</v>
      </c>
      <c r="B924" s="1002">
        <v>100</v>
      </c>
      <c r="C924" s="1002">
        <v>100</v>
      </c>
      <c r="D924" s="1008" t="s">
        <v>757</v>
      </c>
    </row>
    <row r="925" spans="1:4" s="1007" customFormat="1" ht="11.25" customHeight="1" x14ac:dyDescent="0.2">
      <c r="A925" s="1327"/>
      <c r="B925" s="1003">
        <v>350</v>
      </c>
      <c r="C925" s="1003">
        <v>350</v>
      </c>
      <c r="D925" s="1009" t="s">
        <v>440</v>
      </c>
    </row>
    <row r="926" spans="1:4" s="1007" customFormat="1" ht="11.25" customHeight="1" x14ac:dyDescent="0.2">
      <c r="A926" s="1328"/>
      <c r="B926" s="1005">
        <v>450</v>
      </c>
      <c r="C926" s="1005">
        <v>450</v>
      </c>
      <c r="D926" s="1010" t="s">
        <v>11</v>
      </c>
    </row>
    <row r="927" spans="1:4" s="1007" customFormat="1" ht="11.25" customHeight="1" x14ac:dyDescent="0.2">
      <c r="A927" s="1327" t="s">
        <v>3038</v>
      </c>
      <c r="B927" s="1003">
        <v>100</v>
      </c>
      <c r="C927" s="1003">
        <v>100</v>
      </c>
      <c r="D927" s="1009" t="s">
        <v>828</v>
      </c>
    </row>
    <row r="928" spans="1:4" s="1007" customFormat="1" ht="21" x14ac:dyDescent="0.2">
      <c r="A928" s="1327"/>
      <c r="B928" s="1003">
        <v>200</v>
      </c>
      <c r="C928" s="1003">
        <v>200</v>
      </c>
      <c r="D928" s="1009" t="s">
        <v>810</v>
      </c>
    </row>
    <row r="929" spans="1:4" s="1007" customFormat="1" ht="11.25" customHeight="1" x14ac:dyDescent="0.2">
      <c r="A929" s="1327"/>
      <c r="B929" s="1003">
        <v>300</v>
      </c>
      <c r="C929" s="1003">
        <v>300</v>
      </c>
      <c r="D929" s="1009" t="s">
        <v>11</v>
      </c>
    </row>
    <row r="930" spans="1:4" s="1007" customFormat="1" ht="11.25" customHeight="1" x14ac:dyDescent="0.2">
      <c r="A930" s="1326" t="s">
        <v>2061</v>
      </c>
      <c r="B930" s="1002">
        <v>2963.81</v>
      </c>
      <c r="C930" s="1002">
        <v>2963.8110000000001</v>
      </c>
      <c r="D930" s="1008" t="s">
        <v>1957</v>
      </c>
    </row>
    <row r="931" spans="1:4" s="1007" customFormat="1" ht="11.25" customHeight="1" x14ac:dyDescent="0.2">
      <c r="A931" s="1328"/>
      <c r="B931" s="1005">
        <v>2963.81</v>
      </c>
      <c r="C931" s="1005">
        <v>2963.8110000000001</v>
      </c>
      <c r="D931" s="1010" t="s">
        <v>11</v>
      </c>
    </row>
    <row r="932" spans="1:4" s="1007" customFormat="1" ht="11.25" customHeight="1" x14ac:dyDescent="0.2">
      <c r="A932" s="1327" t="s">
        <v>4469</v>
      </c>
      <c r="B932" s="1003">
        <v>342</v>
      </c>
      <c r="C932" s="1003">
        <v>342</v>
      </c>
      <c r="D932" s="1009" t="s">
        <v>781</v>
      </c>
    </row>
    <row r="933" spans="1:4" s="1007" customFormat="1" ht="11.25" customHeight="1" x14ac:dyDescent="0.2">
      <c r="A933" s="1327"/>
      <c r="B933" s="1003">
        <v>342</v>
      </c>
      <c r="C933" s="1003">
        <v>342</v>
      </c>
      <c r="D933" s="1009" t="s">
        <v>11</v>
      </c>
    </row>
    <row r="934" spans="1:4" s="1007" customFormat="1" ht="11.25" customHeight="1" x14ac:dyDescent="0.2">
      <c r="A934" s="1326" t="s">
        <v>4470</v>
      </c>
      <c r="B934" s="1002">
        <v>66.099999999999994</v>
      </c>
      <c r="C934" s="1002">
        <v>0</v>
      </c>
      <c r="D934" s="1008" t="s">
        <v>4087</v>
      </c>
    </row>
    <row r="935" spans="1:4" s="1007" customFormat="1" ht="11.25" customHeight="1" x14ac:dyDescent="0.2">
      <c r="A935" s="1328"/>
      <c r="B935" s="1005">
        <v>66.099999999999994</v>
      </c>
      <c r="C935" s="1005">
        <v>0</v>
      </c>
      <c r="D935" s="1010" t="s">
        <v>11</v>
      </c>
    </row>
    <row r="936" spans="1:4" s="1007" customFormat="1" ht="11.25" customHeight="1" x14ac:dyDescent="0.2">
      <c r="A936" s="1327" t="s">
        <v>508</v>
      </c>
      <c r="B936" s="1003">
        <v>360</v>
      </c>
      <c r="C936" s="1003">
        <v>360</v>
      </c>
      <c r="D936" s="1009" t="s">
        <v>812</v>
      </c>
    </row>
    <row r="937" spans="1:4" s="1007" customFormat="1" ht="11.25" customHeight="1" x14ac:dyDescent="0.2">
      <c r="A937" s="1327"/>
      <c r="B937" s="1003">
        <v>360</v>
      </c>
      <c r="C937" s="1003">
        <v>360</v>
      </c>
      <c r="D937" s="1009" t="s">
        <v>11</v>
      </c>
    </row>
    <row r="938" spans="1:4" s="1007" customFormat="1" ht="11.25" customHeight="1" x14ac:dyDescent="0.2">
      <c r="A938" s="1326" t="s">
        <v>2062</v>
      </c>
      <c r="B938" s="1002">
        <v>31759.29</v>
      </c>
      <c r="C938" s="1002">
        <v>31759.288</v>
      </c>
      <c r="D938" s="1008" t="s">
        <v>1957</v>
      </c>
    </row>
    <row r="939" spans="1:4" s="1007" customFormat="1" ht="11.25" customHeight="1" x14ac:dyDescent="0.2">
      <c r="A939" s="1328"/>
      <c r="B939" s="1005">
        <v>31759.29</v>
      </c>
      <c r="C939" s="1005">
        <v>31759.288</v>
      </c>
      <c r="D939" s="1010" t="s">
        <v>11</v>
      </c>
    </row>
    <row r="940" spans="1:4" s="1007" customFormat="1" ht="11.25" customHeight="1" x14ac:dyDescent="0.2">
      <c r="A940" s="1327" t="s">
        <v>3179</v>
      </c>
      <c r="B940" s="1003">
        <v>200</v>
      </c>
      <c r="C940" s="1003">
        <v>200</v>
      </c>
      <c r="D940" s="1009" t="s">
        <v>495</v>
      </c>
    </row>
    <row r="941" spans="1:4" s="1007" customFormat="1" ht="11.25" customHeight="1" x14ac:dyDescent="0.2">
      <c r="A941" s="1327"/>
      <c r="B941" s="1003">
        <v>200</v>
      </c>
      <c r="C941" s="1003">
        <v>200</v>
      </c>
      <c r="D941" s="1009" t="s">
        <v>11</v>
      </c>
    </row>
    <row r="942" spans="1:4" s="1007" customFormat="1" ht="11.25" customHeight="1" x14ac:dyDescent="0.2">
      <c r="A942" s="1326" t="s">
        <v>3441</v>
      </c>
      <c r="B942" s="1002">
        <v>225.5</v>
      </c>
      <c r="C942" s="1002">
        <v>98.2</v>
      </c>
      <c r="D942" s="1008" t="s">
        <v>4087</v>
      </c>
    </row>
    <row r="943" spans="1:4" s="1007" customFormat="1" ht="11.25" customHeight="1" x14ac:dyDescent="0.2">
      <c r="A943" s="1328"/>
      <c r="B943" s="1005">
        <v>225.5</v>
      </c>
      <c r="C943" s="1005">
        <v>98.2</v>
      </c>
      <c r="D943" s="1010" t="s">
        <v>11</v>
      </c>
    </row>
    <row r="944" spans="1:4" s="1007" customFormat="1" ht="11.25" customHeight="1" x14ac:dyDescent="0.2">
      <c r="A944" s="1327" t="s">
        <v>3168</v>
      </c>
      <c r="B944" s="1003">
        <v>4300</v>
      </c>
      <c r="C944" s="1003">
        <v>4300</v>
      </c>
      <c r="D944" s="1009" t="s">
        <v>458</v>
      </c>
    </row>
    <row r="945" spans="1:4" s="1007" customFormat="1" ht="11.25" customHeight="1" x14ac:dyDescent="0.2">
      <c r="A945" s="1327"/>
      <c r="B945" s="1003">
        <v>4300</v>
      </c>
      <c r="C945" s="1003">
        <v>4300</v>
      </c>
      <c r="D945" s="1009" t="s">
        <v>11</v>
      </c>
    </row>
    <row r="946" spans="1:4" s="1007" customFormat="1" ht="11.25" customHeight="1" x14ac:dyDescent="0.2">
      <c r="A946" s="1326" t="s">
        <v>4471</v>
      </c>
      <c r="B946" s="1002">
        <v>99.9</v>
      </c>
      <c r="C946" s="1002">
        <v>99.9</v>
      </c>
      <c r="D946" s="1008" t="s">
        <v>4386</v>
      </c>
    </row>
    <row r="947" spans="1:4" s="1007" customFormat="1" ht="11.25" customHeight="1" x14ac:dyDescent="0.2">
      <c r="A947" s="1328"/>
      <c r="B947" s="1005">
        <v>99.9</v>
      </c>
      <c r="C947" s="1005">
        <v>99.9</v>
      </c>
      <c r="D947" s="1010" t="s">
        <v>11</v>
      </c>
    </row>
    <row r="948" spans="1:4" s="1007" customFormat="1" ht="11.25" customHeight="1" x14ac:dyDescent="0.2">
      <c r="A948" s="1327" t="s">
        <v>4472</v>
      </c>
      <c r="B948" s="1003">
        <v>99</v>
      </c>
      <c r="C948" s="1003">
        <v>99</v>
      </c>
      <c r="D948" s="1009" t="s">
        <v>4386</v>
      </c>
    </row>
    <row r="949" spans="1:4" s="1007" customFormat="1" ht="11.25" customHeight="1" x14ac:dyDescent="0.2">
      <c r="A949" s="1327"/>
      <c r="B949" s="1003">
        <v>99</v>
      </c>
      <c r="C949" s="1003">
        <v>99</v>
      </c>
      <c r="D949" s="1009" t="s">
        <v>11</v>
      </c>
    </row>
    <row r="950" spans="1:4" s="1007" customFormat="1" ht="11.25" customHeight="1" x14ac:dyDescent="0.2">
      <c r="A950" s="1326" t="s">
        <v>3442</v>
      </c>
      <c r="B950" s="1002">
        <v>85.1</v>
      </c>
      <c r="C950" s="1002">
        <v>85.1</v>
      </c>
      <c r="D950" s="1008" t="s">
        <v>893</v>
      </c>
    </row>
    <row r="951" spans="1:4" s="1007" customFormat="1" ht="11.25" customHeight="1" x14ac:dyDescent="0.2">
      <c r="A951" s="1328"/>
      <c r="B951" s="1005">
        <v>85.1</v>
      </c>
      <c r="C951" s="1005">
        <v>85.1</v>
      </c>
      <c r="D951" s="1010" t="s">
        <v>11</v>
      </c>
    </row>
    <row r="952" spans="1:4" s="1007" customFormat="1" ht="11.25" customHeight="1" x14ac:dyDescent="0.2">
      <c r="A952" s="1327" t="s">
        <v>4473</v>
      </c>
      <c r="B952" s="1003">
        <v>99</v>
      </c>
      <c r="C952" s="1003">
        <v>99</v>
      </c>
      <c r="D952" s="1009" t="s">
        <v>4386</v>
      </c>
    </row>
    <row r="953" spans="1:4" s="1007" customFormat="1" ht="11.25" customHeight="1" x14ac:dyDescent="0.2">
      <c r="A953" s="1327"/>
      <c r="B953" s="1003">
        <v>99</v>
      </c>
      <c r="C953" s="1003">
        <v>99</v>
      </c>
      <c r="D953" s="1009" t="s">
        <v>11</v>
      </c>
    </row>
    <row r="954" spans="1:4" s="1007" customFormat="1" ht="11.25" customHeight="1" x14ac:dyDescent="0.2">
      <c r="A954" s="1326" t="s">
        <v>3443</v>
      </c>
      <c r="B954" s="1002">
        <v>34.54</v>
      </c>
      <c r="C954" s="1002">
        <v>34.533000000000001</v>
      </c>
      <c r="D954" s="1008" t="s">
        <v>893</v>
      </c>
    </row>
    <row r="955" spans="1:4" s="1007" customFormat="1" ht="11.25" customHeight="1" x14ac:dyDescent="0.2">
      <c r="A955" s="1328"/>
      <c r="B955" s="1005">
        <v>34.54</v>
      </c>
      <c r="C955" s="1005">
        <v>34.533000000000001</v>
      </c>
      <c r="D955" s="1010" t="s">
        <v>11</v>
      </c>
    </row>
    <row r="956" spans="1:4" s="1007" customFormat="1" ht="11.25" customHeight="1" x14ac:dyDescent="0.2">
      <c r="A956" s="1327" t="s">
        <v>4474</v>
      </c>
      <c r="B956" s="1003">
        <v>99.9</v>
      </c>
      <c r="C956" s="1003">
        <v>99.9</v>
      </c>
      <c r="D956" s="1009" t="s">
        <v>4386</v>
      </c>
    </row>
    <row r="957" spans="1:4" s="1007" customFormat="1" ht="11.25" customHeight="1" x14ac:dyDescent="0.2">
      <c r="A957" s="1327"/>
      <c r="B957" s="1003">
        <v>99.9</v>
      </c>
      <c r="C957" s="1003">
        <v>99.9</v>
      </c>
      <c r="D957" s="1009" t="s">
        <v>11</v>
      </c>
    </row>
    <row r="958" spans="1:4" s="1007" customFormat="1" ht="11.25" customHeight="1" x14ac:dyDescent="0.2">
      <c r="A958" s="1326" t="s">
        <v>4475</v>
      </c>
      <c r="B958" s="1002">
        <v>99</v>
      </c>
      <c r="C958" s="1002">
        <v>99</v>
      </c>
      <c r="D958" s="1008" t="s">
        <v>4386</v>
      </c>
    </row>
    <row r="959" spans="1:4" s="1007" customFormat="1" ht="11.25" customHeight="1" x14ac:dyDescent="0.2">
      <c r="A959" s="1328"/>
      <c r="B959" s="1005">
        <v>99</v>
      </c>
      <c r="C959" s="1005">
        <v>99</v>
      </c>
      <c r="D959" s="1010" t="s">
        <v>11</v>
      </c>
    </row>
    <row r="960" spans="1:4" s="1007" customFormat="1" ht="11.25" customHeight="1" x14ac:dyDescent="0.2">
      <c r="A960" s="1327" t="s">
        <v>4476</v>
      </c>
      <c r="B960" s="1003">
        <v>96</v>
      </c>
      <c r="C960" s="1003">
        <v>96</v>
      </c>
      <c r="D960" s="1009" t="s">
        <v>781</v>
      </c>
    </row>
    <row r="961" spans="1:4" s="1007" customFormat="1" ht="11.25" customHeight="1" x14ac:dyDescent="0.2">
      <c r="A961" s="1327"/>
      <c r="B961" s="1003">
        <v>96</v>
      </c>
      <c r="C961" s="1003">
        <v>96</v>
      </c>
      <c r="D961" s="1009" t="s">
        <v>11</v>
      </c>
    </row>
    <row r="962" spans="1:4" s="1007" customFormat="1" ht="11.25" customHeight="1" x14ac:dyDescent="0.2">
      <c r="A962" s="1326" t="s">
        <v>3144</v>
      </c>
      <c r="B962" s="1002">
        <v>3500</v>
      </c>
      <c r="C962" s="1002">
        <v>3500</v>
      </c>
      <c r="D962" s="1008" t="s">
        <v>415</v>
      </c>
    </row>
    <row r="963" spans="1:4" s="1007" customFormat="1" ht="11.25" customHeight="1" x14ac:dyDescent="0.2">
      <c r="A963" s="1328"/>
      <c r="B963" s="1005">
        <v>3500</v>
      </c>
      <c r="C963" s="1005">
        <v>3500</v>
      </c>
      <c r="D963" s="1010" t="s">
        <v>11</v>
      </c>
    </row>
    <row r="964" spans="1:4" s="1007" customFormat="1" ht="11.25" customHeight="1" x14ac:dyDescent="0.2">
      <c r="A964" s="1327" t="s">
        <v>3444</v>
      </c>
      <c r="B964" s="1003">
        <v>9.7899999999999991</v>
      </c>
      <c r="C964" s="1003">
        <v>0</v>
      </c>
      <c r="D964" s="1009" t="s">
        <v>781</v>
      </c>
    </row>
    <row r="965" spans="1:4" s="1007" customFormat="1" ht="11.25" customHeight="1" x14ac:dyDescent="0.2">
      <c r="A965" s="1327"/>
      <c r="B965" s="1003">
        <v>9.7899999999999991</v>
      </c>
      <c r="C965" s="1003">
        <v>0</v>
      </c>
      <c r="D965" s="1009" t="s">
        <v>11</v>
      </c>
    </row>
    <row r="966" spans="1:4" s="1007" customFormat="1" ht="11.25" customHeight="1" x14ac:dyDescent="0.2">
      <c r="A966" s="1326" t="s">
        <v>2063</v>
      </c>
      <c r="B966" s="1002">
        <v>22399.05</v>
      </c>
      <c r="C966" s="1002">
        <v>22399.046999999999</v>
      </c>
      <c r="D966" s="1008" t="s">
        <v>1957</v>
      </c>
    </row>
    <row r="967" spans="1:4" s="1007" customFormat="1" ht="11.25" customHeight="1" x14ac:dyDescent="0.2">
      <c r="A967" s="1328"/>
      <c r="B967" s="1005">
        <v>22399.05</v>
      </c>
      <c r="C967" s="1005">
        <v>22399.046999999999</v>
      </c>
      <c r="D967" s="1010" t="s">
        <v>11</v>
      </c>
    </row>
    <row r="968" spans="1:4" s="1007" customFormat="1" ht="11.25" customHeight="1" x14ac:dyDescent="0.2">
      <c r="A968" s="1327" t="s">
        <v>3445</v>
      </c>
      <c r="B968" s="1003">
        <v>397.7</v>
      </c>
      <c r="C968" s="1003">
        <v>397.7</v>
      </c>
      <c r="D968" s="1009" t="s">
        <v>4087</v>
      </c>
    </row>
    <row r="969" spans="1:4" s="1007" customFormat="1" ht="11.25" customHeight="1" x14ac:dyDescent="0.2">
      <c r="A969" s="1327"/>
      <c r="B969" s="1003">
        <v>397.7</v>
      </c>
      <c r="C969" s="1003">
        <v>397.7</v>
      </c>
      <c r="D969" s="1009" t="s">
        <v>11</v>
      </c>
    </row>
    <row r="970" spans="1:4" s="1007" customFormat="1" ht="11.25" customHeight="1" x14ac:dyDescent="0.2">
      <c r="A970" s="1326" t="s">
        <v>3446</v>
      </c>
      <c r="B970" s="1002">
        <v>435</v>
      </c>
      <c r="C970" s="1002">
        <v>175</v>
      </c>
      <c r="D970" s="1008" t="s">
        <v>4087</v>
      </c>
    </row>
    <row r="971" spans="1:4" s="1007" customFormat="1" ht="11.25" customHeight="1" x14ac:dyDescent="0.2">
      <c r="A971" s="1328"/>
      <c r="B971" s="1005">
        <v>435</v>
      </c>
      <c r="C971" s="1005">
        <v>175</v>
      </c>
      <c r="D971" s="1010" t="s">
        <v>11</v>
      </c>
    </row>
    <row r="972" spans="1:4" s="1007" customFormat="1" ht="11.25" customHeight="1" x14ac:dyDescent="0.2">
      <c r="A972" s="1327" t="s">
        <v>3856</v>
      </c>
      <c r="B972" s="1003">
        <v>20</v>
      </c>
      <c r="C972" s="1003">
        <v>20</v>
      </c>
      <c r="D972" s="1009" t="s">
        <v>440</v>
      </c>
    </row>
    <row r="973" spans="1:4" s="1007" customFormat="1" ht="11.25" customHeight="1" x14ac:dyDescent="0.2">
      <c r="A973" s="1327"/>
      <c r="B973" s="1003">
        <v>20</v>
      </c>
      <c r="C973" s="1003">
        <v>20</v>
      </c>
      <c r="D973" s="1009" t="s">
        <v>11</v>
      </c>
    </row>
    <row r="974" spans="1:4" s="1007" customFormat="1" ht="11.25" customHeight="1" x14ac:dyDescent="0.2">
      <c r="A974" s="1326" t="s">
        <v>4477</v>
      </c>
      <c r="B974" s="1002">
        <v>86.27</v>
      </c>
      <c r="C974" s="1002">
        <v>86.266000000000005</v>
      </c>
      <c r="D974" s="1008" t="s">
        <v>796</v>
      </c>
    </row>
    <row r="975" spans="1:4" s="1007" customFormat="1" ht="11.25" customHeight="1" x14ac:dyDescent="0.2">
      <c r="A975" s="1328"/>
      <c r="B975" s="1005">
        <v>86.27</v>
      </c>
      <c r="C975" s="1005">
        <v>86.266000000000005</v>
      </c>
      <c r="D975" s="1010" t="s">
        <v>11</v>
      </c>
    </row>
    <row r="976" spans="1:4" s="1007" customFormat="1" ht="11.25" customHeight="1" x14ac:dyDescent="0.2">
      <c r="A976" s="1327" t="s">
        <v>3932</v>
      </c>
      <c r="B976" s="1003">
        <v>200</v>
      </c>
      <c r="C976" s="1003">
        <v>200</v>
      </c>
      <c r="D976" s="1009" t="s">
        <v>516</v>
      </c>
    </row>
    <row r="977" spans="1:4" s="1007" customFormat="1" ht="11.25" customHeight="1" x14ac:dyDescent="0.2">
      <c r="A977" s="1327"/>
      <c r="B977" s="1003">
        <v>200</v>
      </c>
      <c r="C977" s="1003">
        <v>200</v>
      </c>
      <c r="D977" s="1009" t="s">
        <v>11</v>
      </c>
    </row>
    <row r="978" spans="1:4" s="1007" customFormat="1" ht="11.25" customHeight="1" x14ac:dyDescent="0.2">
      <c r="A978" s="1326" t="s">
        <v>3039</v>
      </c>
      <c r="B978" s="1002">
        <v>50</v>
      </c>
      <c r="C978" s="1002">
        <v>50</v>
      </c>
      <c r="D978" s="1008" t="s">
        <v>4329</v>
      </c>
    </row>
    <row r="979" spans="1:4" s="1007" customFormat="1" ht="11.25" customHeight="1" x14ac:dyDescent="0.2">
      <c r="A979" s="1328"/>
      <c r="B979" s="1005">
        <v>50</v>
      </c>
      <c r="C979" s="1005">
        <v>50</v>
      </c>
      <c r="D979" s="1010" t="s">
        <v>11</v>
      </c>
    </row>
    <row r="980" spans="1:4" s="1007" customFormat="1" ht="11.25" customHeight="1" x14ac:dyDescent="0.2">
      <c r="A980" s="1327" t="s">
        <v>3447</v>
      </c>
      <c r="B980" s="1003">
        <v>7194</v>
      </c>
      <c r="C980" s="1003">
        <v>7194</v>
      </c>
      <c r="D980" s="1009" t="s">
        <v>812</v>
      </c>
    </row>
    <row r="981" spans="1:4" s="1007" customFormat="1" ht="21" x14ac:dyDescent="0.2">
      <c r="A981" s="1327"/>
      <c r="B981" s="1003">
        <v>96</v>
      </c>
      <c r="C981" s="1003">
        <v>95.4</v>
      </c>
      <c r="D981" s="1009" t="s">
        <v>808</v>
      </c>
    </row>
    <row r="982" spans="1:4" s="1007" customFormat="1" ht="11.25" customHeight="1" x14ac:dyDescent="0.2">
      <c r="A982" s="1327"/>
      <c r="B982" s="1003">
        <v>17700.029999999995</v>
      </c>
      <c r="C982" s="1003">
        <v>17699.999999999996</v>
      </c>
      <c r="D982" s="1009" t="s">
        <v>4018</v>
      </c>
    </row>
    <row r="983" spans="1:4" s="1007" customFormat="1" ht="11.25" customHeight="1" x14ac:dyDescent="0.2">
      <c r="A983" s="1327"/>
      <c r="B983" s="1003">
        <v>24990.029999999995</v>
      </c>
      <c r="C983" s="1003">
        <v>24989.399999999998</v>
      </c>
      <c r="D983" s="1009" t="s">
        <v>11</v>
      </c>
    </row>
    <row r="984" spans="1:4" s="1007" customFormat="1" ht="11.25" customHeight="1" x14ac:dyDescent="0.2">
      <c r="A984" s="1326" t="s">
        <v>4478</v>
      </c>
      <c r="B984" s="1002">
        <v>99</v>
      </c>
      <c r="C984" s="1002">
        <v>99</v>
      </c>
      <c r="D984" s="1008" t="s">
        <v>4386</v>
      </c>
    </row>
    <row r="985" spans="1:4" s="1007" customFormat="1" ht="11.25" customHeight="1" x14ac:dyDescent="0.2">
      <c r="A985" s="1328"/>
      <c r="B985" s="1005">
        <v>99</v>
      </c>
      <c r="C985" s="1005">
        <v>99</v>
      </c>
      <c r="D985" s="1010" t="s">
        <v>11</v>
      </c>
    </row>
    <row r="986" spans="1:4" s="1007" customFormat="1" ht="11.25" customHeight="1" x14ac:dyDescent="0.2">
      <c r="A986" s="1327" t="s">
        <v>3857</v>
      </c>
      <c r="B986" s="1003">
        <v>200</v>
      </c>
      <c r="C986" s="1003">
        <v>200</v>
      </c>
      <c r="D986" s="1009" t="s">
        <v>440</v>
      </c>
    </row>
    <row r="987" spans="1:4" s="1007" customFormat="1" ht="11.25" customHeight="1" x14ac:dyDescent="0.2">
      <c r="A987" s="1327"/>
      <c r="B987" s="1003">
        <v>200</v>
      </c>
      <c r="C987" s="1003">
        <v>200</v>
      </c>
      <c r="D987" s="1009" t="s">
        <v>11</v>
      </c>
    </row>
    <row r="988" spans="1:4" s="1007" customFormat="1" ht="11.25" customHeight="1" x14ac:dyDescent="0.2">
      <c r="A988" s="1326" t="s">
        <v>4479</v>
      </c>
      <c r="B988" s="1002">
        <v>200</v>
      </c>
      <c r="C988" s="1002">
        <v>200</v>
      </c>
      <c r="D988" s="1008" t="s">
        <v>798</v>
      </c>
    </row>
    <row r="989" spans="1:4" s="1007" customFormat="1" ht="11.25" customHeight="1" x14ac:dyDescent="0.2">
      <c r="A989" s="1328"/>
      <c r="B989" s="1005">
        <v>200</v>
      </c>
      <c r="C989" s="1005">
        <v>200</v>
      </c>
      <c r="D989" s="1010" t="s">
        <v>11</v>
      </c>
    </row>
    <row r="990" spans="1:4" s="1007" customFormat="1" ht="11.25" customHeight="1" x14ac:dyDescent="0.2">
      <c r="A990" s="1327" t="s">
        <v>4480</v>
      </c>
      <c r="B990" s="1003">
        <v>200</v>
      </c>
      <c r="C990" s="1003">
        <v>200</v>
      </c>
      <c r="D990" s="1009" t="s">
        <v>798</v>
      </c>
    </row>
    <row r="991" spans="1:4" s="1007" customFormat="1" ht="11.25" customHeight="1" x14ac:dyDescent="0.2">
      <c r="A991" s="1327"/>
      <c r="B991" s="1003">
        <v>200</v>
      </c>
      <c r="C991" s="1003">
        <v>200</v>
      </c>
      <c r="D991" s="1009" t="s">
        <v>11</v>
      </c>
    </row>
    <row r="992" spans="1:4" s="1007" customFormat="1" ht="11.25" customHeight="1" x14ac:dyDescent="0.2">
      <c r="A992" s="1326" t="s">
        <v>4481</v>
      </c>
      <c r="B992" s="1002">
        <v>200</v>
      </c>
      <c r="C992" s="1002">
        <v>200</v>
      </c>
      <c r="D992" s="1008" t="s">
        <v>798</v>
      </c>
    </row>
    <row r="993" spans="1:4" s="1007" customFormat="1" ht="11.25" customHeight="1" x14ac:dyDescent="0.2">
      <c r="A993" s="1328"/>
      <c r="B993" s="1005">
        <v>200</v>
      </c>
      <c r="C993" s="1005">
        <v>200</v>
      </c>
      <c r="D993" s="1010" t="s">
        <v>11</v>
      </c>
    </row>
    <row r="994" spans="1:4" s="1007" customFormat="1" ht="11.25" customHeight="1" x14ac:dyDescent="0.2">
      <c r="A994" s="1327" t="s">
        <v>2064</v>
      </c>
      <c r="B994" s="1003">
        <v>150</v>
      </c>
      <c r="C994" s="1003">
        <v>150</v>
      </c>
      <c r="D994" s="1009" t="s">
        <v>516</v>
      </c>
    </row>
    <row r="995" spans="1:4" s="1007" customFormat="1" ht="11.25" customHeight="1" x14ac:dyDescent="0.2">
      <c r="A995" s="1327"/>
      <c r="B995" s="1003">
        <v>150</v>
      </c>
      <c r="C995" s="1003">
        <v>150</v>
      </c>
      <c r="D995" s="1009" t="s">
        <v>11</v>
      </c>
    </row>
    <row r="996" spans="1:4" s="1007" customFormat="1" ht="11.25" customHeight="1" x14ac:dyDescent="0.2">
      <c r="A996" s="1326" t="s">
        <v>3909</v>
      </c>
      <c r="B996" s="1002">
        <v>36</v>
      </c>
      <c r="C996" s="1002">
        <v>36</v>
      </c>
      <c r="D996" s="1008" t="s">
        <v>503</v>
      </c>
    </row>
    <row r="997" spans="1:4" s="1007" customFormat="1" ht="11.25" customHeight="1" x14ac:dyDescent="0.2">
      <c r="A997" s="1328"/>
      <c r="B997" s="1005">
        <v>36</v>
      </c>
      <c r="C997" s="1005">
        <v>36</v>
      </c>
      <c r="D997" s="1010" t="s">
        <v>11</v>
      </c>
    </row>
    <row r="998" spans="1:4" s="1007" customFormat="1" ht="11.25" customHeight="1" x14ac:dyDescent="0.2">
      <c r="A998" s="1327" t="s">
        <v>3933</v>
      </c>
      <c r="B998" s="1003">
        <v>50</v>
      </c>
      <c r="C998" s="1003">
        <v>50</v>
      </c>
      <c r="D998" s="1009" t="s">
        <v>4329</v>
      </c>
    </row>
    <row r="999" spans="1:4" s="1007" customFormat="1" ht="11.25" customHeight="1" x14ac:dyDescent="0.2">
      <c r="A999" s="1327"/>
      <c r="B999" s="1003">
        <v>35</v>
      </c>
      <c r="C999" s="1003">
        <v>35</v>
      </c>
      <c r="D999" s="1009" t="s">
        <v>516</v>
      </c>
    </row>
    <row r="1000" spans="1:4" s="1007" customFormat="1" ht="11.25" customHeight="1" x14ac:dyDescent="0.2">
      <c r="A1000" s="1327"/>
      <c r="B1000" s="1003">
        <v>85</v>
      </c>
      <c r="C1000" s="1003">
        <v>85</v>
      </c>
      <c r="D1000" s="1009" t="s">
        <v>11</v>
      </c>
    </row>
    <row r="1001" spans="1:4" s="1007" customFormat="1" ht="11.25" customHeight="1" x14ac:dyDescent="0.2">
      <c r="A1001" s="1326" t="s">
        <v>3934</v>
      </c>
      <c r="B1001" s="1002">
        <v>200</v>
      </c>
      <c r="C1001" s="1002">
        <v>200</v>
      </c>
      <c r="D1001" s="1008" t="s">
        <v>516</v>
      </c>
    </row>
    <row r="1002" spans="1:4" s="1007" customFormat="1" ht="11.25" customHeight="1" x14ac:dyDescent="0.2">
      <c r="A1002" s="1328"/>
      <c r="B1002" s="1005">
        <v>200</v>
      </c>
      <c r="C1002" s="1005">
        <v>200</v>
      </c>
      <c r="D1002" s="1010" t="s">
        <v>11</v>
      </c>
    </row>
    <row r="1003" spans="1:4" s="1007" customFormat="1" ht="11.25" customHeight="1" x14ac:dyDescent="0.2">
      <c r="A1003" s="1327" t="s">
        <v>2065</v>
      </c>
      <c r="B1003" s="1003">
        <v>50</v>
      </c>
      <c r="C1003" s="1003">
        <v>50</v>
      </c>
      <c r="D1003" s="1009" t="s">
        <v>2938</v>
      </c>
    </row>
    <row r="1004" spans="1:4" s="1007" customFormat="1" ht="11.25" customHeight="1" x14ac:dyDescent="0.2">
      <c r="A1004" s="1327"/>
      <c r="B1004" s="1003">
        <v>50</v>
      </c>
      <c r="C1004" s="1003">
        <v>50</v>
      </c>
      <c r="D1004" s="1009" t="s">
        <v>11</v>
      </c>
    </row>
    <row r="1005" spans="1:4" s="1007" customFormat="1" ht="11.25" customHeight="1" x14ac:dyDescent="0.2">
      <c r="A1005" s="1326" t="s">
        <v>3448</v>
      </c>
      <c r="B1005" s="1002">
        <v>37.200000000000003</v>
      </c>
      <c r="C1005" s="1002">
        <v>37.200000000000003</v>
      </c>
      <c r="D1005" s="1008" t="s">
        <v>2938</v>
      </c>
    </row>
    <row r="1006" spans="1:4" s="1007" customFormat="1" ht="11.25" customHeight="1" x14ac:dyDescent="0.2">
      <c r="A1006" s="1328"/>
      <c r="B1006" s="1005">
        <v>37.200000000000003</v>
      </c>
      <c r="C1006" s="1005">
        <v>37.200000000000003</v>
      </c>
      <c r="D1006" s="1010" t="s">
        <v>11</v>
      </c>
    </row>
    <row r="1007" spans="1:4" s="1007" customFormat="1" ht="11.25" customHeight="1" x14ac:dyDescent="0.2">
      <c r="A1007" s="1327" t="s">
        <v>4482</v>
      </c>
      <c r="B1007" s="1003">
        <v>100</v>
      </c>
      <c r="C1007" s="1003">
        <v>100</v>
      </c>
      <c r="D1007" s="1009" t="s">
        <v>2938</v>
      </c>
    </row>
    <row r="1008" spans="1:4" s="1007" customFormat="1" ht="11.25" customHeight="1" x14ac:dyDescent="0.2">
      <c r="A1008" s="1327"/>
      <c r="B1008" s="1003">
        <v>100</v>
      </c>
      <c r="C1008" s="1003">
        <v>100</v>
      </c>
      <c r="D1008" s="1009" t="s">
        <v>11</v>
      </c>
    </row>
    <row r="1009" spans="1:4" s="1007" customFormat="1" ht="11.25" customHeight="1" x14ac:dyDescent="0.2">
      <c r="A1009" s="1326" t="s">
        <v>4483</v>
      </c>
      <c r="B1009" s="1002">
        <v>83.6</v>
      </c>
      <c r="C1009" s="1002">
        <v>83.6</v>
      </c>
      <c r="D1009" s="1008" t="s">
        <v>2938</v>
      </c>
    </row>
    <row r="1010" spans="1:4" s="1007" customFormat="1" ht="11.25" customHeight="1" x14ac:dyDescent="0.2">
      <c r="A1010" s="1328"/>
      <c r="B1010" s="1005">
        <v>83.6</v>
      </c>
      <c r="C1010" s="1005">
        <v>83.6</v>
      </c>
      <c r="D1010" s="1010" t="s">
        <v>11</v>
      </c>
    </row>
    <row r="1011" spans="1:4" s="1007" customFormat="1" ht="11.25" customHeight="1" x14ac:dyDescent="0.2">
      <c r="A1011" s="1327" t="s">
        <v>4484</v>
      </c>
      <c r="B1011" s="1003">
        <v>50</v>
      </c>
      <c r="C1011" s="1003">
        <v>50</v>
      </c>
      <c r="D1011" s="1009" t="s">
        <v>2938</v>
      </c>
    </row>
    <row r="1012" spans="1:4" s="1007" customFormat="1" ht="11.25" customHeight="1" x14ac:dyDescent="0.2">
      <c r="A1012" s="1327"/>
      <c r="B1012" s="1003">
        <v>50</v>
      </c>
      <c r="C1012" s="1003">
        <v>50</v>
      </c>
      <c r="D1012" s="1009" t="s">
        <v>11</v>
      </c>
    </row>
    <row r="1013" spans="1:4" s="1007" customFormat="1" ht="11.25" customHeight="1" x14ac:dyDescent="0.2">
      <c r="A1013" s="1326" t="s">
        <v>2066</v>
      </c>
      <c r="B1013" s="1002">
        <v>100</v>
      </c>
      <c r="C1013" s="1002">
        <v>100</v>
      </c>
      <c r="D1013" s="1008" t="s">
        <v>2938</v>
      </c>
    </row>
    <row r="1014" spans="1:4" s="1007" customFormat="1" ht="11.25" customHeight="1" x14ac:dyDescent="0.2">
      <c r="A1014" s="1328"/>
      <c r="B1014" s="1005">
        <v>100</v>
      </c>
      <c r="C1014" s="1005">
        <v>100</v>
      </c>
      <c r="D1014" s="1010" t="s">
        <v>11</v>
      </c>
    </row>
    <row r="1015" spans="1:4" s="1007" customFormat="1" ht="11.25" customHeight="1" x14ac:dyDescent="0.2">
      <c r="A1015" s="1327" t="s">
        <v>4485</v>
      </c>
      <c r="B1015" s="1003">
        <v>89.5</v>
      </c>
      <c r="C1015" s="1003">
        <v>89.5</v>
      </c>
      <c r="D1015" s="1009" t="s">
        <v>2938</v>
      </c>
    </row>
    <row r="1016" spans="1:4" s="1007" customFormat="1" ht="11.25" customHeight="1" x14ac:dyDescent="0.2">
      <c r="A1016" s="1327"/>
      <c r="B1016" s="1003">
        <v>89.5</v>
      </c>
      <c r="C1016" s="1003">
        <v>89.5</v>
      </c>
      <c r="D1016" s="1009" t="s">
        <v>11</v>
      </c>
    </row>
    <row r="1017" spans="1:4" s="1007" customFormat="1" ht="11.25" customHeight="1" x14ac:dyDescent="0.2">
      <c r="A1017" s="1326" t="s">
        <v>4486</v>
      </c>
      <c r="B1017" s="1002">
        <v>89.52</v>
      </c>
      <c r="C1017" s="1002">
        <v>89.52</v>
      </c>
      <c r="D1017" s="1008" t="s">
        <v>2938</v>
      </c>
    </row>
    <row r="1018" spans="1:4" s="1007" customFormat="1" ht="11.25" customHeight="1" x14ac:dyDescent="0.2">
      <c r="A1018" s="1328"/>
      <c r="B1018" s="1005">
        <v>89.52</v>
      </c>
      <c r="C1018" s="1005">
        <v>89.52</v>
      </c>
      <c r="D1018" s="1010" t="s">
        <v>11</v>
      </c>
    </row>
    <row r="1019" spans="1:4" s="1007" customFormat="1" ht="11.25" customHeight="1" x14ac:dyDescent="0.2">
      <c r="A1019" s="1327" t="s">
        <v>4487</v>
      </c>
      <c r="B1019" s="1003">
        <v>41.9</v>
      </c>
      <c r="C1019" s="1003">
        <v>41.9</v>
      </c>
      <c r="D1019" s="1009" t="s">
        <v>2938</v>
      </c>
    </row>
    <row r="1020" spans="1:4" s="1007" customFormat="1" ht="11.25" customHeight="1" x14ac:dyDescent="0.2">
      <c r="A1020" s="1327"/>
      <c r="B1020" s="1003">
        <v>41.9</v>
      </c>
      <c r="C1020" s="1003">
        <v>41.9</v>
      </c>
      <c r="D1020" s="1009" t="s">
        <v>11</v>
      </c>
    </row>
    <row r="1021" spans="1:4" s="1007" customFormat="1" ht="11.25" customHeight="1" x14ac:dyDescent="0.2">
      <c r="A1021" s="1326" t="s">
        <v>3449</v>
      </c>
      <c r="B1021" s="1002">
        <v>90</v>
      </c>
      <c r="C1021" s="1002">
        <v>90</v>
      </c>
      <c r="D1021" s="1008" t="s">
        <v>2938</v>
      </c>
    </row>
    <row r="1022" spans="1:4" s="1007" customFormat="1" ht="11.25" customHeight="1" x14ac:dyDescent="0.2">
      <c r="A1022" s="1328"/>
      <c r="B1022" s="1005">
        <v>90</v>
      </c>
      <c r="C1022" s="1005">
        <v>90</v>
      </c>
      <c r="D1022" s="1010" t="s">
        <v>11</v>
      </c>
    </row>
    <row r="1023" spans="1:4" s="1007" customFormat="1" ht="11.25" customHeight="1" x14ac:dyDescent="0.2">
      <c r="A1023" s="1327" t="s">
        <v>3040</v>
      </c>
      <c r="B1023" s="1003">
        <v>100</v>
      </c>
      <c r="C1023" s="1003">
        <v>100</v>
      </c>
      <c r="D1023" s="1009" t="s">
        <v>2938</v>
      </c>
    </row>
    <row r="1024" spans="1:4" s="1007" customFormat="1" ht="11.25" customHeight="1" x14ac:dyDescent="0.2">
      <c r="A1024" s="1327"/>
      <c r="B1024" s="1003">
        <v>100</v>
      </c>
      <c r="C1024" s="1003">
        <v>100</v>
      </c>
      <c r="D1024" s="1009" t="s">
        <v>11</v>
      </c>
    </row>
    <row r="1025" spans="1:4" s="1007" customFormat="1" ht="11.25" customHeight="1" x14ac:dyDescent="0.2">
      <c r="A1025" s="1326" t="s">
        <v>2067</v>
      </c>
      <c r="B1025" s="1002">
        <v>40</v>
      </c>
      <c r="C1025" s="1002">
        <v>40</v>
      </c>
      <c r="D1025" s="1008" t="s">
        <v>2938</v>
      </c>
    </row>
    <row r="1026" spans="1:4" s="1007" customFormat="1" ht="11.25" customHeight="1" x14ac:dyDescent="0.2">
      <c r="A1026" s="1328"/>
      <c r="B1026" s="1005">
        <v>40</v>
      </c>
      <c r="C1026" s="1005">
        <v>40</v>
      </c>
      <c r="D1026" s="1010" t="s">
        <v>11</v>
      </c>
    </row>
    <row r="1027" spans="1:4" s="1007" customFormat="1" ht="11.25" customHeight="1" x14ac:dyDescent="0.2">
      <c r="A1027" s="1326" t="s">
        <v>2068</v>
      </c>
      <c r="B1027" s="1002">
        <v>100</v>
      </c>
      <c r="C1027" s="1002">
        <v>100</v>
      </c>
      <c r="D1027" s="1008" t="s">
        <v>2938</v>
      </c>
    </row>
    <row r="1028" spans="1:4" s="1007" customFormat="1" ht="11.25" customHeight="1" x14ac:dyDescent="0.2">
      <c r="A1028" s="1328"/>
      <c r="B1028" s="1005">
        <v>100</v>
      </c>
      <c r="C1028" s="1005">
        <v>100</v>
      </c>
      <c r="D1028" s="1010" t="s">
        <v>11</v>
      </c>
    </row>
    <row r="1029" spans="1:4" s="1007" customFormat="1" ht="11.25" customHeight="1" x14ac:dyDescent="0.2">
      <c r="A1029" s="1326" t="s">
        <v>3041</v>
      </c>
      <c r="B1029" s="1002">
        <v>97</v>
      </c>
      <c r="C1029" s="1002">
        <v>97</v>
      </c>
      <c r="D1029" s="1008" t="s">
        <v>2938</v>
      </c>
    </row>
    <row r="1030" spans="1:4" s="1007" customFormat="1" ht="11.25" customHeight="1" x14ac:dyDescent="0.2">
      <c r="A1030" s="1328"/>
      <c r="B1030" s="1005">
        <v>97</v>
      </c>
      <c r="C1030" s="1005">
        <v>97</v>
      </c>
      <c r="D1030" s="1010" t="s">
        <v>11</v>
      </c>
    </row>
    <row r="1031" spans="1:4" s="1007" customFormat="1" ht="11.25" customHeight="1" x14ac:dyDescent="0.2">
      <c r="A1031" s="1327" t="s">
        <v>3042</v>
      </c>
      <c r="B1031" s="1003">
        <v>90</v>
      </c>
      <c r="C1031" s="1003">
        <v>90</v>
      </c>
      <c r="D1031" s="1009" t="s">
        <v>2938</v>
      </c>
    </row>
    <row r="1032" spans="1:4" s="1007" customFormat="1" ht="11.25" customHeight="1" x14ac:dyDescent="0.2">
      <c r="A1032" s="1327"/>
      <c r="B1032" s="1003">
        <v>90</v>
      </c>
      <c r="C1032" s="1003">
        <v>90</v>
      </c>
      <c r="D1032" s="1009" t="s">
        <v>11</v>
      </c>
    </row>
    <row r="1033" spans="1:4" s="1007" customFormat="1" ht="11.25" customHeight="1" x14ac:dyDescent="0.2">
      <c r="A1033" s="1326" t="s">
        <v>3206</v>
      </c>
      <c r="B1033" s="1002">
        <v>195</v>
      </c>
      <c r="C1033" s="1002">
        <v>195</v>
      </c>
      <c r="D1033" s="1008" t="s">
        <v>3205</v>
      </c>
    </row>
    <row r="1034" spans="1:4" s="1007" customFormat="1" ht="11.25" customHeight="1" x14ac:dyDescent="0.2">
      <c r="A1034" s="1328"/>
      <c r="B1034" s="1005">
        <v>195</v>
      </c>
      <c r="C1034" s="1005">
        <v>195</v>
      </c>
      <c r="D1034" s="1010" t="s">
        <v>11</v>
      </c>
    </row>
    <row r="1035" spans="1:4" s="1007" customFormat="1" ht="11.25" customHeight="1" x14ac:dyDescent="0.2">
      <c r="A1035" s="1327" t="s">
        <v>3450</v>
      </c>
      <c r="B1035" s="1003">
        <v>90.57</v>
      </c>
      <c r="C1035" s="1003">
        <v>90.566000000000003</v>
      </c>
      <c r="D1035" s="1009" t="s">
        <v>2938</v>
      </c>
    </row>
    <row r="1036" spans="1:4" s="1007" customFormat="1" ht="11.25" customHeight="1" x14ac:dyDescent="0.2">
      <c r="A1036" s="1327"/>
      <c r="B1036" s="1003">
        <v>90.57</v>
      </c>
      <c r="C1036" s="1003">
        <v>90.566000000000003</v>
      </c>
      <c r="D1036" s="1009" t="s">
        <v>11</v>
      </c>
    </row>
    <row r="1037" spans="1:4" s="1007" customFormat="1" ht="11.25" customHeight="1" x14ac:dyDescent="0.2">
      <c r="A1037" s="1326" t="s">
        <v>4488</v>
      </c>
      <c r="B1037" s="1002">
        <v>40</v>
      </c>
      <c r="C1037" s="1002">
        <v>40</v>
      </c>
      <c r="D1037" s="1008" t="s">
        <v>2938</v>
      </c>
    </row>
    <row r="1038" spans="1:4" s="1007" customFormat="1" ht="11.25" customHeight="1" x14ac:dyDescent="0.2">
      <c r="A1038" s="1328"/>
      <c r="B1038" s="1005">
        <v>40</v>
      </c>
      <c r="C1038" s="1005">
        <v>40</v>
      </c>
      <c r="D1038" s="1010" t="s">
        <v>11</v>
      </c>
    </row>
    <row r="1039" spans="1:4" s="1007" customFormat="1" ht="11.25" customHeight="1" x14ac:dyDescent="0.2">
      <c r="A1039" s="1327" t="s">
        <v>3043</v>
      </c>
      <c r="B1039" s="1003">
        <v>39.200000000000003</v>
      </c>
      <c r="C1039" s="1003">
        <v>39.200000000000003</v>
      </c>
      <c r="D1039" s="1009" t="s">
        <v>2938</v>
      </c>
    </row>
    <row r="1040" spans="1:4" s="1007" customFormat="1" ht="11.25" customHeight="1" x14ac:dyDescent="0.2">
      <c r="A1040" s="1327"/>
      <c r="B1040" s="1003">
        <v>39.200000000000003</v>
      </c>
      <c r="C1040" s="1003">
        <v>39.200000000000003</v>
      </c>
      <c r="D1040" s="1009" t="s">
        <v>11</v>
      </c>
    </row>
    <row r="1041" spans="1:4" s="1007" customFormat="1" ht="11.25" customHeight="1" x14ac:dyDescent="0.2">
      <c r="A1041" s="1326" t="s">
        <v>2069</v>
      </c>
      <c r="B1041" s="1002">
        <v>100</v>
      </c>
      <c r="C1041" s="1002">
        <v>100</v>
      </c>
      <c r="D1041" s="1008" t="s">
        <v>2938</v>
      </c>
    </row>
    <row r="1042" spans="1:4" s="1007" customFormat="1" ht="11.25" customHeight="1" x14ac:dyDescent="0.2">
      <c r="A1042" s="1327"/>
      <c r="B1042" s="1003">
        <v>32.75</v>
      </c>
      <c r="C1042" s="1003">
        <v>32.749000000000002</v>
      </c>
      <c r="D1042" s="1009" t="s">
        <v>3205</v>
      </c>
    </row>
    <row r="1043" spans="1:4" s="1007" customFormat="1" ht="11.25" customHeight="1" x14ac:dyDescent="0.2">
      <c r="A1043" s="1328"/>
      <c r="B1043" s="1005">
        <v>132.75</v>
      </c>
      <c r="C1043" s="1005">
        <v>132.749</v>
      </c>
      <c r="D1043" s="1010" t="s">
        <v>11</v>
      </c>
    </row>
    <row r="1044" spans="1:4" s="1007" customFormat="1" ht="11.25" customHeight="1" x14ac:dyDescent="0.2">
      <c r="A1044" s="1327" t="s">
        <v>3451</v>
      </c>
      <c r="B1044" s="1003">
        <v>90.4</v>
      </c>
      <c r="C1044" s="1003">
        <v>90.4</v>
      </c>
      <c r="D1044" s="1009" t="s">
        <v>2938</v>
      </c>
    </row>
    <row r="1045" spans="1:4" s="1007" customFormat="1" ht="11.25" customHeight="1" x14ac:dyDescent="0.2">
      <c r="A1045" s="1327"/>
      <c r="B1045" s="1003">
        <v>90.4</v>
      </c>
      <c r="C1045" s="1003">
        <v>90.4</v>
      </c>
      <c r="D1045" s="1009" t="s">
        <v>11</v>
      </c>
    </row>
    <row r="1046" spans="1:4" s="1007" customFormat="1" ht="11.25" customHeight="1" x14ac:dyDescent="0.2">
      <c r="A1046" s="1326" t="s">
        <v>3452</v>
      </c>
      <c r="B1046" s="1002">
        <v>36</v>
      </c>
      <c r="C1046" s="1002">
        <v>36</v>
      </c>
      <c r="D1046" s="1008" t="s">
        <v>2938</v>
      </c>
    </row>
    <row r="1047" spans="1:4" s="1007" customFormat="1" ht="11.25" customHeight="1" x14ac:dyDescent="0.2">
      <c r="A1047" s="1328"/>
      <c r="B1047" s="1005">
        <v>36</v>
      </c>
      <c r="C1047" s="1005">
        <v>36</v>
      </c>
      <c r="D1047" s="1010" t="s">
        <v>11</v>
      </c>
    </row>
    <row r="1048" spans="1:4" s="1007" customFormat="1" ht="11.25" customHeight="1" x14ac:dyDescent="0.2">
      <c r="A1048" s="1327" t="s">
        <v>4489</v>
      </c>
      <c r="B1048" s="1003">
        <v>50</v>
      </c>
      <c r="C1048" s="1003">
        <v>50</v>
      </c>
      <c r="D1048" s="1009" t="s">
        <v>4329</v>
      </c>
    </row>
    <row r="1049" spans="1:4" s="1007" customFormat="1" ht="11.25" customHeight="1" x14ac:dyDescent="0.2">
      <c r="A1049" s="1327"/>
      <c r="B1049" s="1003">
        <v>50</v>
      </c>
      <c r="C1049" s="1003">
        <v>50</v>
      </c>
      <c r="D1049" s="1009" t="s">
        <v>11</v>
      </c>
    </row>
    <row r="1050" spans="1:4" s="1007" customFormat="1" ht="11.25" customHeight="1" x14ac:dyDescent="0.2">
      <c r="A1050" s="1326" t="s">
        <v>4490</v>
      </c>
      <c r="B1050" s="1002">
        <v>30</v>
      </c>
      <c r="C1050" s="1002">
        <v>16.125</v>
      </c>
      <c r="D1050" s="1008" t="s">
        <v>4329</v>
      </c>
    </row>
    <row r="1051" spans="1:4" s="1007" customFormat="1" ht="11.25" customHeight="1" x14ac:dyDescent="0.2">
      <c r="A1051" s="1328"/>
      <c r="B1051" s="1005">
        <v>30</v>
      </c>
      <c r="C1051" s="1005">
        <v>16.125</v>
      </c>
      <c r="D1051" s="1010" t="s">
        <v>11</v>
      </c>
    </row>
    <row r="1052" spans="1:4" s="1007" customFormat="1" ht="21" x14ac:dyDescent="0.2">
      <c r="A1052" s="1327" t="s">
        <v>2070</v>
      </c>
      <c r="B1052" s="1003">
        <v>287</v>
      </c>
      <c r="C1052" s="1003">
        <v>287</v>
      </c>
      <c r="D1052" s="1009" t="s">
        <v>811</v>
      </c>
    </row>
    <row r="1053" spans="1:4" s="1007" customFormat="1" ht="11.25" customHeight="1" x14ac:dyDescent="0.2">
      <c r="A1053" s="1327"/>
      <c r="B1053" s="1003">
        <v>6300</v>
      </c>
      <c r="C1053" s="1003">
        <v>6300</v>
      </c>
      <c r="D1053" s="1009" t="s">
        <v>812</v>
      </c>
    </row>
    <row r="1054" spans="1:4" s="1007" customFormat="1" ht="11.25" customHeight="1" x14ac:dyDescent="0.2">
      <c r="A1054" s="1327"/>
      <c r="B1054" s="1003">
        <v>600</v>
      </c>
      <c r="C1054" s="1003">
        <v>600</v>
      </c>
      <c r="D1054" s="1009" t="s">
        <v>809</v>
      </c>
    </row>
    <row r="1055" spans="1:4" s="1007" customFormat="1" ht="11.25" customHeight="1" x14ac:dyDescent="0.2">
      <c r="A1055" s="1327"/>
      <c r="B1055" s="1003">
        <v>2357.0099999999998</v>
      </c>
      <c r="C1055" s="1003">
        <v>2356.9999999999995</v>
      </c>
      <c r="D1055" s="1009" t="s">
        <v>4018</v>
      </c>
    </row>
    <row r="1056" spans="1:4" s="1007" customFormat="1" ht="11.25" customHeight="1" x14ac:dyDescent="0.2">
      <c r="A1056" s="1327"/>
      <c r="B1056" s="1003">
        <v>9544.01</v>
      </c>
      <c r="C1056" s="1003">
        <v>9544</v>
      </c>
      <c r="D1056" s="1009" t="s">
        <v>11</v>
      </c>
    </row>
    <row r="1057" spans="1:4" s="1007" customFormat="1" ht="11.25" customHeight="1" x14ac:dyDescent="0.2">
      <c r="A1057" s="1326" t="s">
        <v>3145</v>
      </c>
      <c r="B1057" s="1002">
        <v>500</v>
      </c>
      <c r="C1057" s="1002">
        <v>500</v>
      </c>
      <c r="D1057" s="1008" t="s">
        <v>415</v>
      </c>
    </row>
    <row r="1058" spans="1:4" s="1007" customFormat="1" ht="11.25" customHeight="1" x14ac:dyDescent="0.2">
      <c r="A1058" s="1328"/>
      <c r="B1058" s="1005">
        <v>500</v>
      </c>
      <c r="C1058" s="1005">
        <v>500</v>
      </c>
      <c r="D1058" s="1010" t="s">
        <v>11</v>
      </c>
    </row>
    <row r="1059" spans="1:4" s="1007" customFormat="1" ht="11.25" customHeight="1" x14ac:dyDescent="0.2">
      <c r="A1059" s="1327" t="s">
        <v>4491</v>
      </c>
      <c r="B1059" s="1003">
        <v>90</v>
      </c>
      <c r="C1059" s="1003">
        <v>90</v>
      </c>
      <c r="D1059" s="1009" t="s">
        <v>4386</v>
      </c>
    </row>
    <row r="1060" spans="1:4" s="1007" customFormat="1" ht="11.25" customHeight="1" x14ac:dyDescent="0.2">
      <c r="A1060" s="1327"/>
      <c r="B1060" s="1003">
        <v>90</v>
      </c>
      <c r="C1060" s="1003">
        <v>90</v>
      </c>
      <c r="D1060" s="1009" t="s">
        <v>11</v>
      </c>
    </row>
    <row r="1061" spans="1:4" s="1007" customFormat="1" ht="11.25" customHeight="1" x14ac:dyDescent="0.2">
      <c r="A1061" s="1326" t="s">
        <v>2071</v>
      </c>
      <c r="B1061" s="1002">
        <v>195</v>
      </c>
      <c r="C1061" s="1002">
        <v>194.227</v>
      </c>
      <c r="D1061" s="1008" t="s">
        <v>440</v>
      </c>
    </row>
    <row r="1062" spans="1:4" s="1007" customFormat="1" ht="11.25" customHeight="1" x14ac:dyDescent="0.2">
      <c r="A1062" s="1328"/>
      <c r="B1062" s="1005">
        <v>195</v>
      </c>
      <c r="C1062" s="1005">
        <v>194.227</v>
      </c>
      <c r="D1062" s="1010" t="s">
        <v>11</v>
      </c>
    </row>
    <row r="1063" spans="1:4" s="1007" customFormat="1" ht="11.25" customHeight="1" x14ac:dyDescent="0.2">
      <c r="A1063" s="1327" t="s">
        <v>3858</v>
      </c>
      <c r="B1063" s="1003">
        <v>200</v>
      </c>
      <c r="C1063" s="1003">
        <v>200</v>
      </c>
      <c r="D1063" s="1009" t="s">
        <v>440</v>
      </c>
    </row>
    <row r="1064" spans="1:4" s="1007" customFormat="1" ht="11.25" customHeight="1" x14ac:dyDescent="0.2">
      <c r="A1064" s="1327"/>
      <c r="B1064" s="1003">
        <v>200</v>
      </c>
      <c r="C1064" s="1003">
        <v>200</v>
      </c>
      <c r="D1064" s="1009" t="s">
        <v>11</v>
      </c>
    </row>
    <row r="1065" spans="1:4" s="1007" customFormat="1" ht="11.25" customHeight="1" x14ac:dyDescent="0.2">
      <c r="A1065" s="1326" t="s">
        <v>488</v>
      </c>
      <c r="B1065" s="1002">
        <v>700</v>
      </c>
      <c r="C1065" s="1002">
        <v>700</v>
      </c>
      <c r="D1065" s="1008" t="s">
        <v>487</v>
      </c>
    </row>
    <row r="1066" spans="1:4" s="1007" customFormat="1" ht="11.25" customHeight="1" x14ac:dyDescent="0.2">
      <c r="A1066" s="1328"/>
      <c r="B1066" s="1005">
        <v>700</v>
      </c>
      <c r="C1066" s="1005">
        <v>700</v>
      </c>
      <c r="D1066" s="1010" t="s">
        <v>11</v>
      </c>
    </row>
    <row r="1067" spans="1:4" s="1007" customFormat="1" ht="11.25" customHeight="1" x14ac:dyDescent="0.2">
      <c r="A1067" s="1327" t="s">
        <v>3898</v>
      </c>
      <c r="B1067" s="1003">
        <v>199</v>
      </c>
      <c r="C1067" s="1003">
        <v>199</v>
      </c>
      <c r="D1067" s="1009" t="s">
        <v>473</v>
      </c>
    </row>
    <row r="1068" spans="1:4" s="1007" customFormat="1" ht="11.25" customHeight="1" x14ac:dyDescent="0.2">
      <c r="A1068" s="1327"/>
      <c r="B1068" s="1003">
        <v>199</v>
      </c>
      <c r="C1068" s="1003">
        <v>199</v>
      </c>
      <c r="D1068" s="1009" t="s">
        <v>11</v>
      </c>
    </row>
    <row r="1069" spans="1:4" s="1007" customFormat="1" ht="11.25" customHeight="1" x14ac:dyDescent="0.2">
      <c r="A1069" s="1326" t="s">
        <v>3971</v>
      </c>
      <c r="B1069" s="1002">
        <v>200</v>
      </c>
      <c r="C1069" s="1002">
        <v>200</v>
      </c>
      <c r="D1069" s="1008" t="s">
        <v>4492</v>
      </c>
    </row>
    <row r="1070" spans="1:4" s="1007" customFormat="1" ht="11.25" customHeight="1" x14ac:dyDescent="0.2">
      <c r="A1070" s="1328"/>
      <c r="B1070" s="1005">
        <v>200</v>
      </c>
      <c r="C1070" s="1005">
        <v>200</v>
      </c>
      <c r="D1070" s="1010" t="s">
        <v>11</v>
      </c>
    </row>
    <row r="1071" spans="1:4" s="1007" customFormat="1" ht="11.25" customHeight="1" x14ac:dyDescent="0.2">
      <c r="A1071" s="1327" t="s">
        <v>4493</v>
      </c>
      <c r="B1071" s="1003">
        <v>50</v>
      </c>
      <c r="C1071" s="1003">
        <v>50</v>
      </c>
      <c r="D1071" s="1009" t="s">
        <v>2938</v>
      </c>
    </row>
    <row r="1072" spans="1:4" s="1007" customFormat="1" ht="11.25" customHeight="1" x14ac:dyDescent="0.2">
      <c r="A1072" s="1327"/>
      <c r="B1072" s="1003">
        <v>50</v>
      </c>
      <c r="C1072" s="1003">
        <v>50</v>
      </c>
      <c r="D1072" s="1009" t="s">
        <v>11</v>
      </c>
    </row>
    <row r="1073" spans="1:4" s="1007" customFormat="1" ht="11.25" customHeight="1" x14ac:dyDescent="0.2">
      <c r="A1073" s="1326" t="s">
        <v>492</v>
      </c>
      <c r="B1073" s="1002">
        <v>300</v>
      </c>
      <c r="C1073" s="1002">
        <v>300</v>
      </c>
      <c r="D1073" s="1008" t="s">
        <v>490</v>
      </c>
    </row>
    <row r="1074" spans="1:4" s="1007" customFormat="1" ht="11.25" customHeight="1" x14ac:dyDescent="0.2">
      <c r="A1074" s="1328"/>
      <c r="B1074" s="1005">
        <v>300</v>
      </c>
      <c r="C1074" s="1005">
        <v>300</v>
      </c>
      <c r="D1074" s="1010" t="s">
        <v>11</v>
      </c>
    </row>
    <row r="1075" spans="1:4" s="1007" customFormat="1" ht="11.25" customHeight="1" x14ac:dyDescent="0.2">
      <c r="A1075" s="1327" t="s">
        <v>2072</v>
      </c>
      <c r="B1075" s="1003">
        <v>26.1</v>
      </c>
      <c r="C1075" s="1003">
        <v>26.088999999999999</v>
      </c>
      <c r="D1075" s="1009" t="s">
        <v>796</v>
      </c>
    </row>
    <row r="1076" spans="1:4" s="1007" customFormat="1" ht="11.25" customHeight="1" x14ac:dyDescent="0.2">
      <c r="A1076" s="1327"/>
      <c r="B1076" s="1003">
        <v>26.1</v>
      </c>
      <c r="C1076" s="1003">
        <v>26.088999999999999</v>
      </c>
      <c r="D1076" s="1009" t="s">
        <v>11</v>
      </c>
    </row>
    <row r="1077" spans="1:4" s="1007" customFormat="1" ht="11.25" customHeight="1" x14ac:dyDescent="0.2">
      <c r="A1077" s="1326" t="s">
        <v>4494</v>
      </c>
      <c r="B1077" s="1002">
        <v>100</v>
      </c>
      <c r="C1077" s="1002">
        <v>100</v>
      </c>
      <c r="D1077" s="1008" t="s">
        <v>2938</v>
      </c>
    </row>
    <row r="1078" spans="1:4" s="1007" customFormat="1" ht="11.25" customHeight="1" x14ac:dyDescent="0.2">
      <c r="A1078" s="1328"/>
      <c r="B1078" s="1005">
        <v>100</v>
      </c>
      <c r="C1078" s="1005">
        <v>100</v>
      </c>
      <c r="D1078" s="1010" t="s">
        <v>11</v>
      </c>
    </row>
    <row r="1079" spans="1:4" s="1007" customFormat="1" ht="11.25" customHeight="1" x14ac:dyDescent="0.2">
      <c r="A1079" s="1327" t="s">
        <v>2073</v>
      </c>
      <c r="B1079" s="1003">
        <v>1000</v>
      </c>
      <c r="C1079" s="1003">
        <v>1000</v>
      </c>
      <c r="D1079" s="1009" t="s">
        <v>829</v>
      </c>
    </row>
    <row r="1080" spans="1:4" s="1007" customFormat="1" ht="11.25" customHeight="1" x14ac:dyDescent="0.2">
      <c r="A1080" s="1327"/>
      <c r="B1080" s="1003">
        <v>1000</v>
      </c>
      <c r="C1080" s="1003">
        <v>1000</v>
      </c>
      <c r="D1080" s="1009" t="s">
        <v>11</v>
      </c>
    </row>
    <row r="1081" spans="1:4" s="1007" customFormat="1" ht="11.25" customHeight="1" x14ac:dyDescent="0.2">
      <c r="A1081" s="1326" t="s">
        <v>3977</v>
      </c>
      <c r="B1081" s="1002">
        <v>25</v>
      </c>
      <c r="C1081" s="1002">
        <v>25</v>
      </c>
      <c r="D1081" s="1008" t="s">
        <v>578</v>
      </c>
    </row>
    <row r="1082" spans="1:4" s="1007" customFormat="1" ht="11.25" customHeight="1" x14ac:dyDescent="0.2">
      <c r="A1082" s="1328"/>
      <c r="B1082" s="1005">
        <v>25</v>
      </c>
      <c r="C1082" s="1005">
        <v>25</v>
      </c>
      <c r="D1082" s="1010" t="s">
        <v>11</v>
      </c>
    </row>
    <row r="1083" spans="1:4" s="1007" customFormat="1" ht="11.25" customHeight="1" x14ac:dyDescent="0.2">
      <c r="A1083" s="1327" t="s">
        <v>3839</v>
      </c>
      <c r="B1083" s="1003">
        <v>70</v>
      </c>
      <c r="C1083" s="1003">
        <v>70</v>
      </c>
      <c r="D1083" s="1009" t="s">
        <v>438</v>
      </c>
    </row>
    <row r="1084" spans="1:4" s="1007" customFormat="1" ht="11.25" customHeight="1" x14ac:dyDescent="0.2">
      <c r="A1084" s="1327"/>
      <c r="B1084" s="1003">
        <v>70</v>
      </c>
      <c r="C1084" s="1003">
        <v>70</v>
      </c>
      <c r="D1084" s="1009" t="s">
        <v>11</v>
      </c>
    </row>
    <row r="1085" spans="1:4" s="1007" customFormat="1" ht="11.25" customHeight="1" x14ac:dyDescent="0.2">
      <c r="A1085" s="1326" t="s">
        <v>2074</v>
      </c>
      <c r="B1085" s="1002">
        <v>400</v>
      </c>
      <c r="C1085" s="1002">
        <v>400</v>
      </c>
      <c r="D1085" s="1008" t="s">
        <v>829</v>
      </c>
    </row>
    <row r="1086" spans="1:4" s="1007" customFormat="1" ht="11.25" customHeight="1" x14ac:dyDescent="0.2">
      <c r="A1086" s="1327"/>
      <c r="B1086" s="1003">
        <v>50</v>
      </c>
      <c r="C1086" s="1003">
        <v>50</v>
      </c>
      <c r="D1086" s="1009" t="s">
        <v>4329</v>
      </c>
    </row>
    <row r="1087" spans="1:4" s="1007" customFormat="1" ht="11.25" customHeight="1" x14ac:dyDescent="0.2">
      <c r="A1087" s="1328"/>
      <c r="B1087" s="1005">
        <v>450</v>
      </c>
      <c r="C1087" s="1005">
        <v>450</v>
      </c>
      <c r="D1087" s="1010" t="s">
        <v>11</v>
      </c>
    </row>
    <row r="1088" spans="1:4" s="1007" customFormat="1" ht="11.25" customHeight="1" x14ac:dyDescent="0.2">
      <c r="A1088" s="1327" t="s">
        <v>3137</v>
      </c>
      <c r="B1088" s="1003">
        <v>100</v>
      </c>
      <c r="C1088" s="1003">
        <v>100</v>
      </c>
      <c r="D1088" s="1009" t="s">
        <v>4495</v>
      </c>
    </row>
    <row r="1089" spans="1:4" s="1007" customFormat="1" ht="11.25" customHeight="1" x14ac:dyDescent="0.2">
      <c r="A1089" s="1327"/>
      <c r="B1089" s="1003">
        <v>100</v>
      </c>
      <c r="C1089" s="1003">
        <v>100</v>
      </c>
      <c r="D1089" s="1009" t="s">
        <v>11</v>
      </c>
    </row>
    <row r="1090" spans="1:4" s="1007" customFormat="1" ht="11.25" customHeight="1" x14ac:dyDescent="0.2">
      <c r="A1090" s="1326" t="s">
        <v>553</v>
      </c>
      <c r="B1090" s="1002">
        <v>650</v>
      </c>
      <c r="C1090" s="1002">
        <v>650</v>
      </c>
      <c r="D1090" s="1008" t="s">
        <v>3205</v>
      </c>
    </row>
    <row r="1091" spans="1:4" s="1007" customFormat="1" ht="11.25" customHeight="1" x14ac:dyDescent="0.2">
      <c r="A1091" s="1328"/>
      <c r="B1091" s="1005">
        <v>650</v>
      </c>
      <c r="C1091" s="1005">
        <v>650</v>
      </c>
      <c r="D1091" s="1010" t="s">
        <v>11</v>
      </c>
    </row>
    <row r="1092" spans="1:4" s="1007" customFormat="1" ht="11.25" customHeight="1" x14ac:dyDescent="0.2">
      <c r="A1092" s="1327" t="s">
        <v>3044</v>
      </c>
      <c r="B1092" s="1003">
        <v>200</v>
      </c>
      <c r="C1092" s="1003">
        <v>200</v>
      </c>
      <c r="D1092" s="1009" t="s">
        <v>829</v>
      </c>
    </row>
    <row r="1093" spans="1:4" s="1007" customFormat="1" ht="11.25" customHeight="1" x14ac:dyDescent="0.2">
      <c r="A1093" s="1327"/>
      <c r="B1093" s="1003">
        <v>200</v>
      </c>
      <c r="C1093" s="1003">
        <v>200</v>
      </c>
      <c r="D1093" s="1009" t="s">
        <v>11</v>
      </c>
    </row>
    <row r="1094" spans="1:4" s="1007" customFormat="1" ht="11.25" customHeight="1" x14ac:dyDescent="0.2">
      <c r="A1094" s="1326" t="s">
        <v>2075</v>
      </c>
      <c r="B1094" s="1002">
        <v>50</v>
      </c>
      <c r="C1094" s="1002">
        <v>49.447199999999995</v>
      </c>
      <c r="D1094" s="1008" t="s">
        <v>799</v>
      </c>
    </row>
    <row r="1095" spans="1:4" s="1007" customFormat="1" ht="11.25" customHeight="1" x14ac:dyDescent="0.2">
      <c r="A1095" s="1328"/>
      <c r="B1095" s="1005">
        <v>50</v>
      </c>
      <c r="C1095" s="1005">
        <v>49.447199999999995</v>
      </c>
      <c r="D1095" s="1010" t="s">
        <v>11</v>
      </c>
    </row>
    <row r="1096" spans="1:4" s="1007" customFormat="1" ht="11.25" customHeight="1" x14ac:dyDescent="0.2">
      <c r="A1096" s="1327" t="s">
        <v>3169</v>
      </c>
      <c r="B1096" s="1003">
        <v>50</v>
      </c>
      <c r="C1096" s="1003">
        <v>50</v>
      </c>
      <c r="D1096" s="1009" t="s">
        <v>4496</v>
      </c>
    </row>
    <row r="1097" spans="1:4" s="1007" customFormat="1" ht="11.25" customHeight="1" x14ac:dyDescent="0.2">
      <c r="A1097" s="1327"/>
      <c r="B1097" s="1003">
        <v>50</v>
      </c>
      <c r="C1097" s="1003">
        <v>50</v>
      </c>
      <c r="D1097" s="1009" t="s">
        <v>11</v>
      </c>
    </row>
    <row r="1098" spans="1:4" s="1007" customFormat="1" ht="11.25" customHeight="1" x14ac:dyDescent="0.2">
      <c r="A1098" s="1326" t="s">
        <v>3157</v>
      </c>
      <c r="B1098" s="1002">
        <v>190</v>
      </c>
      <c r="C1098" s="1002">
        <v>190</v>
      </c>
      <c r="D1098" s="1008" t="s">
        <v>440</v>
      </c>
    </row>
    <row r="1099" spans="1:4" s="1007" customFormat="1" ht="11.25" customHeight="1" x14ac:dyDescent="0.2">
      <c r="A1099" s="1328"/>
      <c r="B1099" s="1005">
        <v>190</v>
      </c>
      <c r="C1099" s="1005">
        <v>190</v>
      </c>
      <c r="D1099" s="1010" t="s">
        <v>11</v>
      </c>
    </row>
    <row r="1100" spans="1:4" s="1007" customFormat="1" ht="11.25" customHeight="1" x14ac:dyDescent="0.2">
      <c r="A1100" s="1327" t="s">
        <v>3045</v>
      </c>
      <c r="B1100" s="1003">
        <v>200</v>
      </c>
      <c r="C1100" s="1003">
        <v>200</v>
      </c>
      <c r="D1100" s="1009" t="s">
        <v>503</v>
      </c>
    </row>
    <row r="1101" spans="1:4" s="1007" customFormat="1" ht="11.25" customHeight="1" x14ac:dyDescent="0.2">
      <c r="A1101" s="1327"/>
      <c r="B1101" s="1003">
        <v>200</v>
      </c>
      <c r="C1101" s="1003">
        <v>200</v>
      </c>
      <c r="D1101" s="1009" t="s">
        <v>11</v>
      </c>
    </row>
    <row r="1102" spans="1:4" s="1007" customFormat="1" ht="11.25" customHeight="1" x14ac:dyDescent="0.2">
      <c r="A1102" s="1326" t="s">
        <v>3046</v>
      </c>
      <c r="B1102" s="1002">
        <v>50</v>
      </c>
      <c r="C1102" s="1002">
        <v>50</v>
      </c>
      <c r="D1102" s="1008" t="s">
        <v>516</v>
      </c>
    </row>
    <row r="1103" spans="1:4" s="1007" customFormat="1" ht="11.25" customHeight="1" x14ac:dyDescent="0.2">
      <c r="A1103" s="1328"/>
      <c r="B1103" s="1005">
        <v>50</v>
      </c>
      <c r="C1103" s="1005">
        <v>50</v>
      </c>
      <c r="D1103" s="1010" t="s">
        <v>11</v>
      </c>
    </row>
    <row r="1104" spans="1:4" s="1007" customFormat="1" ht="11.25" customHeight="1" x14ac:dyDescent="0.2">
      <c r="A1104" s="1327" t="s">
        <v>3453</v>
      </c>
      <c r="B1104" s="1003">
        <v>90</v>
      </c>
      <c r="C1104" s="1003">
        <v>90</v>
      </c>
      <c r="D1104" s="1009" t="s">
        <v>781</v>
      </c>
    </row>
    <row r="1105" spans="1:4" s="1007" customFormat="1" ht="11.25" customHeight="1" x14ac:dyDescent="0.2">
      <c r="A1105" s="1327"/>
      <c r="B1105" s="1003">
        <v>90</v>
      </c>
      <c r="C1105" s="1003">
        <v>90</v>
      </c>
      <c r="D1105" s="1009" t="s">
        <v>11</v>
      </c>
    </row>
    <row r="1106" spans="1:4" s="1007" customFormat="1" ht="11.25" customHeight="1" x14ac:dyDescent="0.2">
      <c r="A1106" s="1326" t="s">
        <v>3454</v>
      </c>
      <c r="B1106" s="1002">
        <v>160</v>
      </c>
      <c r="C1106" s="1002">
        <v>160</v>
      </c>
      <c r="D1106" s="1008" t="s">
        <v>755</v>
      </c>
    </row>
    <row r="1107" spans="1:4" s="1007" customFormat="1" ht="11.25" customHeight="1" x14ac:dyDescent="0.2">
      <c r="A1107" s="1328"/>
      <c r="B1107" s="1005">
        <v>160</v>
      </c>
      <c r="C1107" s="1005">
        <v>160</v>
      </c>
      <c r="D1107" s="1010" t="s">
        <v>11</v>
      </c>
    </row>
    <row r="1108" spans="1:4" s="1007" customFormat="1" ht="11.25" customHeight="1" x14ac:dyDescent="0.2">
      <c r="A1108" s="1327" t="s">
        <v>3966</v>
      </c>
      <c r="B1108" s="1003">
        <v>150</v>
      </c>
      <c r="C1108" s="1003">
        <v>150</v>
      </c>
      <c r="D1108" s="1009" t="s">
        <v>559</v>
      </c>
    </row>
    <row r="1109" spans="1:4" s="1007" customFormat="1" ht="11.25" customHeight="1" x14ac:dyDescent="0.2">
      <c r="A1109" s="1327"/>
      <c r="B1109" s="1003">
        <v>150</v>
      </c>
      <c r="C1109" s="1003">
        <v>150</v>
      </c>
      <c r="D1109" s="1009" t="s">
        <v>11</v>
      </c>
    </row>
    <row r="1110" spans="1:4" s="1007" customFormat="1" ht="11.25" customHeight="1" x14ac:dyDescent="0.2">
      <c r="A1110" s="1326" t="s">
        <v>3899</v>
      </c>
      <c r="B1110" s="1002">
        <v>200</v>
      </c>
      <c r="C1110" s="1002">
        <v>0</v>
      </c>
      <c r="D1110" s="1008" t="s">
        <v>473</v>
      </c>
    </row>
    <row r="1111" spans="1:4" s="1007" customFormat="1" ht="11.25" customHeight="1" x14ac:dyDescent="0.2">
      <c r="A1111" s="1328"/>
      <c r="B1111" s="1005">
        <v>200</v>
      </c>
      <c r="C1111" s="1005">
        <v>0</v>
      </c>
      <c r="D1111" s="1010" t="s">
        <v>11</v>
      </c>
    </row>
    <row r="1112" spans="1:4" s="1007" customFormat="1" ht="11.25" customHeight="1" x14ac:dyDescent="0.2">
      <c r="A1112" s="1327" t="s">
        <v>428</v>
      </c>
      <c r="B1112" s="1003">
        <v>80</v>
      </c>
      <c r="C1112" s="1003">
        <v>80</v>
      </c>
      <c r="D1112" s="1009" t="s">
        <v>425</v>
      </c>
    </row>
    <row r="1113" spans="1:4" s="1007" customFormat="1" ht="11.25" customHeight="1" x14ac:dyDescent="0.2">
      <c r="A1113" s="1327"/>
      <c r="B1113" s="1003">
        <v>80</v>
      </c>
      <c r="C1113" s="1003">
        <v>80</v>
      </c>
      <c r="D1113" s="1009" t="s">
        <v>11</v>
      </c>
    </row>
    <row r="1114" spans="1:4" s="1007" customFormat="1" ht="21" x14ac:dyDescent="0.2">
      <c r="A1114" s="1326" t="s">
        <v>2076</v>
      </c>
      <c r="B1114" s="1002">
        <v>1345</v>
      </c>
      <c r="C1114" s="1002">
        <v>1345</v>
      </c>
      <c r="D1114" s="1008" t="s">
        <v>811</v>
      </c>
    </row>
    <row r="1115" spans="1:4" s="1007" customFormat="1" ht="11.25" customHeight="1" x14ac:dyDescent="0.2">
      <c r="A1115" s="1327"/>
      <c r="B1115" s="1003">
        <v>19487</v>
      </c>
      <c r="C1115" s="1003">
        <v>19487</v>
      </c>
      <c r="D1115" s="1009" t="s">
        <v>812</v>
      </c>
    </row>
    <row r="1116" spans="1:4" s="1007" customFormat="1" ht="11.25" customHeight="1" x14ac:dyDescent="0.2">
      <c r="A1116" s="1328"/>
      <c r="B1116" s="1005">
        <v>20832</v>
      </c>
      <c r="C1116" s="1005">
        <v>20832</v>
      </c>
      <c r="D1116" s="1010" t="s">
        <v>11</v>
      </c>
    </row>
    <row r="1117" spans="1:4" s="1007" customFormat="1" ht="11.25" customHeight="1" x14ac:dyDescent="0.2">
      <c r="A1117" s="1327" t="s">
        <v>3455</v>
      </c>
      <c r="B1117" s="1003">
        <v>380</v>
      </c>
      <c r="C1117" s="1003">
        <v>380</v>
      </c>
      <c r="D1117" s="1009" t="s">
        <v>781</v>
      </c>
    </row>
    <row r="1118" spans="1:4" s="1007" customFormat="1" ht="11.25" customHeight="1" x14ac:dyDescent="0.2">
      <c r="A1118" s="1327"/>
      <c r="B1118" s="1003">
        <v>380</v>
      </c>
      <c r="C1118" s="1003">
        <v>380</v>
      </c>
      <c r="D1118" s="1009" t="s">
        <v>11</v>
      </c>
    </row>
    <row r="1119" spans="1:4" s="1007" customFormat="1" ht="11.25" customHeight="1" x14ac:dyDescent="0.2">
      <c r="A1119" s="1326" t="s">
        <v>4497</v>
      </c>
      <c r="B1119" s="1002">
        <v>27.75</v>
      </c>
      <c r="C1119" s="1002">
        <v>27.75</v>
      </c>
      <c r="D1119" s="1008" t="s">
        <v>796</v>
      </c>
    </row>
    <row r="1120" spans="1:4" s="1007" customFormat="1" ht="11.25" customHeight="1" x14ac:dyDescent="0.2">
      <c r="A1120" s="1328"/>
      <c r="B1120" s="1005">
        <v>27.75</v>
      </c>
      <c r="C1120" s="1005">
        <v>27.75</v>
      </c>
      <c r="D1120" s="1010" t="s">
        <v>11</v>
      </c>
    </row>
    <row r="1121" spans="1:4" s="1007" customFormat="1" ht="11.25" customHeight="1" x14ac:dyDescent="0.2">
      <c r="A1121" s="1327" t="s">
        <v>3456</v>
      </c>
      <c r="B1121" s="1003">
        <v>4400</v>
      </c>
      <c r="C1121" s="1003">
        <v>4400</v>
      </c>
      <c r="D1121" s="1009" t="s">
        <v>3245</v>
      </c>
    </row>
    <row r="1122" spans="1:4" s="1007" customFormat="1" ht="11.25" customHeight="1" x14ac:dyDescent="0.2">
      <c r="A1122" s="1327"/>
      <c r="B1122" s="1003">
        <v>4400</v>
      </c>
      <c r="C1122" s="1003">
        <v>4400</v>
      </c>
      <c r="D1122" s="1009" t="s">
        <v>11</v>
      </c>
    </row>
    <row r="1123" spans="1:4" s="1007" customFormat="1" ht="11.25" customHeight="1" x14ac:dyDescent="0.2">
      <c r="A1123" s="1326" t="s">
        <v>4498</v>
      </c>
      <c r="B1123" s="1002">
        <v>440</v>
      </c>
      <c r="C1123" s="1002">
        <v>440</v>
      </c>
      <c r="D1123" s="1008" t="s">
        <v>756</v>
      </c>
    </row>
    <row r="1124" spans="1:4" s="1007" customFormat="1" ht="11.25" customHeight="1" x14ac:dyDescent="0.2">
      <c r="A1124" s="1328"/>
      <c r="B1124" s="1005">
        <v>440</v>
      </c>
      <c r="C1124" s="1005">
        <v>440</v>
      </c>
      <c r="D1124" s="1010" t="s">
        <v>11</v>
      </c>
    </row>
    <row r="1125" spans="1:4" s="1007" customFormat="1" ht="11.25" customHeight="1" x14ac:dyDescent="0.2">
      <c r="A1125" s="1327" t="s">
        <v>444</v>
      </c>
      <c r="B1125" s="1003">
        <v>200</v>
      </c>
      <c r="C1125" s="1003">
        <v>200</v>
      </c>
      <c r="D1125" s="1009" t="s">
        <v>440</v>
      </c>
    </row>
    <row r="1126" spans="1:4" s="1007" customFormat="1" ht="11.25" customHeight="1" x14ac:dyDescent="0.2">
      <c r="A1126" s="1327"/>
      <c r="B1126" s="1003">
        <v>200</v>
      </c>
      <c r="C1126" s="1003">
        <v>200</v>
      </c>
      <c r="D1126" s="1009" t="s">
        <v>11</v>
      </c>
    </row>
    <row r="1127" spans="1:4" s="1007" customFormat="1" ht="11.25" customHeight="1" x14ac:dyDescent="0.2">
      <c r="A1127" s="1326" t="s">
        <v>478</v>
      </c>
      <c r="B1127" s="1002">
        <v>200</v>
      </c>
      <c r="C1127" s="1002">
        <v>100</v>
      </c>
      <c r="D1127" s="1008" t="s">
        <v>473</v>
      </c>
    </row>
    <row r="1128" spans="1:4" s="1007" customFormat="1" ht="11.25" customHeight="1" x14ac:dyDescent="0.2">
      <c r="A1128" s="1328"/>
      <c r="B1128" s="1005">
        <v>200</v>
      </c>
      <c r="C1128" s="1005">
        <v>100</v>
      </c>
      <c r="D1128" s="1010" t="s">
        <v>11</v>
      </c>
    </row>
    <row r="1129" spans="1:4" s="1007" customFormat="1" ht="11.25" customHeight="1" x14ac:dyDescent="0.2">
      <c r="A1129" s="1327" t="s">
        <v>3193</v>
      </c>
      <c r="B1129" s="1003">
        <v>2000</v>
      </c>
      <c r="C1129" s="1003">
        <v>2000</v>
      </c>
      <c r="D1129" s="1009" t="s">
        <v>516</v>
      </c>
    </row>
    <row r="1130" spans="1:4" s="1007" customFormat="1" ht="11.25" customHeight="1" x14ac:dyDescent="0.2">
      <c r="A1130" s="1327"/>
      <c r="B1130" s="1003">
        <v>2000</v>
      </c>
      <c r="C1130" s="1003">
        <v>2000</v>
      </c>
      <c r="D1130" s="1009" t="s">
        <v>11</v>
      </c>
    </row>
    <row r="1131" spans="1:4" s="1007" customFormat="1" ht="16.5" customHeight="1" x14ac:dyDescent="0.2">
      <c r="A1131" s="1326" t="s">
        <v>4499</v>
      </c>
      <c r="B1131" s="1002">
        <v>410.42</v>
      </c>
      <c r="C1131" s="1002">
        <v>369.34</v>
      </c>
      <c r="D1131" s="1008" t="s">
        <v>514</v>
      </c>
    </row>
    <row r="1132" spans="1:4" s="1007" customFormat="1" ht="16.5" customHeight="1" x14ac:dyDescent="0.2">
      <c r="A1132" s="1328"/>
      <c r="B1132" s="1005">
        <v>410.42</v>
      </c>
      <c r="C1132" s="1005">
        <v>369.34</v>
      </c>
      <c r="D1132" s="1010" t="s">
        <v>11</v>
      </c>
    </row>
    <row r="1133" spans="1:4" s="1007" customFormat="1" ht="11.25" customHeight="1" x14ac:dyDescent="0.2">
      <c r="A1133" s="1327" t="s">
        <v>497</v>
      </c>
      <c r="B1133" s="1003">
        <v>160</v>
      </c>
      <c r="C1133" s="1003">
        <v>146.21501000000001</v>
      </c>
      <c r="D1133" s="1009" t="s">
        <v>807</v>
      </c>
    </row>
    <row r="1134" spans="1:4" s="1007" customFormat="1" ht="11.25" customHeight="1" x14ac:dyDescent="0.2">
      <c r="A1134" s="1327"/>
      <c r="B1134" s="1003">
        <v>200</v>
      </c>
      <c r="C1134" s="1003">
        <v>147.56200000000001</v>
      </c>
      <c r="D1134" s="1009" t="s">
        <v>495</v>
      </c>
    </row>
    <row r="1135" spans="1:4" s="1007" customFormat="1" ht="11.25" customHeight="1" x14ac:dyDescent="0.2">
      <c r="A1135" s="1327"/>
      <c r="B1135" s="1003">
        <v>360</v>
      </c>
      <c r="C1135" s="1003">
        <v>293.77701000000002</v>
      </c>
      <c r="D1135" s="1009" t="s">
        <v>11</v>
      </c>
    </row>
    <row r="1136" spans="1:4" s="1007" customFormat="1" ht="11.25" customHeight="1" x14ac:dyDescent="0.2">
      <c r="A1136" s="1326" t="s">
        <v>529</v>
      </c>
      <c r="B1136" s="1002">
        <v>90</v>
      </c>
      <c r="C1136" s="1002">
        <v>90</v>
      </c>
      <c r="D1136" s="1008" t="s">
        <v>516</v>
      </c>
    </row>
    <row r="1137" spans="1:4" s="1007" customFormat="1" ht="11.25" customHeight="1" x14ac:dyDescent="0.2">
      <c r="A1137" s="1328"/>
      <c r="B1137" s="1005">
        <v>90</v>
      </c>
      <c r="C1137" s="1005">
        <v>90</v>
      </c>
      <c r="D1137" s="1010" t="s">
        <v>11</v>
      </c>
    </row>
    <row r="1138" spans="1:4" s="1007" customFormat="1" ht="11.25" customHeight="1" x14ac:dyDescent="0.2">
      <c r="A1138" s="1327" t="s">
        <v>3194</v>
      </c>
      <c r="B1138" s="1003">
        <v>450</v>
      </c>
      <c r="C1138" s="1003">
        <v>450</v>
      </c>
      <c r="D1138" s="1009" t="s">
        <v>516</v>
      </c>
    </row>
    <row r="1139" spans="1:4" s="1007" customFormat="1" ht="11.25" customHeight="1" x14ac:dyDescent="0.2">
      <c r="A1139" s="1327"/>
      <c r="B1139" s="1003">
        <v>450</v>
      </c>
      <c r="C1139" s="1003">
        <v>450</v>
      </c>
      <c r="D1139" s="1009" t="s">
        <v>11</v>
      </c>
    </row>
    <row r="1140" spans="1:4" s="1007" customFormat="1" ht="11.25" customHeight="1" x14ac:dyDescent="0.2">
      <c r="A1140" s="1326" t="s">
        <v>4500</v>
      </c>
      <c r="B1140" s="1002">
        <v>40</v>
      </c>
      <c r="C1140" s="1002">
        <v>40</v>
      </c>
      <c r="D1140" s="1008" t="s">
        <v>4329</v>
      </c>
    </row>
    <row r="1141" spans="1:4" s="1007" customFormat="1" ht="11.25" customHeight="1" x14ac:dyDescent="0.2">
      <c r="A1141" s="1328"/>
      <c r="B1141" s="1005">
        <v>40</v>
      </c>
      <c r="C1141" s="1005">
        <v>40</v>
      </c>
      <c r="D1141" s="1010" t="s">
        <v>11</v>
      </c>
    </row>
    <row r="1142" spans="1:4" s="1007" customFormat="1" ht="11.25" customHeight="1" x14ac:dyDescent="0.2">
      <c r="A1142" s="1327" t="s">
        <v>4501</v>
      </c>
      <c r="B1142" s="1003">
        <v>130</v>
      </c>
      <c r="C1142" s="1003">
        <v>0</v>
      </c>
      <c r="D1142" s="1009" t="s">
        <v>4087</v>
      </c>
    </row>
    <row r="1143" spans="1:4" s="1007" customFormat="1" ht="11.25" customHeight="1" x14ac:dyDescent="0.2">
      <c r="A1143" s="1327"/>
      <c r="B1143" s="1003">
        <v>130</v>
      </c>
      <c r="C1143" s="1003">
        <v>0</v>
      </c>
      <c r="D1143" s="1009" t="s">
        <v>11</v>
      </c>
    </row>
    <row r="1144" spans="1:4" s="1007" customFormat="1" ht="11.25" customHeight="1" x14ac:dyDescent="0.2">
      <c r="A1144" s="1326" t="s">
        <v>3047</v>
      </c>
      <c r="B1144" s="1002">
        <v>1125</v>
      </c>
      <c r="C1144" s="1002">
        <v>1125</v>
      </c>
      <c r="D1144" s="1008" t="s">
        <v>812</v>
      </c>
    </row>
    <row r="1145" spans="1:4" s="1007" customFormat="1" ht="11.25" customHeight="1" x14ac:dyDescent="0.2">
      <c r="A1145" s="1328"/>
      <c r="B1145" s="1005">
        <v>1125</v>
      </c>
      <c r="C1145" s="1005">
        <v>1125</v>
      </c>
      <c r="D1145" s="1010" t="s">
        <v>11</v>
      </c>
    </row>
    <row r="1146" spans="1:4" s="1007" customFormat="1" ht="21" x14ac:dyDescent="0.2">
      <c r="A1146" s="1327" t="s">
        <v>3816</v>
      </c>
      <c r="B1146" s="1003">
        <v>476</v>
      </c>
      <c r="C1146" s="1003">
        <v>476</v>
      </c>
      <c r="D1146" s="1009" t="s">
        <v>811</v>
      </c>
    </row>
    <row r="1147" spans="1:4" s="1007" customFormat="1" ht="11.25" customHeight="1" x14ac:dyDescent="0.2">
      <c r="A1147" s="1327"/>
      <c r="B1147" s="1003">
        <v>10841</v>
      </c>
      <c r="C1147" s="1003">
        <v>10841</v>
      </c>
      <c r="D1147" s="1009" t="s">
        <v>812</v>
      </c>
    </row>
    <row r="1148" spans="1:4" s="1007" customFormat="1" ht="11.25" customHeight="1" x14ac:dyDescent="0.2">
      <c r="A1148" s="1327"/>
      <c r="B1148" s="1003">
        <v>100</v>
      </c>
      <c r="C1148" s="1003">
        <v>100</v>
      </c>
      <c r="D1148" s="1009" t="s">
        <v>3815</v>
      </c>
    </row>
    <row r="1149" spans="1:4" s="1007" customFormat="1" ht="11.25" customHeight="1" x14ac:dyDescent="0.2">
      <c r="A1149" s="1327"/>
      <c r="B1149" s="1003">
        <v>11417</v>
      </c>
      <c r="C1149" s="1003">
        <v>11417</v>
      </c>
      <c r="D1149" s="1009" t="s">
        <v>11</v>
      </c>
    </row>
    <row r="1150" spans="1:4" s="1007" customFormat="1" ht="21" x14ac:dyDescent="0.2">
      <c r="A1150" s="1326" t="s">
        <v>2077</v>
      </c>
      <c r="B1150" s="1002">
        <v>635</v>
      </c>
      <c r="C1150" s="1002">
        <v>635</v>
      </c>
      <c r="D1150" s="1008" t="s">
        <v>811</v>
      </c>
    </row>
    <row r="1151" spans="1:4" s="1007" customFormat="1" ht="11.25" customHeight="1" x14ac:dyDescent="0.2">
      <c r="A1151" s="1327"/>
      <c r="B1151" s="1003">
        <v>3602</v>
      </c>
      <c r="C1151" s="1003">
        <v>3602</v>
      </c>
      <c r="D1151" s="1009" t="s">
        <v>812</v>
      </c>
    </row>
    <row r="1152" spans="1:4" s="1007" customFormat="1" ht="11.25" customHeight="1" x14ac:dyDescent="0.2">
      <c r="A1152" s="1328"/>
      <c r="B1152" s="1005">
        <v>4237</v>
      </c>
      <c r="C1152" s="1005">
        <v>4237</v>
      </c>
      <c r="D1152" s="1010" t="s">
        <v>11</v>
      </c>
    </row>
    <row r="1153" spans="1:4" s="1007" customFormat="1" ht="11.25" customHeight="1" x14ac:dyDescent="0.2">
      <c r="A1153" s="1327" t="s">
        <v>3959</v>
      </c>
      <c r="B1153" s="1003">
        <v>120</v>
      </c>
      <c r="C1153" s="1003">
        <v>120</v>
      </c>
      <c r="D1153" s="1009" t="s">
        <v>3205</v>
      </c>
    </row>
    <row r="1154" spans="1:4" s="1007" customFormat="1" ht="11.25" customHeight="1" x14ac:dyDescent="0.2">
      <c r="A1154" s="1327"/>
      <c r="B1154" s="1003">
        <v>120</v>
      </c>
      <c r="C1154" s="1003">
        <v>120</v>
      </c>
      <c r="D1154" s="1009" t="s">
        <v>11</v>
      </c>
    </row>
    <row r="1155" spans="1:4" s="1007" customFormat="1" ht="11.25" customHeight="1" x14ac:dyDescent="0.2">
      <c r="A1155" s="1326" t="s">
        <v>4502</v>
      </c>
      <c r="B1155" s="1002">
        <v>189</v>
      </c>
      <c r="C1155" s="1002">
        <v>189</v>
      </c>
      <c r="D1155" s="1014" t="s">
        <v>807</v>
      </c>
    </row>
    <row r="1156" spans="1:4" s="1007" customFormat="1" ht="11.25" customHeight="1" x14ac:dyDescent="0.2">
      <c r="A1156" s="1327"/>
      <c r="B1156" s="1003">
        <v>300</v>
      </c>
      <c r="C1156" s="1003">
        <v>300</v>
      </c>
      <c r="D1156" s="1009" t="s">
        <v>757</v>
      </c>
    </row>
    <row r="1157" spans="1:4" s="1007" customFormat="1" ht="11.25" customHeight="1" x14ac:dyDescent="0.2">
      <c r="A1157" s="1328"/>
      <c r="B1157" s="1005">
        <v>489</v>
      </c>
      <c r="C1157" s="1005">
        <v>489</v>
      </c>
      <c r="D1157" s="1010" t="s">
        <v>11</v>
      </c>
    </row>
    <row r="1158" spans="1:4" s="1007" customFormat="1" ht="11.25" customHeight="1" x14ac:dyDescent="0.2">
      <c r="A1158" s="1327" t="s">
        <v>3457</v>
      </c>
      <c r="B1158" s="1003">
        <v>230</v>
      </c>
      <c r="C1158" s="1003">
        <v>100</v>
      </c>
      <c r="D1158" s="1009" t="s">
        <v>4087</v>
      </c>
    </row>
    <row r="1159" spans="1:4" s="1007" customFormat="1" ht="11.25" customHeight="1" x14ac:dyDescent="0.2">
      <c r="A1159" s="1327"/>
      <c r="B1159" s="1003">
        <v>230</v>
      </c>
      <c r="C1159" s="1003">
        <v>100</v>
      </c>
      <c r="D1159" s="1009" t="s">
        <v>11</v>
      </c>
    </row>
    <row r="1160" spans="1:4" s="1007" customFormat="1" ht="11.25" customHeight="1" x14ac:dyDescent="0.2">
      <c r="A1160" s="1326" t="s">
        <v>2078</v>
      </c>
      <c r="B1160" s="1002">
        <v>3447</v>
      </c>
      <c r="C1160" s="1002">
        <v>3447</v>
      </c>
      <c r="D1160" s="1008" t="s">
        <v>812</v>
      </c>
    </row>
    <row r="1161" spans="1:4" s="1007" customFormat="1" ht="11.25" customHeight="1" x14ac:dyDescent="0.2">
      <c r="A1161" s="1327"/>
      <c r="B1161" s="1003">
        <v>173.9</v>
      </c>
      <c r="C1161" s="1003">
        <v>173.9</v>
      </c>
      <c r="D1161" s="1009" t="s">
        <v>809</v>
      </c>
    </row>
    <row r="1162" spans="1:4" s="1007" customFormat="1" ht="11.25" customHeight="1" x14ac:dyDescent="0.2">
      <c r="A1162" s="1328"/>
      <c r="B1162" s="1005">
        <v>3620.9</v>
      </c>
      <c r="C1162" s="1005">
        <v>3620.9</v>
      </c>
      <c r="D1162" s="1010" t="s">
        <v>11</v>
      </c>
    </row>
    <row r="1163" spans="1:4" s="1007" customFormat="1" ht="21" x14ac:dyDescent="0.2">
      <c r="A1163" s="1327" t="s">
        <v>2079</v>
      </c>
      <c r="B1163" s="1003">
        <v>1740</v>
      </c>
      <c r="C1163" s="1003">
        <v>1740</v>
      </c>
      <c r="D1163" s="1009" t="s">
        <v>811</v>
      </c>
    </row>
    <row r="1164" spans="1:4" s="1007" customFormat="1" ht="11.25" customHeight="1" x14ac:dyDescent="0.2">
      <c r="A1164" s="1327"/>
      <c r="B1164" s="1003">
        <v>5617</v>
      </c>
      <c r="C1164" s="1003">
        <v>5617</v>
      </c>
      <c r="D1164" s="1009" t="s">
        <v>812</v>
      </c>
    </row>
    <row r="1165" spans="1:4" s="1007" customFormat="1" ht="11.25" customHeight="1" x14ac:dyDescent="0.2">
      <c r="A1165" s="1327"/>
      <c r="B1165" s="1003">
        <v>406.7</v>
      </c>
      <c r="C1165" s="1003">
        <v>406.7</v>
      </c>
      <c r="D1165" s="1009" t="s">
        <v>809</v>
      </c>
    </row>
    <row r="1166" spans="1:4" s="1007" customFormat="1" ht="11.25" customHeight="1" x14ac:dyDescent="0.2">
      <c r="A1166" s="1327"/>
      <c r="B1166" s="1003">
        <v>7763.7</v>
      </c>
      <c r="C1166" s="1003">
        <v>7763.7</v>
      </c>
      <c r="D1166" s="1009" t="s">
        <v>11</v>
      </c>
    </row>
    <row r="1167" spans="1:4" s="1007" customFormat="1" ht="11.25" customHeight="1" x14ac:dyDescent="0.2">
      <c r="A1167" s="1326" t="s">
        <v>429</v>
      </c>
      <c r="B1167" s="1002">
        <v>2500</v>
      </c>
      <c r="C1167" s="1002">
        <v>2500</v>
      </c>
      <c r="D1167" s="1008" t="s">
        <v>425</v>
      </c>
    </row>
    <row r="1168" spans="1:4" s="1007" customFormat="1" ht="11.25" customHeight="1" x14ac:dyDescent="0.2">
      <c r="A1168" s="1327"/>
      <c r="B1168" s="1003">
        <v>599.6</v>
      </c>
      <c r="C1168" s="1003">
        <v>599.6</v>
      </c>
      <c r="D1168" s="1009" t="s">
        <v>438</v>
      </c>
    </row>
    <row r="1169" spans="1:4" s="1007" customFormat="1" ht="11.25" customHeight="1" x14ac:dyDescent="0.2">
      <c r="A1169" s="1328"/>
      <c r="B1169" s="1005">
        <v>3099.6</v>
      </c>
      <c r="C1169" s="1005">
        <v>3099.6</v>
      </c>
      <c r="D1169" s="1010" t="s">
        <v>11</v>
      </c>
    </row>
    <row r="1170" spans="1:4" s="1007" customFormat="1" ht="11.25" customHeight="1" x14ac:dyDescent="0.2">
      <c r="A1170" s="1327" t="s">
        <v>4503</v>
      </c>
      <c r="B1170" s="1003">
        <v>300</v>
      </c>
      <c r="C1170" s="1003">
        <v>300</v>
      </c>
      <c r="D1170" s="1008" t="s">
        <v>757</v>
      </c>
    </row>
    <row r="1171" spans="1:4" s="1007" customFormat="1" ht="11.25" customHeight="1" x14ac:dyDescent="0.2">
      <c r="A1171" s="1327"/>
      <c r="B1171" s="1003">
        <v>300</v>
      </c>
      <c r="C1171" s="1003">
        <v>300</v>
      </c>
      <c r="D1171" s="1009" t="s">
        <v>11</v>
      </c>
    </row>
    <row r="1172" spans="1:4" s="1007" customFormat="1" ht="11.25" customHeight="1" x14ac:dyDescent="0.2">
      <c r="A1172" s="1326" t="s">
        <v>3458</v>
      </c>
      <c r="B1172" s="1002">
        <v>869.96</v>
      </c>
      <c r="C1172" s="1002">
        <v>869.95699999999999</v>
      </c>
      <c r="D1172" s="1008" t="s">
        <v>1957</v>
      </c>
    </row>
    <row r="1173" spans="1:4" s="1007" customFormat="1" ht="11.25" customHeight="1" x14ac:dyDescent="0.2">
      <c r="A1173" s="1327"/>
      <c r="B1173" s="1003">
        <v>70</v>
      </c>
      <c r="C1173" s="1003">
        <v>70</v>
      </c>
      <c r="D1173" s="1009" t="s">
        <v>895</v>
      </c>
    </row>
    <row r="1174" spans="1:4" s="1007" customFormat="1" ht="11.25" customHeight="1" x14ac:dyDescent="0.2">
      <c r="A1174" s="1328"/>
      <c r="B1174" s="1005">
        <v>939.96</v>
      </c>
      <c r="C1174" s="1005">
        <v>939.95699999999999</v>
      </c>
      <c r="D1174" s="1010" t="s">
        <v>11</v>
      </c>
    </row>
    <row r="1175" spans="1:4" s="1007" customFormat="1" ht="11.25" customHeight="1" x14ac:dyDescent="0.2">
      <c r="A1175" s="1327" t="s">
        <v>2080</v>
      </c>
      <c r="B1175" s="1003">
        <v>1790.95</v>
      </c>
      <c r="C1175" s="1003">
        <v>1790.9479999999999</v>
      </c>
      <c r="D1175" s="1009" t="s">
        <v>1957</v>
      </c>
    </row>
    <row r="1176" spans="1:4" s="1007" customFormat="1" ht="11.25" customHeight="1" x14ac:dyDescent="0.2">
      <c r="A1176" s="1327"/>
      <c r="B1176" s="1003">
        <v>1790.95</v>
      </c>
      <c r="C1176" s="1003">
        <v>1790.9479999999999</v>
      </c>
      <c r="D1176" s="1009" t="s">
        <v>11</v>
      </c>
    </row>
    <row r="1177" spans="1:4" s="1007" customFormat="1" ht="11.25" customHeight="1" x14ac:dyDescent="0.2">
      <c r="A1177" s="1326" t="s">
        <v>3048</v>
      </c>
      <c r="B1177" s="1002">
        <v>1818.24</v>
      </c>
      <c r="C1177" s="1002">
        <v>1818.241</v>
      </c>
      <c r="D1177" s="1008" t="s">
        <v>1957</v>
      </c>
    </row>
    <row r="1178" spans="1:4" s="1007" customFormat="1" ht="11.25" customHeight="1" x14ac:dyDescent="0.2">
      <c r="A1178" s="1327"/>
      <c r="B1178" s="1003">
        <v>70</v>
      </c>
      <c r="C1178" s="1003">
        <v>70</v>
      </c>
      <c r="D1178" s="1009" t="s">
        <v>895</v>
      </c>
    </row>
    <row r="1179" spans="1:4" s="1007" customFormat="1" ht="11.25" customHeight="1" x14ac:dyDescent="0.2">
      <c r="A1179" s="1328"/>
      <c r="B1179" s="1005">
        <v>1888.24</v>
      </c>
      <c r="C1179" s="1005">
        <v>1888.241</v>
      </c>
      <c r="D1179" s="1010" t="s">
        <v>11</v>
      </c>
    </row>
    <row r="1180" spans="1:4" s="1007" customFormat="1" ht="11.25" customHeight="1" x14ac:dyDescent="0.2">
      <c r="A1180" s="1327" t="s">
        <v>4504</v>
      </c>
      <c r="B1180" s="1003">
        <v>228.07</v>
      </c>
      <c r="C1180" s="1003">
        <v>228.072</v>
      </c>
      <c r="D1180" s="1009" t="s">
        <v>1957</v>
      </c>
    </row>
    <row r="1181" spans="1:4" s="1007" customFormat="1" ht="11.25" customHeight="1" x14ac:dyDescent="0.2">
      <c r="A1181" s="1327"/>
      <c r="B1181" s="1003">
        <v>228.07</v>
      </c>
      <c r="C1181" s="1003">
        <v>228.072</v>
      </c>
      <c r="D1181" s="1009" t="s">
        <v>11</v>
      </c>
    </row>
    <row r="1182" spans="1:4" s="1007" customFormat="1" ht="11.25" customHeight="1" x14ac:dyDescent="0.2">
      <c r="A1182" s="1326" t="s">
        <v>4505</v>
      </c>
      <c r="B1182" s="1002">
        <v>254.08</v>
      </c>
      <c r="C1182" s="1002">
        <v>254.07999999999998</v>
      </c>
      <c r="D1182" s="1008" t="s">
        <v>1957</v>
      </c>
    </row>
    <row r="1183" spans="1:4" s="1007" customFormat="1" ht="11.25" customHeight="1" x14ac:dyDescent="0.2">
      <c r="A1183" s="1328"/>
      <c r="B1183" s="1005">
        <v>254.08</v>
      </c>
      <c r="C1183" s="1005">
        <v>254.07999999999998</v>
      </c>
      <c r="D1183" s="1010" t="s">
        <v>11</v>
      </c>
    </row>
    <row r="1184" spans="1:4" s="1007" customFormat="1" ht="11.25" customHeight="1" x14ac:dyDescent="0.2">
      <c r="A1184" s="1327" t="s">
        <v>2081</v>
      </c>
      <c r="B1184" s="1003">
        <v>10000</v>
      </c>
      <c r="C1184" s="1003">
        <v>10000</v>
      </c>
      <c r="D1184" s="1009" t="s">
        <v>750</v>
      </c>
    </row>
    <row r="1185" spans="1:4" s="1007" customFormat="1" ht="11.25" customHeight="1" x14ac:dyDescent="0.2">
      <c r="A1185" s="1327"/>
      <c r="B1185" s="1003">
        <v>55680</v>
      </c>
      <c r="C1185" s="1003">
        <v>55680</v>
      </c>
      <c r="D1185" s="1009" t="s">
        <v>726</v>
      </c>
    </row>
    <row r="1186" spans="1:4" s="1007" customFormat="1" ht="11.25" customHeight="1" x14ac:dyDescent="0.2">
      <c r="A1186" s="1327"/>
      <c r="B1186" s="1003">
        <v>65680</v>
      </c>
      <c r="C1186" s="1003">
        <v>65680</v>
      </c>
      <c r="D1186" s="1009" t="s">
        <v>11</v>
      </c>
    </row>
    <row r="1187" spans="1:4" s="1007" customFormat="1" ht="11.25" customHeight="1" x14ac:dyDescent="0.2">
      <c r="A1187" s="1326" t="s">
        <v>3459</v>
      </c>
      <c r="B1187" s="1002">
        <v>20</v>
      </c>
      <c r="C1187" s="1002">
        <v>20</v>
      </c>
      <c r="D1187" s="1008" t="s">
        <v>781</v>
      </c>
    </row>
    <row r="1188" spans="1:4" s="1007" customFormat="1" ht="11.25" customHeight="1" x14ac:dyDescent="0.2">
      <c r="A1188" s="1328"/>
      <c r="B1188" s="1005">
        <v>20</v>
      </c>
      <c r="C1188" s="1005">
        <v>20</v>
      </c>
      <c r="D1188" s="1010" t="s">
        <v>11</v>
      </c>
    </row>
    <row r="1189" spans="1:4" s="1007" customFormat="1" ht="11.25" customHeight="1" x14ac:dyDescent="0.2">
      <c r="A1189" s="1326" t="s">
        <v>2082</v>
      </c>
      <c r="B1189" s="1002">
        <v>599</v>
      </c>
      <c r="C1189" s="1002">
        <v>599</v>
      </c>
      <c r="D1189" s="1008" t="s">
        <v>812</v>
      </c>
    </row>
    <row r="1190" spans="1:4" s="1007" customFormat="1" ht="11.25" customHeight="1" x14ac:dyDescent="0.2">
      <c r="A1190" s="1328"/>
      <c r="B1190" s="1005">
        <v>599</v>
      </c>
      <c r="C1190" s="1005">
        <v>599</v>
      </c>
      <c r="D1190" s="1010" t="s">
        <v>11</v>
      </c>
    </row>
    <row r="1191" spans="1:4" s="1007" customFormat="1" ht="11.25" customHeight="1" x14ac:dyDescent="0.2">
      <c r="A1191" s="1327" t="s">
        <v>3806</v>
      </c>
      <c r="B1191" s="1003">
        <v>1073</v>
      </c>
      <c r="C1191" s="1003">
        <v>0</v>
      </c>
      <c r="D1191" s="1009" t="s">
        <v>4506</v>
      </c>
    </row>
    <row r="1192" spans="1:4" s="1007" customFormat="1" ht="11.25" customHeight="1" x14ac:dyDescent="0.2">
      <c r="A1192" s="1328"/>
      <c r="B1192" s="1005">
        <v>1073</v>
      </c>
      <c r="C1192" s="1005">
        <v>0</v>
      </c>
      <c r="D1192" s="1010" t="s">
        <v>11</v>
      </c>
    </row>
    <row r="1193" spans="1:4" s="1007" customFormat="1" ht="11.25" customHeight="1" x14ac:dyDescent="0.2">
      <c r="A1193" s="1327" t="s">
        <v>4507</v>
      </c>
      <c r="B1193" s="1003">
        <v>102.3</v>
      </c>
      <c r="C1193" s="1003">
        <v>66.495000000000005</v>
      </c>
      <c r="D1193" s="1009" t="s">
        <v>809</v>
      </c>
    </row>
    <row r="1194" spans="1:4" s="1007" customFormat="1" ht="11.25" customHeight="1" x14ac:dyDescent="0.2">
      <c r="A1194" s="1327"/>
      <c r="B1194" s="1003">
        <v>102.3</v>
      </c>
      <c r="C1194" s="1003">
        <v>66.495000000000005</v>
      </c>
      <c r="D1194" s="1009" t="s">
        <v>11</v>
      </c>
    </row>
    <row r="1195" spans="1:4" s="1007" customFormat="1" ht="11.25" customHeight="1" x14ac:dyDescent="0.2">
      <c r="A1195" s="1326" t="s">
        <v>3460</v>
      </c>
      <c r="B1195" s="1002">
        <v>20</v>
      </c>
      <c r="C1195" s="1002">
        <v>11.44356</v>
      </c>
      <c r="D1195" s="1008" t="s">
        <v>781</v>
      </c>
    </row>
    <row r="1196" spans="1:4" s="1007" customFormat="1" ht="11.25" customHeight="1" x14ac:dyDescent="0.2">
      <c r="A1196" s="1328"/>
      <c r="B1196" s="1005">
        <v>20</v>
      </c>
      <c r="C1196" s="1005">
        <v>11.44356</v>
      </c>
      <c r="D1196" s="1010" t="s">
        <v>11</v>
      </c>
    </row>
    <row r="1197" spans="1:4" s="1007" customFormat="1" ht="11.25" customHeight="1" x14ac:dyDescent="0.2">
      <c r="A1197" s="1327" t="s">
        <v>4508</v>
      </c>
      <c r="B1197" s="1003">
        <v>50</v>
      </c>
      <c r="C1197" s="1003">
        <v>50</v>
      </c>
      <c r="D1197" s="1009" t="s">
        <v>4329</v>
      </c>
    </row>
    <row r="1198" spans="1:4" s="1007" customFormat="1" ht="11.25" customHeight="1" x14ac:dyDescent="0.2">
      <c r="A1198" s="1327"/>
      <c r="B1198" s="1003">
        <v>50</v>
      </c>
      <c r="C1198" s="1003">
        <v>50</v>
      </c>
      <c r="D1198" s="1009" t="s">
        <v>11</v>
      </c>
    </row>
    <row r="1199" spans="1:4" s="1007" customFormat="1" ht="11.25" customHeight="1" x14ac:dyDescent="0.2">
      <c r="A1199" s="1326" t="s">
        <v>419</v>
      </c>
      <c r="B1199" s="1002">
        <v>2800</v>
      </c>
      <c r="C1199" s="1002">
        <v>2800</v>
      </c>
      <c r="D1199" s="1008" t="s">
        <v>415</v>
      </c>
    </row>
    <row r="1200" spans="1:4" s="1007" customFormat="1" ht="11.25" customHeight="1" x14ac:dyDescent="0.2">
      <c r="A1200" s="1328"/>
      <c r="B1200" s="1005">
        <v>2800</v>
      </c>
      <c r="C1200" s="1005">
        <v>2800</v>
      </c>
      <c r="D1200" s="1010" t="s">
        <v>11</v>
      </c>
    </row>
    <row r="1201" spans="1:4" s="1007" customFormat="1" ht="11.25" customHeight="1" x14ac:dyDescent="0.2">
      <c r="A1201" s="1327" t="s">
        <v>4509</v>
      </c>
      <c r="B1201" s="1003">
        <v>99.9</v>
      </c>
      <c r="C1201" s="1003">
        <v>99.1</v>
      </c>
      <c r="D1201" s="1009" t="s">
        <v>4386</v>
      </c>
    </row>
    <row r="1202" spans="1:4" s="1007" customFormat="1" ht="11.25" customHeight="1" x14ac:dyDescent="0.2">
      <c r="A1202" s="1327"/>
      <c r="B1202" s="1003">
        <v>99.9</v>
      </c>
      <c r="C1202" s="1003">
        <v>99.1</v>
      </c>
      <c r="D1202" s="1009" t="s">
        <v>11</v>
      </c>
    </row>
    <row r="1203" spans="1:4" s="1007" customFormat="1" ht="11.25" customHeight="1" x14ac:dyDescent="0.2">
      <c r="A1203" s="1326" t="s">
        <v>4510</v>
      </c>
      <c r="B1203" s="1002">
        <v>100</v>
      </c>
      <c r="C1203" s="1002">
        <v>90.15</v>
      </c>
      <c r="D1203" s="1008" t="s">
        <v>4386</v>
      </c>
    </row>
    <row r="1204" spans="1:4" s="1007" customFormat="1" ht="11.25" customHeight="1" x14ac:dyDescent="0.2">
      <c r="A1204" s="1328"/>
      <c r="B1204" s="1005">
        <v>100</v>
      </c>
      <c r="C1204" s="1005">
        <v>90.15</v>
      </c>
      <c r="D1204" s="1010" t="s">
        <v>11</v>
      </c>
    </row>
    <row r="1205" spans="1:4" s="1007" customFormat="1" ht="11.25" customHeight="1" x14ac:dyDescent="0.2">
      <c r="A1205" s="1327" t="s">
        <v>3461</v>
      </c>
      <c r="B1205" s="1003">
        <v>70.400000000000006</v>
      </c>
      <c r="C1205" s="1003">
        <v>0</v>
      </c>
      <c r="D1205" s="1009" t="s">
        <v>783</v>
      </c>
    </row>
    <row r="1206" spans="1:4" s="1007" customFormat="1" ht="11.25" customHeight="1" x14ac:dyDescent="0.2">
      <c r="A1206" s="1327"/>
      <c r="B1206" s="1003">
        <v>70.400000000000006</v>
      </c>
      <c r="C1206" s="1003">
        <v>0</v>
      </c>
      <c r="D1206" s="1009" t="s">
        <v>11</v>
      </c>
    </row>
    <row r="1207" spans="1:4" s="1007" customFormat="1" ht="11.25" customHeight="1" x14ac:dyDescent="0.2">
      <c r="A1207" s="1326" t="s">
        <v>3049</v>
      </c>
      <c r="B1207" s="1002">
        <v>67.599999999999994</v>
      </c>
      <c r="C1207" s="1002">
        <v>67.599999999999994</v>
      </c>
      <c r="D1207" s="1008" t="s">
        <v>783</v>
      </c>
    </row>
    <row r="1208" spans="1:4" s="1007" customFormat="1" ht="11.25" customHeight="1" x14ac:dyDescent="0.2">
      <c r="A1208" s="1328"/>
      <c r="B1208" s="1005">
        <v>67.599999999999994</v>
      </c>
      <c r="C1208" s="1005">
        <v>67.599999999999994</v>
      </c>
      <c r="D1208" s="1010" t="s">
        <v>11</v>
      </c>
    </row>
    <row r="1209" spans="1:4" s="1007" customFormat="1" ht="11.25" customHeight="1" x14ac:dyDescent="0.2">
      <c r="A1209" s="1327" t="s">
        <v>4511</v>
      </c>
      <c r="B1209" s="1003">
        <v>59</v>
      </c>
      <c r="C1209" s="1003">
        <v>56.182000000000002</v>
      </c>
      <c r="D1209" s="1009" t="s">
        <v>798</v>
      </c>
    </row>
    <row r="1210" spans="1:4" s="1007" customFormat="1" ht="11.25" customHeight="1" x14ac:dyDescent="0.2">
      <c r="A1210" s="1327"/>
      <c r="B1210" s="1003">
        <v>59</v>
      </c>
      <c r="C1210" s="1003">
        <v>56.182000000000002</v>
      </c>
      <c r="D1210" s="1009" t="s">
        <v>11</v>
      </c>
    </row>
    <row r="1211" spans="1:4" s="1007" customFormat="1" ht="11.25" customHeight="1" x14ac:dyDescent="0.2">
      <c r="A1211" s="1326" t="s">
        <v>4512</v>
      </c>
      <c r="B1211" s="1002">
        <v>75</v>
      </c>
      <c r="C1211" s="1002">
        <v>75</v>
      </c>
      <c r="D1211" s="1008" t="s">
        <v>2926</v>
      </c>
    </row>
    <row r="1212" spans="1:4" s="1007" customFormat="1" ht="11.25" customHeight="1" x14ac:dyDescent="0.2">
      <c r="A1212" s="1328"/>
      <c r="B1212" s="1005">
        <v>75</v>
      </c>
      <c r="C1212" s="1005">
        <v>75</v>
      </c>
      <c r="D1212" s="1010" t="s">
        <v>11</v>
      </c>
    </row>
    <row r="1213" spans="1:4" s="1007" customFormat="1" ht="11.25" customHeight="1" x14ac:dyDescent="0.2">
      <c r="A1213" s="1327" t="s">
        <v>4513</v>
      </c>
      <c r="B1213" s="1003">
        <v>30</v>
      </c>
      <c r="C1213" s="1003">
        <v>25.656119999999998</v>
      </c>
      <c r="D1213" s="1009" t="s">
        <v>755</v>
      </c>
    </row>
    <row r="1214" spans="1:4" s="1007" customFormat="1" ht="11.25" customHeight="1" x14ac:dyDescent="0.2">
      <c r="A1214" s="1327"/>
      <c r="B1214" s="1003">
        <v>30</v>
      </c>
      <c r="C1214" s="1003">
        <v>25.656119999999998</v>
      </c>
      <c r="D1214" s="1009" t="s">
        <v>11</v>
      </c>
    </row>
    <row r="1215" spans="1:4" s="1007" customFormat="1" ht="11.25" customHeight="1" x14ac:dyDescent="0.2">
      <c r="A1215" s="1326" t="s">
        <v>2083</v>
      </c>
      <c r="B1215" s="1002">
        <v>110.93</v>
      </c>
      <c r="C1215" s="1002">
        <v>110.916</v>
      </c>
      <c r="D1215" s="1008" t="s">
        <v>796</v>
      </c>
    </row>
    <row r="1216" spans="1:4" s="1007" customFormat="1" ht="11.25" customHeight="1" x14ac:dyDescent="0.2">
      <c r="A1216" s="1328"/>
      <c r="B1216" s="1005">
        <v>110.93</v>
      </c>
      <c r="C1216" s="1005">
        <v>110.916</v>
      </c>
      <c r="D1216" s="1010" t="s">
        <v>11</v>
      </c>
    </row>
    <row r="1217" spans="1:4" s="1007" customFormat="1" ht="11.25" customHeight="1" x14ac:dyDescent="0.2">
      <c r="A1217" s="1327" t="s">
        <v>3462</v>
      </c>
      <c r="B1217" s="1003">
        <v>166.6</v>
      </c>
      <c r="C1217" s="1003">
        <v>36.6</v>
      </c>
      <c r="D1217" s="1009" t="s">
        <v>4087</v>
      </c>
    </row>
    <row r="1218" spans="1:4" s="1007" customFormat="1" ht="11.25" customHeight="1" x14ac:dyDescent="0.2">
      <c r="A1218" s="1327"/>
      <c r="B1218" s="1003">
        <v>166.6</v>
      </c>
      <c r="C1218" s="1003">
        <v>36.6</v>
      </c>
      <c r="D1218" s="1009" t="s">
        <v>11</v>
      </c>
    </row>
    <row r="1219" spans="1:4" s="1007" customFormat="1" ht="11.25" customHeight="1" x14ac:dyDescent="0.2">
      <c r="A1219" s="1326" t="s">
        <v>3807</v>
      </c>
      <c r="B1219" s="1002">
        <v>199</v>
      </c>
      <c r="C1219" s="1002">
        <v>199</v>
      </c>
      <c r="D1219" s="1008" t="s">
        <v>4514</v>
      </c>
    </row>
    <row r="1220" spans="1:4" s="1007" customFormat="1" ht="11.25" customHeight="1" x14ac:dyDescent="0.2">
      <c r="A1220" s="1328"/>
      <c r="B1220" s="1005">
        <v>199</v>
      </c>
      <c r="C1220" s="1005">
        <v>199</v>
      </c>
      <c r="D1220" s="1010" t="s">
        <v>11</v>
      </c>
    </row>
    <row r="1221" spans="1:4" s="1007" customFormat="1" ht="11.25" customHeight="1" x14ac:dyDescent="0.2">
      <c r="A1221" s="1327" t="s">
        <v>3050</v>
      </c>
      <c r="B1221" s="1003">
        <v>35</v>
      </c>
      <c r="C1221" s="1003">
        <v>35</v>
      </c>
      <c r="D1221" s="1009" t="s">
        <v>516</v>
      </c>
    </row>
    <row r="1222" spans="1:4" s="1007" customFormat="1" ht="11.25" customHeight="1" x14ac:dyDescent="0.2">
      <c r="A1222" s="1327"/>
      <c r="B1222" s="1003">
        <v>35</v>
      </c>
      <c r="C1222" s="1003">
        <v>35</v>
      </c>
      <c r="D1222" s="1009" t="s">
        <v>11</v>
      </c>
    </row>
    <row r="1223" spans="1:4" s="1007" customFormat="1" ht="11.25" customHeight="1" x14ac:dyDescent="0.2">
      <c r="A1223" s="1326" t="s">
        <v>4515</v>
      </c>
      <c r="B1223" s="1002">
        <v>300</v>
      </c>
      <c r="C1223" s="1002">
        <v>300</v>
      </c>
      <c r="D1223" s="1008" t="s">
        <v>757</v>
      </c>
    </row>
    <row r="1224" spans="1:4" s="1007" customFormat="1" ht="11.25" customHeight="1" x14ac:dyDescent="0.2">
      <c r="A1224" s="1328"/>
      <c r="B1224" s="1005">
        <v>300</v>
      </c>
      <c r="C1224" s="1005">
        <v>300</v>
      </c>
      <c r="D1224" s="1010" t="s">
        <v>11</v>
      </c>
    </row>
    <row r="1225" spans="1:4" s="1007" customFormat="1" ht="11.25" customHeight="1" x14ac:dyDescent="0.2">
      <c r="A1225" s="1327" t="s">
        <v>4516</v>
      </c>
      <c r="B1225" s="1003">
        <v>88.65</v>
      </c>
      <c r="C1225" s="1003">
        <v>88.65</v>
      </c>
      <c r="D1225" s="1009" t="s">
        <v>4386</v>
      </c>
    </row>
    <row r="1226" spans="1:4" s="1007" customFormat="1" ht="11.25" customHeight="1" x14ac:dyDescent="0.2">
      <c r="A1226" s="1327"/>
      <c r="B1226" s="1003">
        <v>88.65</v>
      </c>
      <c r="C1226" s="1003">
        <v>88.65</v>
      </c>
      <c r="D1226" s="1009" t="s">
        <v>11</v>
      </c>
    </row>
    <row r="1227" spans="1:4" s="1007" customFormat="1" ht="11.25" customHeight="1" x14ac:dyDescent="0.2">
      <c r="A1227" s="1326" t="s">
        <v>4517</v>
      </c>
      <c r="B1227" s="1002">
        <v>65.7</v>
      </c>
      <c r="C1227" s="1002">
        <v>65.7</v>
      </c>
      <c r="D1227" s="1008" t="s">
        <v>4386</v>
      </c>
    </row>
    <row r="1228" spans="1:4" s="1007" customFormat="1" ht="11.25" customHeight="1" x14ac:dyDescent="0.2">
      <c r="A1228" s="1328"/>
      <c r="B1228" s="1005">
        <v>65.7</v>
      </c>
      <c r="C1228" s="1005">
        <v>65.7</v>
      </c>
      <c r="D1228" s="1010" t="s">
        <v>11</v>
      </c>
    </row>
    <row r="1229" spans="1:4" s="1007" customFormat="1" ht="11.25" customHeight="1" x14ac:dyDescent="0.2">
      <c r="A1229" s="1327" t="s">
        <v>4518</v>
      </c>
      <c r="B1229" s="1003">
        <v>99</v>
      </c>
      <c r="C1229" s="1003">
        <v>99</v>
      </c>
      <c r="D1229" s="1009" t="s">
        <v>4386</v>
      </c>
    </row>
    <row r="1230" spans="1:4" s="1007" customFormat="1" ht="11.25" customHeight="1" x14ac:dyDescent="0.2">
      <c r="A1230" s="1327"/>
      <c r="B1230" s="1003">
        <v>99</v>
      </c>
      <c r="C1230" s="1003">
        <v>99</v>
      </c>
      <c r="D1230" s="1009" t="s">
        <v>11</v>
      </c>
    </row>
    <row r="1231" spans="1:4" s="1007" customFormat="1" ht="11.25" customHeight="1" x14ac:dyDescent="0.2">
      <c r="A1231" s="1326" t="s">
        <v>3463</v>
      </c>
      <c r="B1231" s="1002">
        <v>230</v>
      </c>
      <c r="C1231" s="1002">
        <v>100</v>
      </c>
      <c r="D1231" s="1008" t="s">
        <v>4087</v>
      </c>
    </row>
    <row r="1232" spans="1:4" s="1007" customFormat="1" ht="11.25" customHeight="1" x14ac:dyDescent="0.2">
      <c r="A1232" s="1328"/>
      <c r="B1232" s="1005">
        <v>230</v>
      </c>
      <c r="C1232" s="1005">
        <v>100</v>
      </c>
      <c r="D1232" s="1010" t="s">
        <v>11</v>
      </c>
    </row>
    <row r="1233" spans="1:4" s="1007" customFormat="1" ht="11.25" customHeight="1" x14ac:dyDescent="0.2">
      <c r="A1233" s="1327" t="s">
        <v>3840</v>
      </c>
      <c r="B1233" s="1003">
        <v>300</v>
      </c>
      <c r="C1233" s="1003">
        <v>300</v>
      </c>
      <c r="D1233" s="1009" t="s">
        <v>438</v>
      </c>
    </row>
    <row r="1234" spans="1:4" s="1007" customFormat="1" ht="11.25" customHeight="1" x14ac:dyDescent="0.2">
      <c r="A1234" s="1327"/>
      <c r="B1234" s="1003">
        <v>300</v>
      </c>
      <c r="C1234" s="1003">
        <v>300</v>
      </c>
      <c r="D1234" s="1009" t="s">
        <v>11</v>
      </c>
    </row>
    <row r="1235" spans="1:4" s="1007" customFormat="1" ht="11.25" customHeight="1" x14ac:dyDescent="0.2">
      <c r="A1235" s="1326" t="s">
        <v>3464</v>
      </c>
      <c r="B1235" s="1002">
        <v>80.5</v>
      </c>
      <c r="C1235" s="1002">
        <v>79.81</v>
      </c>
      <c r="D1235" s="1008" t="s">
        <v>783</v>
      </c>
    </row>
    <row r="1236" spans="1:4" s="1007" customFormat="1" ht="11.25" customHeight="1" x14ac:dyDescent="0.2">
      <c r="A1236" s="1328"/>
      <c r="B1236" s="1005">
        <v>80.5</v>
      </c>
      <c r="C1236" s="1005">
        <v>79.81</v>
      </c>
      <c r="D1236" s="1010" t="s">
        <v>11</v>
      </c>
    </row>
    <row r="1237" spans="1:4" s="1007" customFormat="1" ht="11.25" customHeight="1" x14ac:dyDescent="0.2">
      <c r="A1237" s="1327" t="s">
        <v>4519</v>
      </c>
      <c r="B1237" s="1003">
        <v>90</v>
      </c>
      <c r="C1237" s="1003">
        <v>90</v>
      </c>
      <c r="D1237" s="1009" t="s">
        <v>4386</v>
      </c>
    </row>
    <row r="1238" spans="1:4" s="1007" customFormat="1" ht="11.25" customHeight="1" x14ac:dyDescent="0.2">
      <c r="A1238" s="1327"/>
      <c r="B1238" s="1003">
        <v>90</v>
      </c>
      <c r="C1238" s="1003">
        <v>90</v>
      </c>
      <c r="D1238" s="1009" t="s">
        <v>11</v>
      </c>
    </row>
    <row r="1239" spans="1:4" s="1007" customFormat="1" ht="11.25" customHeight="1" x14ac:dyDescent="0.2">
      <c r="A1239" s="1326" t="s">
        <v>3465</v>
      </c>
      <c r="B1239" s="1002">
        <v>61.95</v>
      </c>
      <c r="C1239" s="1002">
        <v>61.95</v>
      </c>
      <c r="D1239" s="1008" t="s">
        <v>783</v>
      </c>
    </row>
    <row r="1240" spans="1:4" s="1007" customFormat="1" ht="11.25" customHeight="1" x14ac:dyDescent="0.2">
      <c r="A1240" s="1328"/>
      <c r="B1240" s="1005">
        <v>61.95</v>
      </c>
      <c r="C1240" s="1005">
        <v>61.95</v>
      </c>
      <c r="D1240" s="1010" t="s">
        <v>11</v>
      </c>
    </row>
    <row r="1241" spans="1:4" s="1007" customFormat="1" ht="11.25" customHeight="1" x14ac:dyDescent="0.2">
      <c r="A1241" s="1327" t="s">
        <v>3051</v>
      </c>
      <c r="B1241" s="1003">
        <v>200</v>
      </c>
      <c r="C1241" s="1003">
        <v>200</v>
      </c>
      <c r="D1241" s="1009" t="s">
        <v>3245</v>
      </c>
    </row>
    <row r="1242" spans="1:4" s="1007" customFormat="1" ht="11.25" customHeight="1" x14ac:dyDescent="0.2">
      <c r="A1242" s="1327"/>
      <c r="B1242" s="1003">
        <v>200</v>
      </c>
      <c r="C1242" s="1003">
        <v>200</v>
      </c>
      <c r="D1242" s="1009" t="s">
        <v>11</v>
      </c>
    </row>
    <row r="1243" spans="1:4" s="1007" customFormat="1" ht="11.25" customHeight="1" x14ac:dyDescent="0.2">
      <c r="A1243" s="1326" t="s">
        <v>576</v>
      </c>
      <c r="B1243" s="1002">
        <v>78</v>
      </c>
      <c r="C1243" s="1002">
        <v>78</v>
      </c>
      <c r="D1243" s="1008" t="s">
        <v>4520</v>
      </c>
    </row>
    <row r="1244" spans="1:4" s="1007" customFormat="1" ht="11.25" customHeight="1" x14ac:dyDescent="0.2">
      <c r="A1244" s="1328"/>
      <c r="B1244" s="1005">
        <v>78</v>
      </c>
      <c r="C1244" s="1005">
        <v>78</v>
      </c>
      <c r="D1244" s="1010" t="s">
        <v>11</v>
      </c>
    </row>
    <row r="1245" spans="1:4" s="1007" customFormat="1" ht="11.25" customHeight="1" x14ac:dyDescent="0.2">
      <c r="A1245" s="1327" t="s">
        <v>3859</v>
      </c>
      <c r="B1245" s="1003">
        <v>120</v>
      </c>
      <c r="C1245" s="1003">
        <v>120</v>
      </c>
      <c r="D1245" s="1009" t="s">
        <v>440</v>
      </c>
    </row>
    <row r="1246" spans="1:4" s="1007" customFormat="1" ht="11.25" customHeight="1" x14ac:dyDescent="0.2">
      <c r="A1246" s="1327"/>
      <c r="B1246" s="1003">
        <v>120</v>
      </c>
      <c r="C1246" s="1003">
        <v>120</v>
      </c>
      <c r="D1246" s="1009" t="s">
        <v>11</v>
      </c>
    </row>
    <row r="1247" spans="1:4" s="1007" customFormat="1" ht="11.25" customHeight="1" x14ac:dyDescent="0.2">
      <c r="A1247" s="1326" t="s">
        <v>3052</v>
      </c>
      <c r="B1247" s="1002">
        <v>500</v>
      </c>
      <c r="C1247" s="1002">
        <v>0</v>
      </c>
      <c r="D1247" s="1008" t="s">
        <v>2926</v>
      </c>
    </row>
    <row r="1248" spans="1:4" s="1007" customFormat="1" ht="11.25" customHeight="1" x14ac:dyDescent="0.2">
      <c r="A1248" s="1328"/>
      <c r="B1248" s="1005">
        <v>500</v>
      </c>
      <c r="C1248" s="1005">
        <v>0</v>
      </c>
      <c r="D1248" s="1010" t="s">
        <v>11</v>
      </c>
    </row>
    <row r="1249" spans="1:4" s="1007" customFormat="1" ht="21" x14ac:dyDescent="0.2">
      <c r="A1249" s="1327" t="s">
        <v>2084</v>
      </c>
      <c r="B1249" s="1003">
        <v>58</v>
      </c>
      <c r="C1249" s="1003">
        <v>58</v>
      </c>
      <c r="D1249" s="1009" t="s">
        <v>811</v>
      </c>
    </row>
    <row r="1250" spans="1:4" s="1007" customFormat="1" ht="11.25" customHeight="1" x14ac:dyDescent="0.2">
      <c r="A1250" s="1327"/>
      <c r="B1250" s="1003">
        <v>1328</v>
      </c>
      <c r="C1250" s="1003">
        <v>1328</v>
      </c>
      <c r="D1250" s="1009" t="s">
        <v>812</v>
      </c>
    </row>
    <row r="1251" spans="1:4" s="1007" customFormat="1" ht="11.25" customHeight="1" x14ac:dyDescent="0.2">
      <c r="A1251" s="1327"/>
      <c r="B1251" s="1003">
        <v>1386</v>
      </c>
      <c r="C1251" s="1003">
        <v>1386</v>
      </c>
      <c r="D1251" s="1009" t="s">
        <v>11</v>
      </c>
    </row>
    <row r="1252" spans="1:4" s="1007" customFormat="1" ht="11.25" customHeight="1" x14ac:dyDescent="0.2">
      <c r="A1252" s="1326" t="s">
        <v>4521</v>
      </c>
      <c r="B1252" s="1002">
        <v>96</v>
      </c>
      <c r="C1252" s="1002">
        <v>96</v>
      </c>
      <c r="D1252" s="1008" t="s">
        <v>781</v>
      </c>
    </row>
    <row r="1253" spans="1:4" s="1007" customFormat="1" ht="11.25" customHeight="1" x14ac:dyDescent="0.2">
      <c r="A1253" s="1328"/>
      <c r="B1253" s="1005">
        <v>96</v>
      </c>
      <c r="C1253" s="1005">
        <v>96</v>
      </c>
      <c r="D1253" s="1010" t="s">
        <v>11</v>
      </c>
    </row>
    <row r="1254" spans="1:4" s="1007" customFormat="1" ht="11.25" customHeight="1" x14ac:dyDescent="0.2">
      <c r="A1254" s="1327" t="s">
        <v>2085</v>
      </c>
      <c r="B1254" s="1003">
        <v>1865.8999999999999</v>
      </c>
      <c r="C1254" s="1003">
        <v>1865.8999999999999</v>
      </c>
      <c r="D1254" s="1009" t="s">
        <v>1957</v>
      </c>
    </row>
    <row r="1255" spans="1:4" s="1007" customFormat="1" ht="11.25" customHeight="1" x14ac:dyDescent="0.2">
      <c r="A1255" s="1327"/>
      <c r="B1255" s="1003">
        <v>1865.8999999999999</v>
      </c>
      <c r="C1255" s="1003">
        <v>1865.8999999999999</v>
      </c>
      <c r="D1255" s="1009" t="s">
        <v>11</v>
      </c>
    </row>
    <row r="1256" spans="1:4" s="1007" customFormat="1" ht="11.25" customHeight="1" x14ac:dyDescent="0.2">
      <c r="A1256" s="1326" t="s">
        <v>2086</v>
      </c>
      <c r="B1256" s="1002">
        <v>2365.86</v>
      </c>
      <c r="C1256" s="1002">
        <v>2365.8580000000002</v>
      </c>
      <c r="D1256" s="1008" t="s">
        <v>1957</v>
      </c>
    </row>
    <row r="1257" spans="1:4" s="1007" customFormat="1" ht="11.25" customHeight="1" x14ac:dyDescent="0.2">
      <c r="A1257" s="1328"/>
      <c r="B1257" s="1005">
        <v>2365.86</v>
      </c>
      <c r="C1257" s="1005">
        <v>2365.8580000000002</v>
      </c>
      <c r="D1257" s="1010" t="s">
        <v>11</v>
      </c>
    </row>
    <row r="1258" spans="1:4" s="1007" customFormat="1" ht="11.25" customHeight="1" x14ac:dyDescent="0.2">
      <c r="A1258" s="1327" t="s">
        <v>2087</v>
      </c>
      <c r="B1258" s="1003">
        <v>3973.87</v>
      </c>
      <c r="C1258" s="1003">
        <v>3973.87</v>
      </c>
      <c r="D1258" s="1009" t="s">
        <v>1957</v>
      </c>
    </row>
    <row r="1259" spans="1:4" s="1007" customFormat="1" ht="11.25" customHeight="1" x14ac:dyDescent="0.2">
      <c r="A1259" s="1327"/>
      <c r="B1259" s="1003">
        <v>3973.87</v>
      </c>
      <c r="C1259" s="1003">
        <v>3973.87</v>
      </c>
      <c r="D1259" s="1009" t="s">
        <v>11</v>
      </c>
    </row>
    <row r="1260" spans="1:4" s="1007" customFormat="1" ht="11.25" customHeight="1" x14ac:dyDescent="0.2">
      <c r="A1260" s="1326" t="s">
        <v>2088</v>
      </c>
      <c r="B1260" s="1002">
        <v>2229.5</v>
      </c>
      <c r="C1260" s="1002">
        <v>2229.5</v>
      </c>
      <c r="D1260" s="1008" t="s">
        <v>1957</v>
      </c>
    </row>
    <row r="1261" spans="1:4" s="1007" customFormat="1" ht="11.25" customHeight="1" x14ac:dyDescent="0.2">
      <c r="A1261" s="1328"/>
      <c r="B1261" s="1005">
        <v>2229.5</v>
      </c>
      <c r="C1261" s="1005">
        <v>2229.5</v>
      </c>
      <c r="D1261" s="1010" t="s">
        <v>11</v>
      </c>
    </row>
    <row r="1262" spans="1:4" s="1007" customFormat="1" ht="11.25" customHeight="1" x14ac:dyDescent="0.2">
      <c r="A1262" s="1327" t="s">
        <v>2089</v>
      </c>
      <c r="B1262" s="1003">
        <v>7962.93</v>
      </c>
      <c r="C1262" s="1003">
        <v>7962.9229999999998</v>
      </c>
      <c r="D1262" s="1009" t="s">
        <v>1957</v>
      </c>
    </row>
    <row r="1263" spans="1:4" s="1007" customFormat="1" ht="11.25" customHeight="1" x14ac:dyDescent="0.2">
      <c r="A1263" s="1327"/>
      <c r="B1263" s="1003">
        <v>47.32</v>
      </c>
      <c r="C1263" s="1003">
        <v>47.305</v>
      </c>
      <c r="D1263" s="1009" t="s">
        <v>3245</v>
      </c>
    </row>
    <row r="1264" spans="1:4" s="1007" customFormat="1" ht="11.25" customHeight="1" x14ac:dyDescent="0.2">
      <c r="A1264" s="1327"/>
      <c r="B1264" s="1003">
        <v>8010.25</v>
      </c>
      <c r="C1264" s="1003">
        <v>8010.2280000000001</v>
      </c>
      <c r="D1264" s="1009" t="s">
        <v>11</v>
      </c>
    </row>
    <row r="1265" spans="1:4" s="1007" customFormat="1" ht="11.25" customHeight="1" x14ac:dyDescent="0.2">
      <c r="A1265" s="1326" t="s">
        <v>2090</v>
      </c>
      <c r="B1265" s="1002">
        <v>3410.5299999999997</v>
      </c>
      <c r="C1265" s="1002">
        <v>3410.5280000000002</v>
      </c>
      <c r="D1265" s="1008" t="s">
        <v>1957</v>
      </c>
    </row>
    <row r="1266" spans="1:4" s="1007" customFormat="1" ht="11.25" customHeight="1" x14ac:dyDescent="0.2">
      <c r="A1266" s="1328"/>
      <c r="B1266" s="1005">
        <v>3410.5299999999997</v>
      </c>
      <c r="C1266" s="1005">
        <v>3410.5280000000002</v>
      </c>
      <c r="D1266" s="1010" t="s">
        <v>11</v>
      </c>
    </row>
    <row r="1267" spans="1:4" s="1007" customFormat="1" ht="11.25" customHeight="1" x14ac:dyDescent="0.2">
      <c r="A1267" s="1327" t="s">
        <v>2091</v>
      </c>
      <c r="B1267" s="1003">
        <v>1811.47</v>
      </c>
      <c r="C1267" s="1003">
        <v>1811.47</v>
      </c>
      <c r="D1267" s="1009" t="s">
        <v>1957</v>
      </c>
    </row>
    <row r="1268" spans="1:4" s="1007" customFormat="1" ht="11.25" customHeight="1" x14ac:dyDescent="0.2">
      <c r="A1268" s="1327"/>
      <c r="B1268" s="1003">
        <v>1811.47</v>
      </c>
      <c r="C1268" s="1003">
        <v>1811.47</v>
      </c>
      <c r="D1268" s="1009" t="s">
        <v>11</v>
      </c>
    </row>
    <row r="1269" spans="1:4" s="1007" customFormat="1" ht="11.25" customHeight="1" x14ac:dyDescent="0.2">
      <c r="A1269" s="1326" t="s">
        <v>2092</v>
      </c>
      <c r="B1269" s="1002">
        <v>5731.49</v>
      </c>
      <c r="C1269" s="1002">
        <v>5731.4929999999995</v>
      </c>
      <c r="D1269" s="1008" t="s">
        <v>1957</v>
      </c>
    </row>
    <row r="1270" spans="1:4" s="1007" customFormat="1" ht="11.25" customHeight="1" x14ac:dyDescent="0.2">
      <c r="A1270" s="1328"/>
      <c r="B1270" s="1005">
        <v>5731.49</v>
      </c>
      <c r="C1270" s="1005">
        <v>5731.4929999999995</v>
      </c>
      <c r="D1270" s="1010" t="s">
        <v>11</v>
      </c>
    </row>
    <row r="1271" spans="1:4" s="1007" customFormat="1" ht="11.25" customHeight="1" x14ac:dyDescent="0.2">
      <c r="A1271" s="1327" t="s">
        <v>3466</v>
      </c>
      <c r="B1271" s="1003">
        <v>1599.82</v>
      </c>
      <c r="C1271" s="1003">
        <v>1599.816</v>
      </c>
      <c r="D1271" s="1009" t="s">
        <v>1957</v>
      </c>
    </row>
    <row r="1272" spans="1:4" s="1007" customFormat="1" ht="11.25" customHeight="1" x14ac:dyDescent="0.2">
      <c r="A1272" s="1327"/>
      <c r="B1272" s="1003">
        <v>1599.82</v>
      </c>
      <c r="C1272" s="1003">
        <v>1599.816</v>
      </c>
      <c r="D1272" s="1009" t="s">
        <v>11</v>
      </c>
    </row>
    <row r="1273" spans="1:4" s="1007" customFormat="1" ht="11.25" customHeight="1" x14ac:dyDescent="0.2">
      <c r="A1273" s="1326" t="s">
        <v>2093</v>
      </c>
      <c r="B1273" s="1002">
        <v>955.5</v>
      </c>
      <c r="C1273" s="1002">
        <v>955.5</v>
      </c>
      <c r="D1273" s="1008" t="s">
        <v>1957</v>
      </c>
    </row>
    <row r="1274" spans="1:4" s="1007" customFormat="1" ht="11.25" customHeight="1" x14ac:dyDescent="0.2">
      <c r="A1274" s="1328"/>
      <c r="B1274" s="1005">
        <v>955.5</v>
      </c>
      <c r="C1274" s="1005">
        <v>955.5</v>
      </c>
      <c r="D1274" s="1010" t="s">
        <v>11</v>
      </c>
    </row>
    <row r="1275" spans="1:4" s="1007" customFormat="1" ht="11.25" customHeight="1" x14ac:dyDescent="0.2">
      <c r="A1275" s="1327" t="s">
        <v>2094</v>
      </c>
      <c r="B1275" s="1003">
        <v>3807.38</v>
      </c>
      <c r="C1275" s="1003">
        <v>3807.38</v>
      </c>
      <c r="D1275" s="1009" t="s">
        <v>1957</v>
      </c>
    </row>
    <row r="1276" spans="1:4" s="1007" customFormat="1" ht="11.25" customHeight="1" x14ac:dyDescent="0.2">
      <c r="A1276" s="1327"/>
      <c r="B1276" s="1003">
        <v>3807.38</v>
      </c>
      <c r="C1276" s="1003">
        <v>3807.38</v>
      </c>
      <c r="D1276" s="1009" t="s">
        <v>11</v>
      </c>
    </row>
    <row r="1277" spans="1:4" s="1007" customFormat="1" ht="11.25" customHeight="1" x14ac:dyDescent="0.2">
      <c r="A1277" s="1326" t="s">
        <v>4522</v>
      </c>
      <c r="B1277" s="1002">
        <v>318.5</v>
      </c>
      <c r="C1277" s="1002">
        <v>318.5</v>
      </c>
      <c r="D1277" s="1008" t="s">
        <v>1957</v>
      </c>
    </row>
    <row r="1278" spans="1:4" s="1007" customFormat="1" ht="11.25" customHeight="1" x14ac:dyDescent="0.2">
      <c r="A1278" s="1328"/>
      <c r="B1278" s="1005">
        <v>318.5</v>
      </c>
      <c r="C1278" s="1005">
        <v>318.5</v>
      </c>
      <c r="D1278" s="1010" t="s">
        <v>11</v>
      </c>
    </row>
    <row r="1279" spans="1:4" s="1007" customFormat="1" ht="11.25" customHeight="1" x14ac:dyDescent="0.2">
      <c r="A1279" s="1327" t="s">
        <v>2095</v>
      </c>
      <c r="B1279" s="1003">
        <v>6085.4500000000007</v>
      </c>
      <c r="C1279" s="1003">
        <v>6085.4500000000007</v>
      </c>
      <c r="D1279" s="1009" t="s">
        <v>1957</v>
      </c>
    </row>
    <row r="1280" spans="1:4" s="1007" customFormat="1" ht="11.25" customHeight="1" x14ac:dyDescent="0.2">
      <c r="A1280" s="1327"/>
      <c r="B1280" s="1003">
        <v>6085.4500000000007</v>
      </c>
      <c r="C1280" s="1003">
        <v>6085.4500000000007</v>
      </c>
      <c r="D1280" s="1009" t="s">
        <v>11</v>
      </c>
    </row>
    <row r="1281" spans="1:4" s="1007" customFormat="1" ht="11.25" customHeight="1" x14ac:dyDescent="0.2">
      <c r="A1281" s="1326" t="s">
        <v>2096</v>
      </c>
      <c r="B1281" s="1002">
        <v>4890.08</v>
      </c>
      <c r="C1281" s="1002">
        <v>4890.076</v>
      </c>
      <c r="D1281" s="1008" t="s">
        <v>1957</v>
      </c>
    </row>
    <row r="1282" spans="1:4" s="1007" customFormat="1" ht="11.25" customHeight="1" x14ac:dyDescent="0.2">
      <c r="A1282" s="1328"/>
      <c r="B1282" s="1005">
        <v>4890.08</v>
      </c>
      <c r="C1282" s="1005">
        <v>4890.076</v>
      </c>
      <c r="D1282" s="1010" t="s">
        <v>11</v>
      </c>
    </row>
    <row r="1283" spans="1:4" s="1007" customFormat="1" ht="11.25" customHeight="1" x14ac:dyDescent="0.2">
      <c r="A1283" s="1327" t="s">
        <v>2097</v>
      </c>
      <c r="B1283" s="1003">
        <v>6727.1</v>
      </c>
      <c r="C1283" s="1003">
        <v>6727.0929999999998</v>
      </c>
      <c r="D1283" s="1009" t="s">
        <v>1957</v>
      </c>
    </row>
    <row r="1284" spans="1:4" s="1007" customFormat="1" ht="11.25" customHeight="1" x14ac:dyDescent="0.2">
      <c r="A1284" s="1327"/>
      <c r="B1284" s="1003">
        <v>69.900000000000006</v>
      </c>
      <c r="C1284" s="1003">
        <v>69.900000000000006</v>
      </c>
      <c r="D1284" s="1009" t="s">
        <v>895</v>
      </c>
    </row>
    <row r="1285" spans="1:4" s="1007" customFormat="1" ht="11.25" customHeight="1" x14ac:dyDescent="0.2">
      <c r="A1285" s="1327"/>
      <c r="B1285" s="1003">
        <v>6797</v>
      </c>
      <c r="C1285" s="1003">
        <v>6796.9929999999995</v>
      </c>
      <c r="D1285" s="1009" t="s">
        <v>11</v>
      </c>
    </row>
    <row r="1286" spans="1:4" s="1007" customFormat="1" ht="11.25" customHeight="1" x14ac:dyDescent="0.2">
      <c r="A1286" s="1326" t="s">
        <v>2098</v>
      </c>
      <c r="B1286" s="1002">
        <v>1999.22</v>
      </c>
      <c r="C1286" s="1002">
        <v>1999.2170000000001</v>
      </c>
      <c r="D1286" s="1008" t="s">
        <v>1957</v>
      </c>
    </row>
    <row r="1287" spans="1:4" s="1007" customFormat="1" ht="11.25" customHeight="1" x14ac:dyDescent="0.2">
      <c r="A1287" s="1328"/>
      <c r="B1287" s="1005">
        <v>1999.22</v>
      </c>
      <c r="C1287" s="1005">
        <v>1999.2170000000001</v>
      </c>
      <c r="D1287" s="1010" t="s">
        <v>11</v>
      </c>
    </row>
    <row r="1288" spans="1:4" s="1007" customFormat="1" ht="11.25" customHeight="1" x14ac:dyDescent="0.2">
      <c r="A1288" s="1327" t="s">
        <v>2099</v>
      </c>
      <c r="B1288" s="1003">
        <v>17.38</v>
      </c>
      <c r="C1288" s="1003">
        <v>17.367000000000001</v>
      </c>
      <c r="D1288" s="1009" t="s">
        <v>3246</v>
      </c>
    </row>
    <row r="1289" spans="1:4" s="1007" customFormat="1" ht="11.25" customHeight="1" x14ac:dyDescent="0.2">
      <c r="A1289" s="1327"/>
      <c r="B1289" s="1003">
        <v>17.38</v>
      </c>
      <c r="C1289" s="1003">
        <v>17.367000000000001</v>
      </c>
      <c r="D1289" s="1009" t="s">
        <v>11</v>
      </c>
    </row>
    <row r="1290" spans="1:4" s="1007" customFormat="1" ht="11.25" customHeight="1" x14ac:dyDescent="0.2">
      <c r="A1290" s="1326" t="s">
        <v>420</v>
      </c>
      <c r="B1290" s="1002">
        <v>600</v>
      </c>
      <c r="C1290" s="1002">
        <v>600</v>
      </c>
      <c r="D1290" s="1008" t="s">
        <v>415</v>
      </c>
    </row>
    <row r="1291" spans="1:4" s="1007" customFormat="1" ht="11.25" customHeight="1" x14ac:dyDescent="0.2">
      <c r="A1291" s="1328"/>
      <c r="B1291" s="1005">
        <v>600</v>
      </c>
      <c r="C1291" s="1005">
        <v>600</v>
      </c>
      <c r="D1291" s="1010" t="s">
        <v>11</v>
      </c>
    </row>
    <row r="1292" spans="1:4" s="1007" customFormat="1" ht="11.25" customHeight="1" x14ac:dyDescent="0.2">
      <c r="A1292" s="1327" t="s">
        <v>3895</v>
      </c>
      <c r="B1292" s="1003">
        <v>195</v>
      </c>
      <c r="C1292" s="1003">
        <v>195</v>
      </c>
      <c r="D1292" s="1009" t="s">
        <v>4523</v>
      </c>
    </row>
    <row r="1293" spans="1:4" s="1007" customFormat="1" ht="11.25" customHeight="1" x14ac:dyDescent="0.2">
      <c r="A1293" s="1327"/>
      <c r="B1293" s="1003">
        <v>195</v>
      </c>
      <c r="C1293" s="1003">
        <v>195</v>
      </c>
      <c r="D1293" s="1009" t="s">
        <v>11</v>
      </c>
    </row>
    <row r="1294" spans="1:4" s="1007" customFormat="1" ht="11.25" customHeight="1" x14ac:dyDescent="0.2">
      <c r="A1294" s="1326" t="s">
        <v>3209</v>
      </c>
      <c r="B1294" s="1002">
        <v>500</v>
      </c>
      <c r="C1294" s="1002">
        <v>500</v>
      </c>
      <c r="D1294" s="1008" t="s">
        <v>563</v>
      </c>
    </row>
    <row r="1295" spans="1:4" s="1007" customFormat="1" ht="11.25" customHeight="1" x14ac:dyDescent="0.2">
      <c r="A1295" s="1328"/>
      <c r="B1295" s="1005">
        <v>500</v>
      </c>
      <c r="C1295" s="1005">
        <v>500</v>
      </c>
      <c r="D1295" s="1010" t="s">
        <v>11</v>
      </c>
    </row>
    <row r="1296" spans="1:4" s="1007" customFormat="1" ht="11.25" customHeight="1" x14ac:dyDescent="0.2">
      <c r="A1296" s="1327" t="s">
        <v>3935</v>
      </c>
      <c r="B1296" s="1003">
        <v>100</v>
      </c>
      <c r="C1296" s="1003">
        <v>100</v>
      </c>
      <c r="D1296" s="1009" t="s">
        <v>516</v>
      </c>
    </row>
    <row r="1297" spans="1:4" s="1007" customFormat="1" ht="11.25" customHeight="1" x14ac:dyDescent="0.2">
      <c r="A1297" s="1327"/>
      <c r="B1297" s="1003">
        <v>100</v>
      </c>
      <c r="C1297" s="1003">
        <v>100</v>
      </c>
      <c r="D1297" s="1009" t="s">
        <v>11</v>
      </c>
    </row>
    <row r="1298" spans="1:4" s="1007" customFormat="1" ht="11.25" customHeight="1" x14ac:dyDescent="0.2">
      <c r="A1298" s="1326" t="s">
        <v>2100</v>
      </c>
      <c r="B1298" s="1002">
        <v>810.89</v>
      </c>
      <c r="C1298" s="1002">
        <v>810.89099999999996</v>
      </c>
      <c r="D1298" s="1008" t="s">
        <v>722</v>
      </c>
    </row>
    <row r="1299" spans="1:4" s="1007" customFormat="1" ht="11.25" customHeight="1" x14ac:dyDescent="0.2">
      <c r="A1299" s="1328"/>
      <c r="B1299" s="1005">
        <v>810.89</v>
      </c>
      <c r="C1299" s="1005">
        <v>810.89099999999996</v>
      </c>
      <c r="D1299" s="1010" t="s">
        <v>11</v>
      </c>
    </row>
    <row r="1300" spans="1:4" s="1007" customFormat="1" ht="11.25" customHeight="1" x14ac:dyDescent="0.2">
      <c r="A1300" s="1327" t="s">
        <v>4524</v>
      </c>
      <c r="B1300" s="1003">
        <v>98.4</v>
      </c>
      <c r="C1300" s="1003">
        <v>98.4</v>
      </c>
      <c r="D1300" s="1009" t="s">
        <v>783</v>
      </c>
    </row>
    <row r="1301" spans="1:4" s="1007" customFormat="1" ht="11.25" customHeight="1" x14ac:dyDescent="0.2">
      <c r="A1301" s="1327"/>
      <c r="B1301" s="1003">
        <v>98.4</v>
      </c>
      <c r="C1301" s="1003">
        <v>98.4</v>
      </c>
      <c r="D1301" s="1009" t="s">
        <v>11</v>
      </c>
    </row>
    <row r="1302" spans="1:4" s="1007" customFormat="1" ht="11.25" customHeight="1" x14ac:dyDescent="0.2">
      <c r="A1302" s="1326" t="s">
        <v>2101</v>
      </c>
      <c r="B1302" s="1002">
        <v>100</v>
      </c>
      <c r="C1302" s="1002">
        <v>0</v>
      </c>
      <c r="D1302" s="1008" t="s">
        <v>781</v>
      </c>
    </row>
    <row r="1303" spans="1:4" s="1007" customFormat="1" ht="11.25" customHeight="1" x14ac:dyDescent="0.2">
      <c r="A1303" s="1327"/>
      <c r="B1303" s="1003">
        <v>199.7</v>
      </c>
      <c r="C1303" s="1003">
        <v>199.7</v>
      </c>
      <c r="D1303" s="1009" t="s">
        <v>783</v>
      </c>
    </row>
    <row r="1304" spans="1:4" s="1007" customFormat="1" ht="11.25" customHeight="1" x14ac:dyDescent="0.2">
      <c r="A1304" s="1328"/>
      <c r="B1304" s="1005">
        <v>299.7</v>
      </c>
      <c r="C1304" s="1005">
        <v>199.7</v>
      </c>
      <c r="D1304" s="1010" t="s">
        <v>11</v>
      </c>
    </row>
    <row r="1305" spans="1:4" s="1007" customFormat="1" ht="21" x14ac:dyDescent="0.2">
      <c r="A1305" s="1327" t="s">
        <v>2102</v>
      </c>
      <c r="B1305" s="1003">
        <v>1110</v>
      </c>
      <c r="C1305" s="1003">
        <v>1110</v>
      </c>
      <c r="D1305" s="1009" t="s">
        <v>811</v>
      </c>
    </row>
    <row r="1306" spans="1:4" s="1007" customFormat="1" ht="11.25" customHeight="1" x14ac:dyDescent="0.2">
      <c r="A1306" s="1327"/>
      <c r="B1306" s="1003">
        <v>3918</v>
      </c>
      <c r="C1306" s="1003">
        <v>3918</v>
      </c>
      <c r="D1306" s="1009" t="s">
        <v>812</v>
      </c>
    </row>
    <row r="1307" spans="1:4" s="1007" customFormat="1" ht="11.25" customHeight="1" x14ac:dyDescent="0.2">
      <c r="A1307" s="1327"/>
      <c r="B1307" s="1003">
        <v>295</v>
      </c>
      <c r="C1307" s="1003">
        <v>295</v>
      </c>
      <c r="D1307" s="1009" t="s">
        <v>809</v>
      </c>
    </row>
    <row r="1308" spans="1:4" s="1007" customFormat="1" ht="11.25" customHeight="1" x14ac:dyDescent="0.2">
      <c r="A1308" s="1327"/>
      <c r="B1308" s="1003">
        <v>5323</v>
      </c>
      <c r="C1308" s="1003">
        <v>5323</v>
      </c>
      <c r="D1308" s="1009" t="s">
        <v>11</v>
      </c>
    </row>
    <row r="1309" spans="1:4" s="1007" customFormat="1" ht="11.25" customHeight="1" x14ac:dyDescent="0.2">
      <c r="A1309" s="1326" t="s">
        <v>2103</v>
      </c>
      <c r="B1309" s="1002">
        <v>297.8</v>
      </c>
      <c r="C1309" s="1002">
        <v>297.8</v>
      </c>
      <c r="D1309" s="1008" t="s">
        <v>865</v>
      </c>
    </row>
    <row r="1310" spans="1:4" s="1007" customFormat="1" ht="11.25" customHeight="1" x14ac:dyDescent="0.2">
      <c r="A1310" s="1327"/>
      <c r="B1310" s="1003">
        <v>262</v>
      </c>
      <c r="C1310" s="1003">
        <v>262</v>
      </c>
      <c r="D1310" s="1009" t="s">
        <v>812</v>
      </c>
    </row>
    <row r="1311" spans="1:4" s="1007" customFormat="1" ht="11.25" customHeight="1" x14ac:dyDescent="0.2">
      <c r="A1311" s="1328"/>
      <c r="B1311" s="1005">
        <v>559.79999999999995</v>
      </c>
      <c r="C1311" s="1005">
        <v>559.79999999999995</v>
      </c>
      <c r="D1311" s="1010" t="s">
        <v>11</v>
      </c>
    </row>
    <row r="1312" spans="1:4" s="1007" customFormat="1" ht="11.25" customHeight="1" x14ac:dyDescent="0.2">
      <c r="A1312" s="1327" t="s">
        <v>493</v>
      </c>
      <c r="B1312" s="1003">
        <v>178.6</v>
      </c>
      <c r="C1312" s="1003">
        <v>178.6</v>
      </c>
      <c r="D1312" s="1009" t="s">
        <v>2928</v>
      </c>
    </row>
    <row r="1313" spans="1:4" s="1007" customFormat="1" ht="21" x14ac:dyDescent="0.2">
      <c r="A1313" s="1327"/>
      <c r="B1313" s="1003">
        <v>300</v>
      </c>
      <c r="C1313" s="1003">
        <v>297.78300000000002</v>
      </c>
      <c r="D1313" s="1009" t="s">
        <v>808</v>
      </c>
    </row>
    <row r="1314" spans="1:4" s="1007" customFormat="1" ht="11.25" customHeight="1" x14ac:dyDescent="0.2">
      <c r="A1314" s="1327"/>
      <c r="B1314" s="1003">
        <v>478.6</v>
      </c>
      <c r="C1314" s="1003">
        <v>476.38300000000004</v>
      </c>
      <c r="D1314" s="1009" t="s">
        <v>11</v>
      </c>
    </row>
    <row r="1315" spans="1:4" s="1007" customFormat="1" ht="11.25" customHeight="1" x14ac:dyDescent="0.2">
      <c r="A1315" s="1326" t="s">
        <v>4525</v>
      </c>
      <c r="B1315" s="1002">
        <v>90</v>
      </c>
      <c r="C1315" s="1002">
        <v>90</v>
      </c>
      <c r="D1315" s="1008" t="s">
        <v>781</v>
      </c>
    </row>
    <row r="1316" spans="1:4" s="1007" customFormat="1" ht="11.25" customHeight="1" x14ac:dyDescent="0.2">
      <c r="A1316" s="1328"/>
      <c r="B1316" s="1005">
        <v>90</v>
      </c>
      <c r="C1316" s="1005">
        <v>90</v>
      </c>
      <c r="D1316" s="1010" t="s">
        <v>11</v>
      </c>
    </row>
    <row r="1317" spans="1:4" s="1007" customFormat="1" ht="11.25" customHeight="1" x14ac:dyDescent="0.2">
      <c r="A1317" s="1327" t="s">
        <v>3860</v>
      </c>
      <c r="B1317" s="1003">
        <v>200</v>
      </c>
      <c r="C1317" s="1003">
        <v>200</v>
      </c>
      <c r="D1317" s="1009" t="s">
        <v>440</v>
      </c>
    </row>
    <row r="1318" spans="1:4" s="1007" customFormat="1" ht="11.25" customHeight="1" x14ac:dyDescent="0.2">
      <c r="A1318" s="1327"/>
      <c r="B1318" s="1003">
        <v>200</v>
      </c>
      <c r="C1318" s="1003">
        <v>200</v>
      </c>
      <c r="D1318" s="1009" t="s">
        <v>11</v>
      </c>
    </row>
    <row r="1319" spans="1:4" s="1007" customFormat="1" ht="21" x14ac:dyDescent="0.2">
      <c r="A1319" s="1326" t="s">
        <v>4526</v>
      </c>
      <c r="B1319" s="1002">
        <v>500</v>
      </c>
      <c r="C1319" s="1002">
        <v>500</v>
      </c>
      <c r="D1319" s="1008" t="s">
        <v>4395</v>
      </c>
    </row>
    <row r="1320" spans="1:4" s="1007" customFormat="1" ht="21" x14ac:dyDescent="0.2">
      <c r="A1320" s="1327"/>
      <c r="B1320" s="1003">
        <v>154</v>
      </c>
      <c r="C1320" s="1003">
        <v>154</v>
      </c>
      <c r="D1320" s="1009" t="s">
        <v>811</v>
      </c>
    </row>
    <row r="1321" spans="1:4" s="1007" customFormat="1" ht="11.25" customHeight="1" x14ac:dyDescent="0.2">
      <c r="A1321" s="1327"/>
      <c r="B1321" s="1003">
        <v>3069</v>
      </c>
      <c r="C1321" s="1003">
        <v>3069</v>
      </c>
      <c r="D1321" s="1009" t="s">
        <v>812</v>
      </c>
    </row>
    <row r="1322" spans="1:4" s="1007" customFormat="1" ht="11.25" customHeight="1" x14ac:dyDescent="0.2">
      <c r="A1322" s="1327"/>
      <c r="B1322" s="1003">
        <v>300</v>
      </c>
      <c r="C1322" s="1003">
        <v>300</v>
      </c>
      <c r="D1322" s="1009" t="s">
        <v>809</v>
      </c>
    </row>
    <row r="1323" spans="1:4" s="1007" customFormat="1" ht="21" x14ac:dyDescent="0.2">
      <c r="A1323" s="1327"/>
      <c r="B1323" s="1003">
        <v>300</v>
      </c>
      <c r="C1323" s="1003">
        <v>300</v>
      </c>
      <c r="D1323" s="1009" t="s">
        <v>808</v>
      </c>
    </row>
    <row r="1324" spans="1:4" s="1007" customFormat="1" ht="11.25" customHeight="1" x14ac:dyDescent="0.2">
      <c r="A1324" s="1327"/>
      <c r="B1324" s="1003">
        <v>10771.02</v>
      </c>
      <c r="C1324" s="1003">
        <v>10771</v>
      </c>
      <c r="D1324" s="1009" t="s">
        <v>4018</v>
      </c>
    </row>
    <row r="1325" spans="1:4" s="1007" customFormat="1" ht="11.25" customHeight="1" x14ac:dyDescent="0.2">
      <c r="A1325" s="1328"/>
      <c r="B1325" s="1005">
        <v>15094.02</v>
      </c>
      <c r="C1325" s="1005">
        <v>15094</v>
      </c>
      <c r="D1325" s="1010" t="s">
        <v>11</v>
      </c>
    </row>
    <row r="1326" spans="1:4" s="1007" customFormat="1" ht="11.25" customHeight="1" x14ac:dyDescent="0.2">
      <c r="A1326" s="1327" t="s">
        <v>515</v>
      </c>
      <c r="B1326" s="1003">
        <v>3700</v>
      </c>
      <c r="C1326" s="1003">
        <v>3700</v>
      </c>
      <c r="D1326" s="1009" t="s">
        <v>3245</v>
      </c>
    </row>
    <row r="1327" spans="1:4" s="1007" customFormat="1" ht="11.25" customHeight="1" x14ac:dyDescent="0.2">
      <c r="A1327" s="1327"/>
      <c r="B1327" s="1003">
        <v>45</v>
      </c>
      <c r="C1327" s="1003">
        <v>45</v>
      </c>
      <c r="D1327" s="1009" t="s">
        <v>546</v>
      </c>
    </row>
    <row r="1328" spans="1:4" s="1007" customFormat="1" ht="11.25" customHeight="1" x14ac:dyDescent="0.2">
      <c r="A1328" s="1327"/>
      <c r="B1328" s="1003">
        <v>3745</v>
      </c>
      <c r="C1328" s="1003">
        <v>3745</v>
      </c>
      <c r="D1328" s="1009" t="s">
        <v>11</v>
      </c>
    </row>
    <row r="1329" spans="1:4" s="1007" customFormat="1" ht="11.25" customHeight="1" x14ac:dyDescent="0.2">
      <c r="A1329" s="1326" t="s">
        <v>446</v>
      </c>
      <c r="B1329" s="1002">
        <v>120</v>
      </c>
      <c r="C1329" s="1002">
        <v>120</v>
      </c>
      <c r="D1329" s="1008" t="s">
        <v>440</v>
      </c>
    </row>
    <row r="1330" spans="1:4" s="1007" customFormat="1" ht="11.25" customHeight="1" x14ac:dyDescent="0.2">
      <c r="A1330" s="1328"/>
      <c r="B1330" s="1005">
        <v>120</v>
      </c>
      <c r="C1330" s="1005">
        <v>120</v>
      </c>
      <c r="D1330" s="1010" t="s">
        <v>11</v>
      </c>
    </row>
    <row r="1331" spans="1:4" s="1007" customFormat="1" ht="11.25" customHeight="1" x14ac:dyDescent="0.2">
      <c r="A1331" s="1327" t="s">
        <v>3467</v>
      </c>
      <c r="B1331" s="1003">
        <v>4000</v>
      </c>
      <c r="C1331" s="1003">
        <v>4000</v>
      </c>
      <c r="D1331" s="1009" t="s">
        <v>829</v>
      </c>
    </row>
    <row r="1332" spans="1:4" s="1007" customFormat="1" ht="11.25" customHeight="1" x14ac:dyDescent="0.2">
      <c r="A1332" s="1327"/>
      <c r="B1332" s="1003">
        <v>4000</v>
      </c>
      <c r="C1332" s="1003">
        <v>4000</v>
      </c>
      <c r="D1332" s="1009" t="s">
        <v>11</v>
      </c>
    </row>
    <row r="1333" spans="1:4" s="1007" customFormat="1" ht="11.25" customHeight="1" x14ac:dyDescent="0.2">
      <c r="A1333" s="1326" t="s">
        <v>3175</v>
      </c>
      <c r="B1333" s="1002">
        <v>120</v>
      </c>
      <c r="C1333" s="1002">
        <v>120</v>
      </c>
      <c r="D1333" s="1008" t="s">
        <v>440</v>
      </c>
    </row>
    <row r="1334" spans="1:4" s="1007" customFormat="1" ht="11.25" customHeight="1" x14ac:dyDescent="0.2">
      <c r="A1334" s="1328"/>
      <c r="B1334" s="1005">
        <v>120</v>
      </c>
      <c r="C1334" s="1005">
        <v>120</v>
      </c>
      <c r="D1334" s="1010" t="s">
        <v>11</v>
      </c>
    </row>
    <row r="1335" spans="1:4" s="1007" customFormat="1" ht="11.25" customHeight="1" x14ac:dyDescent="0.2">
      <c r="A1335" s="1327" t="s">
        <v>3053</v>
      </c>
      <c r="B1335" s="1003">
        <v>155</v>
      </c>
      <c r="C1335" s="1003">
        <v>155</v>
      </c>
      <c r="D1335" s="1008" t="s">
        <v>757</v>
      </c>
    </row>
    <row r="1336" spans="1:4" s="1007" customFormat="1" ht="11.25" customHeight="1" x14ac:dyDescent="0.2">
      <c r="A1336" s="1327"/>
      <c r="B1336" s="1003">
        <v>155</v>
      </c>
      <c r="C1336" s="1003">
        <v>155</v>
      </c>
      <c r="D1336" s="1009" t="s">
        <v>11</v>
      </c>
    </row>
    <row r="1337" spans="1:4" s="1007" customFormat="1" ht="11.25" customHeight="1" x14ac:dyDescent="0.2">
      <c r="A1337" s="1326" t="s">
        <v>3158</v>
      </c>
      <c r="B1337" s="1002">
        <v>175</v>
      </c>
      <c r="C1337" s="1002">
        <v>175</v>
      </c>
      <c r="D1337" s="1008" t="s">
        <v>440</v>
      </c>
    </row>
    <row r="1338" spans="1:4" s="1007" customFormat="1" ht="11.25" customHeight="1" x14ac:dyDescent="0.2">
      <c r="A1338" s="1328"/>
      <c r="B1338" s="1005">
        <v>175</v>
      </c>
      <c r="C1338" s="1005">
        <v>175</v>
      </c>
      <c r="D1338" s="1010" t="s">
        <v>11</v>
      </c>
    </row>
    <row r="1339" spans="1:4" s="1007" customFormat="1" ht="11.25" customHeight="1" x14ac:dyDescent="0.2">
      <c r="A1339" s="1326" t="s">
        <v>3468</v>
      </c>
      <c r="B1339" s="1002">
        <v>230</v>
      </c>
      <c r="C1339" s="1002">
        <v>100</v>
      </c>
      <c r="D1339" s="1008" t="s">
        <v>4087</v>
      </c>
    </row>
    <row r="1340" spans="1:4" s="1007" customFormat="1" ht="11.25" customHeight="1" x14ac:dyDescent="0.2">
      <c r="A1340" s="1328"/>
      <c r="B1340" s="1005">
        <v>230</v>
      </c>
      <c r="C1340" s="1005">
        <v>100</v>
      </c>
      <c r="D1340" s="1010" t="s">
        <v>11</v>
      </c>
    </row>
    <row r="1341" spans="1:4" s="1007" customFormat="1" ht="11.25" customHeight="1" x14ac:dyDescent="0.2">
      <c r="A1341" s="1326" t="s">
        <v>4527</v>
      </c>
      <c r="B1341" s="1002">
        <v>155</v>
      </c>
      <c r="C1341" s="1002">
        <v>155</v>
      </c>
      <c r="D1341" s="1008" t="s">
        <v>757</v>
      </c>
    </row>
    <row r="1342" spans="1:4" s="1007" customFormat="1" ht="11.25" customHeight="1" x14ac:dyDescent="0.2">
      <c r="A1342" s="1328"/>
      <c r="B1342" s="1005">
        <v>155</v>
      </c>
      <c r="C1342" s="1005">
        <v>155</v>
      </c>
      <c r="D1342" s="1010" t="s">
        <v>11</v>
      </c>
    </row>
    <row r="1343" spans="1:4" s="1007" customFormat="1" ht="11.25" customHeight="1" x14ac:dyDescent="0.2">
      <c r="A1343" s="1327" t="s">
        <v>3469</v>
      </c>
      <c r="B1343" s="1003">
        <v>200</v>
      </c>
      <c r="C1343" s="1003">
        <v>200</v>
      </c>
      <c r="D1343" s="1009" t="s">
        <v>829</v>
      </c>
    </row>
    <row r="1344" spans="1:4" s="1007" customFormat="1" ht="11.25" customHeight="1" x14ac:dyDescent="0.2">
      <c r="A1344" s="1327"/>
      <c r="B1344" s="1003">
        <v>200</v>
      </c>
      <c r="C1344" s="1003">
        <v>200</v>
      </c>
      <c r="D1344" s="1009" t="s">
        <v>11</v>
      </c>
    </row>
    <row r="1345" spans="1:4" s="1007" customFormat="1" ht="11.25" customHeight="1" x14ac:dyDescent="0.2">
      <c r="A1345" s="1326" t="s">
        <v>4528</v>
      </c>
      <c r="B1345" s="1002">
        <v>100</v>
      </c>
      <c r="C1345" s="1002">
        <v>92.1</v>
      </c>
      <c r="D1345" s="1008" t="s">
        <v>4386</v>
      </c>
    </row>
    <row r="1346" spans="1:4" s="1007" customFormat="1" ht="11.25" customHeight="1" x14ac:dyDescent="0.2">
      <c r="A1346" s="1328"/>
      <c r="B1346" s="1005">
        <v>100</v>
      </c>
      <c r="C1346" s="1005">
        <v>92.1</v>
      </c>
      <c r="D1346" s="1010" t="s">
        <v>11</v>
      </c>
    </row>
    <row r="1347" spans="1:4" s="1007" customFormat="1" ht="11.25" customHeight="1" x14ac:dyDescent="0.2">
      <c r="A1347" s="1327" t="s">
        <v>4529</v>
      </c>
      <c r="B1347" s="1003">
        <v>99</v>
      </c>
      <c r="C1347" s="1003">
        <v>99</v>
      </c>
      <c r="D1347" s="1009" t="s">
        <v>4386</v>
      </c>
    </row>
    <row r="1348" spans="1:4" s="1007" customFormat="1" ht="11.25" customHeight="1" x14ac:dyDescent="0.2">
      <c r="A1348" s="1327"/>
      <c r="B1348" s="1003">
        <v>99</v>
      </c>
      <c r="C1348" s="1003">
        <v>99</v>
      </c>
      <c r="D1348" s="1009" t="s">
        <v>11</v>
      </c>
    </row>
    <row r="1349" spans="1:4" s="1007" customFormat="1" ht="21" x14ac:dyDescent="0.2">
      <c r="A1349" s="1326" t="s">
        <v>2104</v>
      </c>
      <c r="B1349" s="1002">
        <v>260</v>
      </c>
      <c r="C1349" s="1002">
        <v>260</v>
      </c>
      <c r="D1349" s="1008" t="s">
        <v>811</v>
      </c>
    </row>
    <row r="1350" spans="1:4" s="1007" customFormat="1" ht="11.25" customHeight="1" x14ac:dyDescent="0.2">
      <c r="A1350" s="1327"/>
      <c r="B1350" s="1003">
        <v>4124</v>
      </c>
      <c r="C1350" s="1003">
        <v>4124</v>
      </c>
      <c r="D1350" s="1009" t="s">
        <v>812</v>
      </c>
    </row>
    <row r="1351" spans="1:4" s="1007" customFormat="1" ht="21" x14ac:dyDescent="0.2">
      <c r="A1351" s="1327"/>
      <c r="B1351" s="1003">
        <v>80</v>
      </c>
      <c r="C1351" s="1003">
        <v>80</v>
      </c>
      <c r="D1351" s="1009" t="s">
        <v>808</v>
      </c>
    </row>
    <row r="1352" spans="1:4" s="1007" customFormat="1" ht="11.25" customHeight="1" x14ac:dyDescent="0.2">
      <c r="A1352" s="1327"/>
      <c r="B1352" s="1003">
        <v>500</v>
      </c>
      <c r="C1352" s="1003">
        <v>500</v>
      </c>
      <c r="D1352" s="1009" t="s">
        <v>503</v>
      </c>
    </row>
    <row r="1353" spans="1:4" s="1007" customFormat="1" ht="11.25" customHeight="1" x14ac:dyDescent="0.2">
      <c r="A1353" s="1327"/>
      <c r="B1353" s="1003">
        <v>1376.01</v>
      </c>
      <c r="C1353" s="1003">
        <v>1376</v>
      </c>
      <c r="D1353" s="1009" t="s">
        <v>4018</v>
      </c>
    </row>
    <row r="1354" spans="1:4" s="1007" customFormat="1" ht="11.25" customHeight="1" x14ac:dyDescent="0.2">
      <c r="A1354" s="1328"/>
      <c r="B1354" s="1005">
        <v>6340.01</v>
      </c>
      <c r="C1354" s="1005">
        <v>6340</v>
      </c>
      <c r="D1354" s="1010" t="s">
        <v>11</v>
      </c>
    </row>
    <row r="1355" spans="1:4" s="1007" customFormat="1" ht="11.25" customHeight="1" x14ac:dyDescent="0.2">
      <c r="A1355" s="1327" t="s">
        <v>4530</v>
      </c>
      <c r="B1355" s="1003">
        <v>83</v>
      </c>
      <c r="C1355" s="1003">
        <v>83</v>
      </c>
      <c r="D1355" s="1009" t="s">
        <v>4386</v>
      </c>
    </row>
    <row r="1356" spans="1:4" s="1007" customFormat="1" ht="11.25" customHeight="1" x14ac:dyDescent="0.2">
      <c r="A1356" s="1327"/>
      <c r="B1356" s="1003">
        <v>83</v>
      </c>
      <c r="C1356" s="1003">
        <v>83</v>
      </c>
      <c r="D1356" s="1009" t="s">
        <v>11</v>
      </c>
    </row>
    <row r="1357" spans="1:4" s="1007" customFormat="1" ht="11.25" customHeight="1" x14ac:dyDescent="0.2">
      <c r="A1357" s="1326" t="s">
        <v>3470</v>
      </c>
      <c r="B1357" s="1002">
        <v>439.27</v>
      </c>
      <c r="C1357" s="1002">
        <v>439.24963000000002</v>
      </c>
      <c r="D1357" s="1008" t="s">
        <v>3245</v>
      </c>
    </row>
    <row r="1358" spans="1:4" s="1007" customFormat="1" ht="11.25" customHeight="1" x14ac:dyDescent="0.2">
      <c r="A1358" s="1328"/>
      <c r="B1358" s="1005">
        <v>439.27</v>
      </c>
      <c r="C1358" s="1005">
        <v>439.24963000000002</v>
      </c>
      <c r="D1358" s="1010" t="s">
        <v>11</v>
      </c>
    </row>
    <row r="1359" spans="1:4" s="1007" customFormat="1" ht="11.25" customHeight="1" x14ac:dyDescent="0.2">
      <c r="A1359" s="1327" t="s">
        <v>3055</v>
      </c>
      <c r="B1359" s="1003">
        <v>1368.13</v>
      </c>
      <c r="C1359" s="1003">
        <v>1368.117</v>
      </c>
      <c r="D1359" s="1009" t="s">
        <v>3245</v>
      </c>
    </row>
    <row r="1360" spans="1:4" s="1007" customFormat="1" ht="11.25" customHeight="1" x14ac:dyDescent="0.2">
      <c r="A1360" s="1327"/>
      <c r="B1360" s="1003">
        <v>1368.13</v>
      </c>
      <c r="C1360" s="1003">
        <v>1368.117</v>
      </c>
      <c r="D1360" s="1009" t="s">
        <v>11</v>
      </c>
    </row>
    <row r="1361" spans="1:4" s="1007" customFormat="1" ht="11.25" customHeight="1" x14ac:dyDescent="0.2">
      <c r="A1361" s="1326" t="s">
        <v>3861</v>
      </c>
      <c r="B1361" s="1002">
        <v>199</v>
      </c>
      <c r="C1361" s="1002">
        <v>199</v>
      </c>
      <c r="D1361" s="1008" t="s">
        <v>440</v>
      </c>
    </row>
    <row r="1362" spans="1:4" s="1007" customFormat="1" ht="11.25" customHeight="1" x14ac:dyDescent="0.2">
      <c r="A1362" s="1328"/>
      <c r="B1362" s="1005">
        <v>199</v>
      </c>
      <c r="C1362" s="1005">
        <v>199</v>
      </c>
      <c r="D1362" s="1010" t="s">
        <v>11</v>
      </c>
    </row>
    <row r="1363" spans="1:4" s="1007" customFormat="1" ht="11.25" customHeight="1" x14ac:dyDescent="0.2">
      <c r="A1363" s="1327" t="s">
        <v>3888</v>
      </c>
      <c r="B1363" s="1003">
        <v>150</v>
      </c>
      <c r="C1363" s="1003">
        <v>0</v>
      </c>
      <c r="D1363" s="1009" t="s">
        <v>463</v>
      </c>
    </row>
    <row r="1364" spans="1:4" s="1007" customFormat="1" ht="11.25" customHeight="1" x14ac:dyDescent="0.2">
      <c r="A1364" s="1327"/>
      <c r="B1364" s="1003">
        <v>150</v>
      </c>
      <c r="C1364" s="1003">
        <v>0</v>
      </c>
      <c r="D1364" s="1009" t="s">
        <v>11</v>
      </c>
    </row>
    <row r="1365" spans="1:4" s="1007" customFormat="1" ht="11.25" customHeight="1" x14ac:dyDescent="0.2">
      <c r="A1365" s="1326" t="s">
        <v>4531</v>
      </c>
      <c r="B1365" s="1002">
        <v>80</v>
      </c>
      <c r="C1365" s="1002">
        <v>80</v>
      </c>
      <c r="D1365" s="1008" t="s">
        <v>755</v>
      </c>
    </row>
    <row r="1366" spans="1:4" s="1007" customFormat="1" ht="11.25" customHeight="1" x14ac:dyDescent="0.2">
      <c r="A1366" s="1328"/>
      <c r="B1366" s="1005">
        <v>80</v>
      </c>
      <c r="C1366" s="1005">
        <v>80</v>
      </c>
      <c r="D1366" s="1010" t="s">
        <v>11</v>
      </c>
    </row>
    <row r="1367" spans="1:4" s="1007" customFormat="1" ht="11.25" customHeight="1" x14ac:dyDescent="0.2">
      <c r="A1367" s="1327" t="s">
        <v>3841</v>
      </c>
      <c r="B1367" s="1003">
        <v>60</v>
      </c>
      <c r="C1367" s="1003">
        <v>60</v>
      </c>
      <c r="D1367" s="1009" t="s">
        <v>438</v>
      </c>
    </row>
    <row r="1368" spans="1:4" s="1007" customFormat="1" ht="11.25" customHeight="1" x14ac:dyDescent="0.2">
      <c r="A1368" s="1327"/>
      <c r="B1368" s="1003">
        <v>60</v>
      </c>
      <c r="C1368" s="1003">
        <v>60</v>
      </c>
      <c r="D1368" s="1009" t="s">
        <v>11</v>
      </c>
    </row>
    <row r="1369" spans="1:4" s="1007" customFormat="1" ht="11.25" customHeight="1" x14ac:dyDescent="0.2">
      <c r="A1369" s="1329" t="s">
        <v>3146</v>
      </c>
      <c r="B1369" s="1002">
        <v>200</v>
      </c>
      <c r="C1369" s="1002">
        <v>200</v>
      </c>
      <c r="D1369" s="1008" t="s">
        <v>4532</v>
      </c>
    </row>
    <row r="1370" spans="1:4" s="1007" customFormat="1" ht="11.25" customHeight="1" x14ac:dyDescent="0.2">
      <c r="A1370" s="1330"/>
      <c r="B1370" s="1003">
        <v>500</v>
      </c>
      <c r="C1370" s="1003">
        <v>500</v>
      </c>
      <c r="D1370" s="1013" t="s">
        <v>415</v>
      </c>
    </row>
    <row r="1371" spans="1:4" s="1007" customFormat="1" ht="11.25" customHeight="1" x14ac:dyDescent="0.2">
      <c r="A1371" s="1331"/>
      <c r="B1371" s="1005">
        <v>700</v>
      </c>
      <c r="C1371" s="1005">
        <v>700</v>
      </c>
      <c r="D1371" s="1010" t="s">
        <v>11</v>
      </c>
    </row>
    <row r="1372" spans="1:4" s="1007" customFormat="1" ht="11.25" customHeight="1" x14ac:dyDescent="0.2">
      <c r="A1372" s="1327" t="s">
        <v>3159</v>
      </c>
      <c r="B1372" s="1003">
        <v>300</v>
      </c>
      <c r="C1372" s="1003">
        <v>300</v>
      </c>
      <c r="D1372" s="1009" t="s">
        <v>757</v>
      </c>
    </row>
    <row r="1373" spans="1:4" s="1007" customFormat="1" ht="11.25" customHeight="1" x14ac:dyDescent="0.2">
      <c r="A1373" s="1327"/>
      <c r="B1373" s="1003">
        <v>300</v>
      </c>
      <c r="C1373" s="1003">
        <v>300</v>
      </c>
      <c r="D1373" s="1009" t="s">
        <v>11</v>
      </c>
    </row>
    <row r="1374" spans="1:4" s="1007" customFormat="1" ht="11.25" customHeight="1" x14ac:dyDescent="0.2">
      <c r="A1374" s="1326" t="s">
        <v>2105</v>
      </c>
      <c r="B1374" s="1002">
        <v>100</v>
      </c>
      <c r="C1374" s="1002">
        <v>0</v>
      </c>
      <c r="D1374" s="1008" t="s">
        <v>893</v>
      </c>
    </row>
    <row r="1375" spans="1:4" s="1007" customFormat="1" ht="11.25" customHeight="1" x14ac:dyDescent="0.2">
      <c r="A1375" s="1328"/>
      <c r="B1375" s="1005">
        <v>100</v>
      </c>
      <c r="C1375" s="1005">
        <v>0</v>
      </c>
      <c r="D1375" s="1010" t="s">
        <v>11</v>
      </c>
    </row>
    <row r="1376" spans="1:4" s="1007" customFormat="1" ht="11.25" customHeight="1" x14ac:dyDescent="0.2">
      <c r="A1376" s="1327" t="s">
        <v>3181</v>
      </c>
      <c r="B1376" s="1003">
        <v>900</v>
      </c>
      <c r="C1376" s="1003">
        <v>900</v>
      </c>
      <c r="D1376" s="1009" t="s">
        <v>865</v>
      </c>
    </row>
    <row r="1377" spans="1:4" s="1007" customFormat="1" ht="11.25" customHeight="1" x14ac:dyDescent="0.2">
      <c r="A1377" s="1327"/>
      <c r="B1377" s="1003">
        <v>2880</v>
      </c>
      <c r="C1377" s="1003">
        <v>2880</v>
      </c>
      <c r="D1377" s="1009" t="s">
        <v>812</v>
      </c>
    </row>
    <row r="1378" spans="1:4" s="1007" customFormat="1" ht="11.25" customHeight="1" x14ac:dyDescent="0.2">
      <c r="A1378" s="1327"/>
      <c r="B1378" s="1003">
        <v>3780</v>
      </c>
      <c r="C1378" s="1003">
        <v>3780</v>
      </c>
      <c r="D1378" s="1009" t="s">
        <v>11</v>
      </c>
    </row>
    <row r="1379" spans="1:4" s="1007" customFormat="1" ht="21" x14ac:dyDescent="0.2">
      <c r="A1379" s="1326" t="s">
        <v>2106</v>
      </c>
      <c r="B1379" s="1002">
        <v>685</v>
      </c>
      <c r="C1379" s="1002">
        <v>685</v>
      </c>
      <c r="D1379" s="1008" t="s">
        <v>811</v>
      </c>
    </row>
    <row r="1380" spans="1:4" s="1007" customFormat="1" ht="11.25" customHeight="1" x14ac:dyDescent="0.2">
      <c r="A1380" s="1327"/>
      <c r="B1380" s="1003">
        <v>8920</v>
      </c>
      <c r="C1380" s="1003">
        <v>8920</v>
      </c>
      <c r="D1380" s="1009" t="s">
        <v>812</v>
      </c>
    </row>
    <row r="1381" spans="1:4" s="1007" customFormat="1" ht="11.25" customHeight="1" x14ac:dyDescent="0.2">
      <c r="A1381" s="1328"/>
      <c r="B1381" s="1005">
        <v>9605</v>
      </c>
      <c r="C1381" s="1005">
        <v>9605</v>
      </c>
      <c r="D1381" s="1010" t="s">
        <v>11</v>
      </c>
    </row>
    <row r="1382" spans="1:4" s="1007" customFormat="1" ht="11.25" customHeight="1" x14ac:dyDescent="0.2">
      <c r="A1382" s="1326" t="s">
        <v>3862</v>
      </c>
      <c r="B1382" s="1002">
        <v>20</v>
      </c>
      <c r="C1382" s="1002">
        <v>20</v>
      </c>
      <c r="D1382" s="1008" t="s">
        <v>440</v>
      </c>
    </row>
    <row r="1383" spans="1:4" s="1007" customFormat="1" ht="11.25" customHeight="1" x14ac:dyDescent="0.2">
      <c r="A1383" s="1328"/>
      <c r="B1383" s="1005">
        <v>20</v>
      </c>
      <c r="C1383" s="1005">
        <v>20</v>
      </c>
      <c r="D1383" s="1010" t="s">
        <v>11</v>
      </c>
    </row>
    <row r="1384" spans="1:4" s="1007" customFormat="1" ht="11.25" customHeight="1" x14ac:dyDescent="0.2">
      <c r="A1384" s="1326" t="s">
        <v>3471</v>
      </c>
      <c r="B1384" s="1002">
        <v>230</v>
      </c>
      <c r="C1384" s="1002">
        <v>100</v>
      </c>
      <c r="D1384" s="1008" t="s">
        <v>4087</v>
      </c>
    </row>
    <row r="1385" spans="1:4" s="1007" customFormat="1" ht="11.25" customHeight="1" x14ac:dyDescent="0.2">
      <c r="A1385" s="1328"/>
      <c r="B1385" s="1005">
        <v>230</v>
      </c>
      <c r="C1385" s="1005">
        <v>100</v>
      </c>
      <c r="D1385" s="1010" t="s">
        <v>11</v>
      </c>
    </row>
    <row r="1386" spans="1:4" s="1007" customFormat="1" ht="11.25" customHeight="1" x14ac:dyDescent="0.2">
      <c r="A1386" s="1327" t="s">
        <v>4533</v>
      </c>
      <c r="B1386" s="1003">
        <v>260</v>
      </c>
      <c r="C1386" s="1003">
        <v>0</v>
      </c>
      <c r="D1386" s="1009" t="s">
        <v>4087</v>
      </c>
    </row>
    <row r="1387" spans="1:4" s="1007" customFormat="1" ht="11.25" customHeight="1" x14ac:dyDescent="0.2">
      <c r="A1387" s="1327"/>
      <c r="B1387" s="1003">
        <v>260</v>
      </c>
      <c r="C1387" s="1003">
        <v>0</v>
      </c>
      <c r="D1387" s="1009" t="s">
        <v>11</v>
      </c>
    </row>
    <row r="1388" spans="1:4" s="1007" customFormat="1" ht="11.25" customHeight="1" x14ac:dyDescent="0.2">
      <c r="A1388" s="1326" t="s">
        <v>2107</v>
      </c>
      <c r="B1388" s="1002">
        <v>4793.7299999999996</v>
      </c>
      <c r="C1388" s="1002">
        <v>4793.72</v>
      </c>
      <c r="D1388" s="1008" t="s">
        <v>1957</v>
      </c>
    </row>
    <row r="1389" spans="1:4" s="1007" customFormat="1" ht="11.25" customHeight="1" x14ac:dyDescent="0.2">
      <c r="A1389" s="1328"/>
      <c r="B1389" s="1005">
        <v>4793.7299999999996</v>
      </c>
      <c r="C1389" s="1005">
        <v>4793.72</v>
      </c>
      <c r="D1389" s="1010" t="s">
        <v>11</v>
      </c>
    </row>
    <row r="1390" spans="1:4" s="1007" customFormat="1" ht="11.25" customHeight="1" x14ac:dyDescent="0.2">
      <c r="A1390" s="1327" t="s">
        <v>4534</v>
      </c>
      <c r="B1390" s="1003">
        <v>50</v>
      </c>
      <c r="C1390" s="1003">
        <v>50</v>
      </c>
      <c r="D1390" s="1009" t="s">
        <v>4329</v>
      </c>
    </row>
    <row r="1391" spans="1:4" s="1007" customFormat="1" ht="11.25" customHeight="1" x14ac:dyDescent="0.2">
      <c r="A1391" s="1327"/>
      <c r="B1391" s="1003">
        <v>50</v>
      </c>
      <c r="C1391" s="1003">
        <v>50</v>
      </c>
      <c r="D1391" s="1009" t="s">
        <v>11</v>
      </c>
    </row>
    <row r="1392" spans="1:4" s="1007" customFormat="1" ht="11.25" customHeight="1" x14ac:dyDescent="0.2">
      <c r="A1392" s="1326" t="s">
        <v>3207</v>
      </c>
      <c r="B1392" s="1002">
        <v>60</v>
      </c>
      <c r="C1392" s="1002">
        <v>60</v>
      </c>
      <c r="D1392" s="1008" t="s">
        <v>516</v>
      </c>
    </row>
    <row r="1393" spans="1:4" s="1007" customFormat="1" ht="11.25" customHeight="1" x14ac:dyDescent="0.2">
      <c r="A1393" s="1328"/>
      <c r="B1393" s="1005">
        <v>60</v>
      </c>
      <c r="C1393" s="1005">
        <v>60</v>
      </c>
      <c r="D1393" s="1010" t="s">
        <v>11</v>
      </c>
    </row>
    <row r="1394" spans="1:4" s="1007" customFormat="1" ht="11.25" customHeight="1" x14ac:dyDescent="0.2">
      <c r="A1394" s="1327" t="s">
        <v>512</v>
      </c>
      <c r="B1394" s="1003">
        <v>1700</v>
      </c>
      <c r="C1394" s="1003">
        <v>1700</v>
      </c>
      <c r="D1394" s="1009" t="s">
        <v>511</v>
      </c>
    </row>
    <row r="1395" spans="1:4" s="1007" customFormat="1" ht="11.25" customHeight="1" x14ac:dyDescent="0.2">
      <c r="A1395" s="1327"/>
      <c r="B1395" s="1003">
        <v>700</v>
      </c>
      <c r="C1395" s="1003">
        <v>700</v>
      </c>
      <c r="D1395" s="1009" t="s">
        <v>516</v>
      </c>
    </row>
    <row r="1396" spans="1:4" s="1007" customFormat="1" ht="11.25" customHeight="1" x14ac:dyDescent="0.2">
      <c r="A1396" s="1327"/>
      <c r="B1396" s="1003">
        <v>35500</v>
      </c>
      <c r="C1396" s="1003">
        <v>35000</v>
      </c>
      <c r="D1396" s="1009" t="s">
        <v>545</v>
      </c>
    </row>
    <row r="1397" spans="1:4" s="1007" customFormat="1" ht="11.25" customHeight="1" x14ac:dyDescent="0.2">
      <c r="A1397" s="1327"/>
      <c r="B1397" s="1003">
        <v>37900</v>
      </c>
      <c r="C1397" s="1003">
        <v>37400</v>
      </c>
      <c r="D1397" s="1009" t="s">
        <v>11</v>
      </c>
    </row>
    <row r="1398" spans="1:4" s="1007" customFormat="1" ht="11.25" customHeight="1" x14ac:dyDescent="0.2">
      <c r="A1398" s="1326" t="s">
        <v>464</v>
      </c>
      <c r="B1398" s="1002">
        <v>200</v>
      </c>
      <c r="C1398" s="1002">
        <v>100</v>
      </c>
      <c r="D1398" s="1008" t="s">
        <v>463</v>
      </c>
    </row>
    <row r="1399" spans="1:4" s="1007" customFormat="1" ht="11.25" customHeight="1" x14ac:dyDescent="0.2">
      <c r="A1399" s="1328"/>
      <c r="B1399" s="1005">
        <v>200</v>
      </c>
      <c r="C1399" s="1005">
        <v>100</v>
      </c>
      <c r="D1399" s="1010" t="s">
        <v>11</v>
      </c>
    </row>
    <row r="1400" spans="1:4" s="1007" customFormat="1" ht="11.25" customHeight="1" x14ac:dyDescent="0.2">
      <c r="A1400" s="1327" t="s">
        <v>2108</v>
      </c>
      <c r="B1400" s="1003">
        <v>6763.22</v>
      </c>
      <c r="C1400" s="1003">
        <v>6763.2190000000001</v>
      </c>
      <c r="D1400" s="1009" t="s">
        <v>1957</v>
      </c>
    </row>
    <row r="1401" spans="1:4" s="1007" customFormat="1" ht="11.25" customHeight="1" x14ac:dyDescent="0.2">
      <c r="A1401" s="1327"/>
      <c r="B1401" s="1003">
        <v>6763.22</v>
      </c>
      <c r="C1401" s="1003">
        <v>6763.2190000000001</v>
      </c>
      <c r="D1401" s="1009" t="s">
        <v>11</v>
      </c>
    </row>
    <row r="1402" spans="1:4" s="1007" customFormat="1" ht="11.25" customHeight="1" x14ac:dyDescent="0.2">
      <c r="A1402" s="1326" t="s">
        <v>470</v>
      </c>
      <c r="B1402" s="1002">
        <v>4032.0299999999997</v>
      </c>
      <c r="C1402" s="1002">
        <v>4032.0207700000001</v>
      </c>
      <c r="D1402" s="1008" t="s">
        <v>4043</v>
      </c>
    </row>
    <row r="1403" spans="1:4" s="1007" customFormat="1" ht="11.25" customHeight="1" x14ac:dyDescent="0.2">
      <c r="A1403" s="1327"/>
      <c r="B1403" s="1003">
        <v>12150.5</v>
      </c>
      <c r="C1403" s="1003">
        <v>12149.073109999999</v>
      </c>
      <c r="D1403" s="1009" t="s">
        <v>469</v>
      </c>
    </row>
    <row r="1404" spans="1:4" s="1007" customFormat="1" ht="11.25" customHeight="1" x14ac:dyDescent="0.2">
      <c r="A1404" s="1327"/>
      <c r="B1404" s="1003">
        <v>3358.41</v>
      </c>
      <c r="C1404" s="1003">
        <v>3358.4030699999998</v>
      </c>
      <c r="D1404" s="1009" t="s">
        <v>3743</v>
      </c>
    </row>
    <row r="1405" spans="1:4" s="1007" customFormat="1" ht="11.25" customHeight="1" x14ac:dyDescent="0.2">
      <c r="A1405" s="1328"/>
      <c r="B1405" s="1005">
        <v>19540.939999999999</v>
      </c>
      <c r="C1405" s="1005">
        <v>19539.496950000001</v>
      </c>
      <c r="D1405" s="1010" t="s">
        <v>11</v>
      </c>
    </row>
    <row r="1406" spans="1:4" s="1007" customFormat="1" ht="11.25" customHeight="1" x14ac:dyDescent="0.2">
      <c r="A1406" s="1329" t="s">
        <v>4535</v>
      </c>
      <c r="B1406" s="1003">
        <v>500</v>
      </c>
      <c r="C1406" s="1003">
        <v>0</v>
      </c>
      <c r="D1406" s="1009" t="s">
        <v>4536</v>
      </c>
    </row>
    <row r="1407" spans="1:4" s="1007" customFormat="1" ht="11.25" customHeight="1" x14ac:dyDescent="0.2">
      <c r="A1407" s="1330"/>
      <c r="B1407" s="1003">
        <v>11573.65</v>
      </c>
      <c r="C1407" s="1003">
        <v>11573.629930000001</v>
      </c>
      <c r="D1407" s="1009" t="s">
        <v>4043</v>
      </c>
    </row>
    <row r="1408" spans="1:4" s="1007" customFormat="1" ht="11.25" customHeight="1" x14ac:dyDescent="0.2">
      <c r="A1408" s="1330"/>
      <c r="B1408" s="1003">
        <v>1226.3499999999999</v>
      </c>
      <c r="C1408" s="1003">
        <v>1226.3499999999999</v>
      </c>
      <c r="D1408" s="1009" t="s">
        <v>3883</v>
      </c>
    </row>
    <row r="1409" spans="1:4" s="1007" customFormat="1" ht="11.25" customHeight="1" x14ac:dyDescent="0.2">
      <c r="A1409" s="1331"/>
      <c r="B1409" s="1003">
        <v>13300</v>
      </c>
      <c r="C1409" s="1003">
        <v>12799.979930000001</v>
      </c>
      <c r="D1409" s="1009" t="s">
        <v>11</v>
      </c>
    </row>
    <row r="1410" spans="1:4" s="1007" customFormat="1" ht="11.25" customHeight="1" x14ac:dyDescent="0.2">
      <c r="A1410" s="1326" t="s">
        <v>4537</v>
      </c>
      <c r="B1410" s="1002">
        <v>319.74</v>
      </c>
      <c r="C1410" s="1002">
        <v>319.74099999999999</v>
      </c>
      <c r="D1410" s="1008" t="s">
        <v>514</v>
      </c>
    </row>
    <row r="1411" spans="1:4" s="1007" customFormat="1" ht="11.25" customHeight="1" x14ac:dyDescent="0.2">
      <c r="A1411" s="1328"/>
      <c r="B1411" s="1005">
        <v>319.74</v>
      </c>
      <c r="C1411" s="1005">
        <v>319.74099999999999</v>
      </c>
      <c r="D1411" s="1010" t="s">
        <v>11</v>
      </c>
    </row>
    <row r="1412" spans="1:4" s="1007" customFormat="1" ht="11.25" customHeight="1" x14ac:dyDescent="0.2">
      <c r="A1412" s="1327" t="s">
        <v>4538</v>
      </c>
      <c r="B1412" s="1003">
        <v>50</v>
      </c>
      <c r="C1412" s="1003">
        <v>49.5</v>
      </c>
      <c r="D1412" s="1009" t="s">
        <v>4329</v>
      </c>
    </row>
    <row r="1413" spans="1:4" s="1007" customFormat="1" ht="11.25" customHeight="1" x14ac:dyDescent="0.2">
      <c r="A1413" s="1327"/>
      <c r="B1413" s="1003">
        <v>50</v>
      </c>
      <c r="C1413" s="1003">
        <v>49.5</v>
      </c>
      <c r="D1413" s="1009" t="s">
        <v>11</v>
      </c>
    </row>
    <row r="1414" spans="1:4" s="1007" customFormat="1" ht="11.25" customHeight="1" x14ac:dyDescent="0.2">
      <c r="A1414" s="1326" t="s">
        <v>3195</v>
      </c>
      <c r="B1414" s="1002">
        <v>50</v>
      </c>
      <c r="C1414" s="1002">
        <v>50</v>
      </c>
      <c r="D1414" s="1008" t="s">
        <v>516</v>
      </c>
    </row>
    <row r="1415" spans="1:4" s="1007" customFormat="1" ht="11.25" customHeight="1" x14ac:dyDescent="0.2">
      <c r="A1415" s="1328"/>
      <c r="B1415" s="1005">
        <v>50</v>
      </c>
      <c r="C1415" s="1005">
        <v>50</v>
      </c>
      <c r="D1415" s="1010" t="s">
        <v>11</v>
      </c>
    </row>
    <row r="1416" spans="1:4" s="1007" customFormat="1" ht="11.25" customHeight="1" x14ac:dyDescent="0.2">
      <c r="A1416" s="1327" t="s">
        <v>2109</v>
      </c>
      <c r="B1416" s="1003">
        <v>2000</v>
      </c>
      <c r="C1416" s="1003">
        <v>2000</v>
      </c>
      <c r="D1416" s="1009" t="s">
        <v>3245</v>
      </c>
    </row>
    <row r="1417" spans="1:4" s="1007" customFormat="1" ht="11.25" customHeight="1" x14ac:dyDescent="0.2">
      <c r="A1417" s="1327"/>
      <c r="B1417" s="1003">
        <v>2000</v>
      </c>
      <c r="C1417" s="1003">
        <v>2000</v>
      </c>
      <c r="D1417" s="1009" t="s">
        <v>11</v>
      </c>
    </row>
    <row r="1418" spans="1:4" s="1007" customFormat="1" ht="11.25" customHeight="1" x14ac:dyDescent="0.2">
      <c r="A1418" s="1326" t="s">
        <v>530</v>
      </c>
      <c r="B1418" s="1002">
        <v>570</v>
      </c>
      <c r="C1418" s="1002">
        <v>570</v>
      </c>
      <c r="D1418" s="1008" t="s">
        <v>516</v>
      </c>
    </row>
    <row r="1419" spans="1:4" s="1007" customFormat="1" ht="11.25" customHeight="1" x14ac:dyDescent="0.2">
      <c r="A1419" s="1328"/>
      <c r="B1419" s="1005">
        <v>570</v>
      </c>
      <c r="C1419" s="1005">
        <v>570</v>
      </c>
      <c r="D1419" s="1010" t="s">
        <v>11</v>
      </c>
    </row>
    <row r="1420" spans="1:4" s="1007" customFormat="1" ht="11.25" customHeight="1" x14ac:dyDescent="0.2">
      <c r="A1420" s="1327" t="s">
        <v>2970</v>
      </c>
      <c r="B1420" s="1003">
        <v>8700</v>
      </c>
      <c r="C1420" s="1003">
        <v>8700</v>
      </c>
      <c r="D1420" s="1009" t="s">
        <v>3245</v>
      </c>
    </row>
    <row r="1421" spans="1:4" s="1007" customFormat="1" ht="11.25" customHeight="1" x14ac:dyDescent="0.2">
      <c r="A1421" s="1327"/>
      <c r="B1421" s="1003">
        <v>683.54</v>
      </c>
      <c r="C1421" s="1003">
        <v>653.54</v>
      </c>
      <c r="D1421" s="1009" t="s">
        <v>513</v>
      </c>
    </row>
    <row r="1422" spans="1:4" s="1007" customFormat="1" ht="11.25" customHeight="1" x14ac:dyDescent="0.2">
      <c r="A1422" s="1327"/>
      <c r="B1422" s="1003">
        <v>9383.5400000000009</v>
      </c>
      <c r="C1422" s="1003">
        <v>9353.5400000000009</v>
      </c>
      <c r="D1422" s="1009" t="s">
        <v>11</v>
      </c>
    </row>
    <row r="1423" spans="1:4" s="1007" customFormat="1" ht="11.25" customHeight="1" x14ac:dyDescent="0.2">
      <c r="A1423" s="1326" t="s">
        <v>3217</v>
      </c>
      <c r="B1423" s="1002">
        <v>100</v>
      </c>
      <c r="C1423" s="1002">
        <v>100</v>
      </c>
      <c r="D1423" s="1008" t="s">
        <v>578</v>
      </c>
    </row>
    <row r="1424" spans="1:4" s="1007" customFormat="1" ht="11.25" customHeight="1" x14ac:dyDescent="0.2">
      <c r="A1424" s="1328"/>
      <c r="B1424" s="1005">
        <v>100</v>
      </c>
      <c r="C1424" s="1005">
        <v>100</v>
      </c>
      <c r="D1424" s="1010" t="s">
        <v>11</v>
      </c>
    </row>
    <row r="1425" spans="1:4" s="1007" customFormat="1" ht="11.25" customHeight="1" x14ac:dyDescent="0.2">
      <c r="A1425" s="1327" t="s">
        <v>3056</v>
      </c>
      <c r="B1425" s="1003">
        <v>433.84000000000003</v>
      </c>
      <c r="C1425" s="1003">
        <v>433.84000000000003</v>
      </c>
      <c r="D1425" s="1009" t="s">
        <v>781</v>
      </c>
    </row>
    <row r="1426" spans="1:4" s="1007" customFormat="1" ht="11.25" customHeight="1" x14ac:dyDescent="0.2">
      <c r="A1426" s="1327"/>
      <c r="B1426" s="1003">
        <v>433.84000000000003</v>
      </c>
      <c r="C1426" s="1003">
        <v>433.84000000000003</v>
      </c>
      <c r="D1426" s="1009" t="s">
        <v>11</v>
      </c>
    </row>
    <row r="1427" spans="1:4" s="1007" customFormat="1" ht="11.25" customHeight="1" x14ac:dyDescent="0.2">
      <c r="A1427" s="1326" t="s">
        <v>4539</v>
      </c>
      <c r="B1427" s="1002">
        <v>250</v>
      </c>
      <c r="C1427" s="1002">
        <v>250</v>
      </c>
      <c r="D1427" s="1008" t="s">
        <v>757</v>
      </c>
    </row>
    <row r="1428" spans="1:4" s="1007" customFormat="1" ht="11.25" customHeight="1" x14ac:dyDescent="0.2">
      <c r="A1428" s="1328"/>
      <c r="B1428" s="1005">
        <v>250</v>
      </c>
      <c r="C1428" s="1005">
        <v>250</v>
      </c>
      <c r="D1428" s="1010" t="s">
        <v>11</v>
      </c>
    </row>
    <row r="1429" spans="1:4" s="1007" customFormat="1" ht="11.25" customHeight="1" x14ac:dyDescent="0.2">
      <c r="A1429" s="1326" t="s">
        <v>2110</v>
      </c>
      <c r="B1429" s="1002">
        <v>3023.33</v>
      </c>
      <c r="C1429" s="1002">
        <v>3023.3240000000001</v>
      </c>
      <c r="D1429" s="1008" t="s">
        <v>1957</v>
      </c>
    </row>
    <row r="1430" spans="1:4" s="1007" customFormat="1" ht="11.25" customHeight="1" x14ac:dyDescent="0.2">
      <c r="A1430" s="1328"/>
      <c r="B1430" s="1005">
        <v>3023.33</v>
      </c>
      <c r="C1430" s="1005">
        <v>3023.3240000000001</v>
      </c>
      <c r="D1430" s="1010" t="s">
        <v>11</v>
      </c>
    </row>
    <row r="1431" spans="1:4" s="1007" customFormat="1" ht="11.25" customHeight="1" x14ac:dyDescent="0.2">
      <c r="A1431" s="1326" t="s">
        <v>3057</v>
      </c>
      <c r="B1431" s="1002">
        <v>20</v>
      </c>
      <c r="C1431" s="1002">
        <v>14.55</v>
      </c>
      <c r="D1431" s="1008" t="s">
        <v>864</v>
      </c>
    </row>
    <row r="1432" spans="1:4" s="1007" customFormat="1" ht="11.25" customHeight="1" x14ac:dyDescent="0.2">
      <c r="A1432" s="1328"/>
      <c r="B1432" s="1005">
        <v>20</v>
      </c>
      <c r="C1432" s="1005">
        <v>14.55</v>
      </c>
      <c r="D1432" s="1010" t="s">
        <v>11</v>
      </c>
    </row>
    <row r="1433" spans="1:4" s="1007" customFormat="1" ht="11.25" customHeight="1" x14ac:dyDescent="0.2">
      <c r="A1433" s="1327" t="s">
        <v>447</v>
      </c>
      <c r="B1433" s="1003">
        <v>252.25</v>
      </c>
      <c r="C1433" s="1003">
        <v>192.25</v>
      </c>
      <c r="D1433" s="1009" t="s">
        <v>440</v>
      </c>
    </row>
    <row r="1434" spans="1:4" s="1007" customFormat="1" ht="11.25" customHeight="1" x14ac:dyDescent="0.2">
      <c r="A1434" s="1327"/>
      <c r="B1434" s="1003">
        <v>30</v>
      </c>
      <c r="C1434" s="1003">
        <v>30</v>
      </c>
      <c r="D1434" s="1009" t="s">
        <v>3205</v>
      </c>
    </row>
    <row r="1435" spans="1:4" s="1007" customFormat="1" ht="11.25" customHeight="1" x14ac:dyDescent="0.2">
      <c r="A1435" s="1327"/>
      <c r="B1435" s="1003">
        <v>282.25</v>
      </c>
      <c r="C1435" s="1003">
        <v>222.25</v>
      </c>
      <c r="D1435" s="1009" t="s">
        <v>11</v>
      </c>
    </row>
    <row r="1436" spans="1:4" s="1007" customFormat="1" ht="11.25" customHeight="1" x14ac:dyDescent="0.2">
      <c r="A1436" s="1326" t="s">
        <v>4540</v>
      </c>
      <c r="B1436" s="1002">
        <v>45</v>
      </c>
      <c r="C1436" s="1002">
        <v>45</v>
      </c>
      <c r="D1436" s="1008" t="s">
        <v>4386</v>
      </c>
    </row>
    <row r="1437" spans="1:4" s="1007" customFormat="1" ht="11.25" customHeight="1" x14ac:dyDescent="0.2">
      <c r="A1437" s="1328"/>
      <c r="B1437" s="1005">
        <v>45</v>
      </c>
      <c r="C1437" s="1005">
        <v>45</v>
      </c>
      <c r="D1437" s="1010" t="s">
        <v>11</v>
      </c>
    </row>
    <row r="1438" spans="1:4" s="1007" customFormat="1" ht="11.25" customHeight="1" x14ac:dyDescent="0.2">
      <c r="A1438" s="1327" t="s">
        <v>3183</v>
      </c>
      <c r="B1438" s="1003">
        <v>90</v>
      </c>
      <c r="C1438" s="1003">
        <v>90</v>
      </c>
      <c r="D1438" s="1009" t="s">
        <v>4541</v>
      </c>
    </row>
    <row r="1439" spans="1:4" s="1007" customFormat="1" ht="11.25" customHeight="1" x14ac:dyDescent="0.2">
      <c r="A1439" s="1327"/>
      <c r="B1439" s="1003">
        <v>90</v>
      </c>
      <c r="C1439" s="1003">
        <v>90</v>
      </c>
      <c r="D1439" s="1009" t="s">
        <v>11</v>
      </c>
    </row>
    <row r="1440" spans="1:4" s="1007" customFormat="1" ht="11.25" customHeight="1" x14ac:dyDescent="0.2">
      <c r="A1440" s="1326" t="s">
        <v>2111</v>
      </c>
      <c r="B1440" s="1002">
        <v>2598</v>
      </c>
      <c r="C1440" s="1002">
        <v>2598</v>
      </c>
      <c r="D1440" s="1008" t="s">
        <v>812</v>
      </c>
    </row>
    <row r="1441" spans="1:4" s="1007" customFormat="1" ht="11.25" customHeight="1" x14ac:dyDescent="0.2">
      <c r="A1441" s="1328"/>
      <c r="B1441" s="1005">
        <v>2598</v>
      </c>
      <c r="C1441" s="1005">
        <v>2598</v>
      </c>
      <c r="D1441" s="1010" t="s">
        <v>11</v>
      </c>
    </row>
    <row r="1442" spans="1:4" s="1007" customFormat="1" ht="11.25" customHeight="1" x14ac:dyDescent="0.2">
      <c r="A1442" s="1326" t="s">
        <v>581</v>
      </c>
      <c r="B1442" s="1002">
        <v>200</v>
      </c>
      <c r="C1442" s="1002">
        <v>200</v>
      </c>
      <c r="D1442" s="1008" t="s">
        <v>578</v>
      </c>
    </row>
    <row r="1443" spans="1:4" s="1007" customFormat="1" ht="11.25" customHeight="1" x14ac:dyDescent="0.2">
      <c r="A1443" s="1328"/>
      <c r="B1443" s="1005">
        <v>200</v>
      </c>
      <c r="C1443" s="1005">
        <v>200</v>
      </c>
      <c r="D1443" s="1010" t="s">
        <v>11</v>
      </c>
    </row>
    <row r="1444" spans="1:4" s="1007" customFormat="1" ht="11.25" customHeight="1" x14ac:dyDescent="0.2">
      <c r="A1444" s="1327" t="s">
        <v>4542</v>
      </c>
      <c r="B1444" s="1003">
        <v>1131.1300000000001</v>
      </c>
      <c r="C1444" s="1003">
        <v>1131.12006</v>
      </c>
      <c r="D1444" s="1009" t="s">
        <v>4043</v>
      </c>
    </row>
    <row r="1445" spans="1:4" s="1007" customFormat="1" ht="11.25" customHeight="1" x14ac:dyDescent="0.2">
      <c r="A1445" s="1327"/>
      <c r="B1445" s="1003">
        <v>1131.1300000000001</v>
      </c>
      <c r="C1445" s="1003">
        <v>1131.12006</v>
      </c>
      <c r="D1445" s="1009" t="s">
        <v>11</v>
      </c>
    </row>
    <row r="1446" spans="1:4" s="1007" customFormat="1" ht="11.25" customHeight="1" x14ac:dyDescent="0.2">
      <c r="A1446" s="1326" t="s">
        <v>3960</v>
      </c>
      <c r="B1446" s="1002">
        <v>100</v>
      </c>
      <c r="C1446" s="1002">
        <v>100</v>
      </c>
      <c r="D1446" s="1008" t="s">
        <v>3205</v>
      </c>
    </row>
    <row r="1447" spans="1:4" s="1007" customFormat="1" ht="11.25" customHeight="1" x14ac:dyDescent="0.2">
      <c r="A1447" s="1328"/>
      <c r="B1447" s="1005">
        <v>100</v>
      </c>
      <c r="C1447" s="1005">
        <v>100</v>
      </c>
      <c r="D1447" s="1010" t="s">
        <v>11</v>
      </c>
    </row>
    <row r="1448" spans="1:4" s="1007" customFormat="1" ht="11.25" customHeight="1" x14ac:dyDescent="0.2">
      <c r="A1448" s="1327" t="s">
        <v>531</v>
      </c>
      <c r="B1448" s="1003">
        <v>300</v>
      </c>
      <c r="C1448" s="1003">
        <v>300</v>
      </c>
      <c r="D1448" s="1009" t="s">
        <v>516</v>
      </c>
    </row>
    <row r="1449" spans="1:4" s="1007" customFormat="1" ht="11.25" customHeight="1" x14ac:dyDescent="0.2">
      <c r="A1449" s="1327"/>
      <c r="B1449" s="1003">
        <v>300</v>
      </c>
      <c r="C1449" s="1003">
        <v>300</v>
      </c>
      <c r="D1449" s="1009" t="s">
        <v>11</v>
      </c>
    </row>
    <row r="1450" spans="1:4" s="1007" customFormat="1" ht="11.25" customHeight="1" x14ac:dyDescent="0.2">
      <c r="A1450" s="1326" t="s">
        <v>3204</v>
      </c>
      <c r="B1450" s="1002">
        <v>10</v>
      </c>
      <c r="C1450" s="1002">
        <v>10</v>
      </c>
      <c r="D1450" s="1008" t="s">
        <v>546</v>
      </c>
    </row>
    <row r="1451" spans="1:4" s="1007" customFormat="1" ht="11.25" customHeight="1" x14ac:dyDescent="0.2">
      <c r="A1451" s="1328"/>
      <c r="B1451" s="1005">
        <v>10</v>
      </c>
      <c r="C1451" s="1005">
        <v>10</v>
      </c>
      <c r="D1451" s="1010" t="s">
        <v>11</v>
      </c>
    </row>
    <row r="1452" spans="1:4" s="1007" customFormat="1" ht="11.25" customHeight="1" x14ac:dyDescent="0.2">
      <c r="A1452" s="1327" t="s">
        <v>3196</v>
      </c>
      <c r="B1452" s="1003">
        <v>50</v>
      </c>
      <c r="C1452" s="1003">
        <v>50</v>
      </c>
      <c r="D1452" s="1009" t="s">
        <v>516</v>
      </c>
    </row>
    <row r="1453" spans="1:4" s="1007" customFormat="1" ht="11.25" customHeight="1" x14ac:dyDescent="0.2">
      <c r="A1453" s="1327"/>
      <c r="B1453" s="1003">
        <v>50</v>
      </c>
      <c r="C1453" s="1003">
        <v>50</v>
      </c>
      <c r="D1453" s="1009" t="s">
        <v>11</v>
      </c>
    </row>
    <row r="1454" spans="1:4" s="1007" customFormat="1" ht="11.25" customHeight="1" x14ac:dyDescent="0.2">
      <c r="A1454" s="1326" t="s">
        <v>561</v>
      </c>
      <c r="B1454" s="1002">
        <v>200</v>
      </c>
      <c r="C1454" s="1002">
        <v>200</v>
      </c>
      <c r="D1454" s="1008" t="s">
        <v>4543</v>
      </c>
    </row>
    <row r="1455" spans="1:4" s="1007" customFormat="1" ht="11.25" customHeight="1" x14ac:dyDescent="0.2">
      <c r="A1455" s="1327"/>
      <c r="B1455" s="1003">
        <v>100</v>
      </c>
      <c r="C1455" s="1003">
        <v>100</v>
      </c>
      <c r="D1455" s="1009" t="s">
        <v>503</v>
      </c>
    </row>
    <row r="1456" spans="1:4" s="1007" customFormat="1" ht="11.25" customHeight="1" x14ac:dyDescent="0.2">
      <c r="A1456" s="1328"/>
      <c r="B1456" s="1005">
        <v>300</v>
      </c>
      <c r="C1456" s="1005">
        <v>300</v>
      </c>
      <c r="D1456" s="1010" t="s">
        <v>11</v>
      </c>
    </row>
    <row r="1457" spans="1:4" s="1007" customFormat="1" ht="11.25" customHeight="1" x14ac:dyDescent="0.2">
      <c r="A1457" s="1327" t="s">
        <v>532</v>
      </c>
      <c r="B1457" s="1003">
        <v>3000</v>
      </c>
      <c r="C1457" s="1003">
        <v>3000</v>
      </c>
      <c r="D1457" s="1009" t="s">
        <v>516</v>
      </c>
    </row>
    <row r="1458" spans="1:4" s="1007" customFormat="1" ht="11.25" customHeight="1" x14ac:dyDescent="0.2">
      <c r="A1458" s="1327"/>
      <c r="B1458" s="1003">
        <v>3000</v>
      </c>
      <c r="C1458" s="1003">
        <v>3000</v>
      </c>
      <c r="D1458" s="1009" t="s">
        <v>11</v>
      </c>
    </row>
    <row r="1459" spans="1:4" s="1007" customFormat="1" ht="11.25" customHeight="1" x14ac:dyDescent="0.2">
      <c r="A1459" s="1326" t="s">
        <v>439</v>
      </c>
      <c r="B1459" s="1002">
        <v>195</v>
      </c>
      <c r="C1459" s="1002">
        <v>195</v>
      </c>
      <c r="D1459" s="1008" t="s">
        <v>440</v>
      </c>
    </row>
    <row r="1460" spans="1:4" s="1007" customFormat="1" ht="11.25" customHeight="1" x14ac:dyDescent="0.2">
      <c r="A1460" s="1328"/>
      <c r="B1460" s="1005">
        <v>195</v>
      </c>
      <c r="C1460" s="1005">
        <v>195</v>
      </c>
      <c r="D1460" s="1010" t="s">
        <v>11</v>
      </c>
    </row>
    <row r="1461" spans="1:4" s="1007" customFormat="1" ht="11.25" customHeight="1" x14ac:dyDescent="0.2">
      <c r="A1461" s="1327" t="s">
        <v>4544</v>
      </c>
      <c r="B1461" s="1003">
        <v>500</v>
      </c>
      <c r="C1461" s="1003">
        <v>500</v>
      </c>
      <c r="D1461" s="1009" t="s">
        <v>756</v>
      </c>
    </row>
    <row r="1462" spans="1:4" s="1007" customFormat="1" ht="11.25" customHeight="1" x14ac:dyDescent="0.2">
      <c r="A1462" s="1327"/>
      <c r="B1462" s="1003">
        <v>500</v>
      </c>
      <c r="C1462" s="1003">
        <v>500</v>
      </c>
      <c r="D1462" s="1009" t="s">
        <v>11</v>
      </c>
    </row>
    <row r="1463" spans="1:4" s="1007" customFormat="1" ht="11.25" customHeight="1" x14ac:dyDescent="0.2">
      <c r="A1463" s="1326" t="s">
        <v>562</v>
      </c>
      <c r="B1463" s="1002">
        <v>40</v>
      </c>
      <c r="C1463" s="1002">
        <v>40</v>
      </c>
      <c r="D1463" s="1008" t="s">
        <v>4392</v>
      </c>
    </row>
    <row r="1464" spans="1:4" s="1007" customFormat="1" ht="11.25" customHeight="1" x14ac:dyDescent="0.2">
      <c r="A1464" s="1328"/>
      <c r="B1464" s="1005">
        <v>40</v>
      </c>
      <c r="C1464" s="1005">
        <v>40</v>
      </c>
      <c r="D1464" s="1010" t="s">
        <v>11</v>
      </c>
    </row>
    <row r="1465" spans="1:4" s="1007" customFormat="1" ht="11.25" customHeight="1" x14ac:dyDescent="0.2">
      <c r="A1465" s="1327" t="s">
        <v>3472</v>
      </c>
      <c r="B1465" s="1003">
        <v>32.54</v>
      </c>
      <c r="C1465" s="1003">
        <v>32.532249999999998</v>
      </c>
      <c r="D1465" s="1009" t="s">
        <v>4087</v>
      </c>
    </row>
    <row r="1466" spans="1:4" s="1007" customFormat="1" ht="11.25" customHeight="1" x14ac:dyDescent="0.2">
      <c r="A1466" s="1327"/>
      <c r="B1466" s="1003">
        <v>32.54</v>
      </c>
      <c r="C1466" s="1003">
        <v>32.532249999999998</v>
      </c>
      <c r="D1466" s="1009" t="s">
        <v>11</v>
      </c>
    </row>
    <row r="1467" spans="1:4" s="1007" customFormat="1" ht="21" x14ac:dyDescent="0.2">
      <c r="A1467" s="1326" t="s">
        <v>2975</v>
      </c>
      <c r="B1467" s="1002">
        <v>62.4</v>
      </c>
      <c r="C1467" s="1002">
        <v>62.4</v>
      </c>
      <c r="D1467" s="1008" t="s">
        <v>808</v>
      </c>
    </row>
    <row r="1468" spans="1:4" s="1007" customFormat="1" ht="11.25" customHeight="1" x14ac:dyDescent="0.2">
      <c r="A1468" s="1328"/>
      <c r="B1468" s="1005">
        <v>62.4</v>
      </c>
      <c r="C1468" s="1005">
        <v>62.4</v>
      </c>
      <c r="D1468" s="1010" t="s">
        <v>11</v>
      </c>
    </row>
    <row r="1469" spans="1:4" s="1007" customFormat="1" ht="11.25" customHeight="1" x14ac:dyDescent="0.2">
      <c r="A1469" s="1327" t="s">
        <v>2112</v>
      </c>
      <c r="B1469" s="1003">
        <v>149.80000000000001</v>
      </c>
      <c r="C1469" s="1003">
        <v>149.80000000000001</v>
      </c>
      <c r="D1469" s="1009" t="s">
        <v>895</v>
      </c>
    </row>
    <row r="1470" spans="1:4" s="1007" customFormat="1" ht="11.25" customHeight="1" x14ac:dyDescent="0.2">
      <c r="A1470" s="1327"/>
      <c r="B1470" s="1003">
        <v>149.80000000000001</v>
      </c>
      <c r="C1470" s="1003">
        <v>149.80000000000001</v>
      </c>
      <c r="D1470" s="1009" t="s">
        <v>11</v>
      </c>
    </row>
    <row r="1471" spans="1:4" s="1007" customFormat="1" ht="11.25" customHeight="1" x14ac:dyDescent="0.2">
      <c r="A1471" s="1326" t="s">
        <v>2113</v>
      </c>
      <c r="B1471" s="1002">
        <v>300</v>
      </c>
      <c r="C1471" s="1002">
        <v>300</v>
      </c>
      <c r="D1471" s="1008" t="s">
        <v>463</v>
      </c>
    </row>
    <row r="1472" spans="1:4" s="1007" customFormat="1" ht="11.25" customHeight="1" x14ac:dyDescent="0.2">
      <c r="A1472" s="1328"/>
      <c r="B1472" s="1005">
        <v>300</v>
      </c>
      <c r="C1472" s="1005">
        <v>300</v>
      </c>
      <c r="D1472" s="1010" t="s">
        <v>11</v>
      </c>
    </row>
    <row r="1473" spans="1:4" s="1007" customFormat="1" ht="11.25" customHeight="1" x14ac:dyDescent="0.2">
      <c r="A1473" s="1327" t="s">
        <v>3900</v>
      </c>
      <c r="B1473" s="1003">
        <v>30</v>
      </c>
      <c r="C1473" s="1003">
        <v>30</v>
      </c>
      <c r="D1473" s="1009" t="s">
        <v>473</v>
      </c>
    </row>
    <row r="1474" spans="1:4" s="1007" customFormat="1" ht="11.25" customHeight="1" x14ac:dyDescent="0.2">
      <c r="A1474" s="1327"/>
      <c r="B1474" s="1003">
        <v>30</v>
      </c>
      <c r="C1474" s="1003">
        <v>30</v>
      </c>
      <c r="D1474" s="1009" t="s">
        <v>11</v>
      </c>
    </row>
    <row r="1475" spans="1:4" s="1007" customFormat="1" ht="11.25" customHeight="1" x14ac:dyDescent="0.2">
      <c r="A1475" s="1326" t="s">
        <v>4545</v>
      </c>
      <c r="B1475" s="1002">
        <v>100</v>
      </c>
      <c r="C1475" s="1002">
        <v>79.349999999999994</v>
      </c>
      <c r="D1475" s="1008" t="s">
        <v>781</v>
      </c>
    </row>
    <row r="1476" spans="1:4" s="1007" customFormat="1" ht="11.25" customHeight="1" x14ac:dyDescent="0.2">
      <c r="A1476" s="1328"/>
      <c r="B1476" s="1005">
        <v>100</v>
      </c>
      <c r="C1476" s="1005">
        <v>79.349999999999994</v>
      </c>
      <c r="D1476" s="1010" t="s">
        <v>11</v>
      </c>
    </row>
    <row r="1477" spans="1:4" s="1007" customFormat="1" ht="11.25" customHeight="1" x14ac:dyDescent="0.2">
      <c r="A1477" s="1327" t="s">
        <v>3864</v>
      </c>
      <c r="B1477" s="1003">
        <v>180</v>
      </c>
      <c r="C1477" s="1003">
        <v>180</v>
      </c>
      <c r="D1477" s="1009" t="s">
        <v>440</v>
      </c>
    </row>
    <row r="1478" spans="1:4" s="1007" customFormat="1" ht="11.25" customHeight="1" x14ac:dyDescent="0.2">
      <c r="A1478" s="1327"/>
      <c r="B1478" s="1003">
        <v>180</v>
      </c>
      <c r="C1478" s="1003">
        <v>180</v>
      </c>
      <c r="D1478" s="1009" t="s">
        <v>11</v>
      </c>
    </row>
    <row r="1479" spans="1:4" s="1007" customFormat="1" ht="11.25" customHeight="1" x14ac:dyDescent="0.2">
      <c r="A1479" s="1326" t="s">
        <v>3473</v>
      </c>
      <c r="B1479" s="1002">
        <v>1868</v>
      </c>
      <c r="C1479" s="1002">
        <v>1868</v>
      </c>
      <c r="D1479" s="1008" t="s">
        <v>812</v>
      </c>
    </row>
    <row r="1480" spans="1:4" s="1007" customFormat="1" ht="11.25" customHeight="1" x14ac:dyDescent="0.2">
      <c r="A1480" s="1327"/>
      <c r="B1480" s="1003">
        <v>203.5</v>
      </c>
      <c r="C1480" s="1003">
        <v>203.5</v>
      </c>
      <c r="D1480" s="1009" t="s">
        <v>809</v>
      </c>
    </row>
    <row r="1481" spans="1:4" s="1007" customFormat="1" ht="11.25" customHeight="1" x14ac:dyDescent="0.2">
      <c r="A1481" s="1328"/>
      <c r="B1481" s="1005">
        <v>2071.5</v>
      </c>
      <c r="C1481" s="1005">
        <v>2071.5</v>
      </c>
      <c r="D1481" s="1010" t="s">
        <v>11</v>
      </c>
    </row>
    <row r="1482" spans="1:4" s="1007" customFormat="1" ht="11.25" customHeight="1" x14ac:dyDescent="0.2">
      <c r="A1482" s="1327" t="s">
        <v>4546</v>
      </c>
      <c r="B1482" s="1003">
        <v>1588</v>
      </c>
      <c r="C1482" s="1003">
        <v>1588</v>
      </c>
      <c r="D1482" s="1009" t="s">
        <v>812</v>
      </c>
    </row>
    <row r="1483" spans="1:4" s="1007" customFormat="1" ht="11.25" customHeight="1" x14ac:dyDescent="0.2">
      <c r="A1483" s="1327"/>
      <c r="B1483" s="1003">
        <v>1588</v>
      </c>
      <c r="C1483" s="1003">
        <v>1588</v>
      </c>
      <c r="D1483" s="1009" t="s">
        <v>11</v>
      </c>
    </row>
    <row r="1484" spans="1:4" s="1007" customFormat="1" ht="11.25" customHeight="1" x14ac:dyDescent="0.2">
      <c r="A1484" s="1326" t="s">
        <v>2114</v>
      </c>
      <c r="B1484" s="1002">
        <v>1480</v>
      </c>
      <c r="C1484" s="1002">
        <v>1480</v>
      </c>
      <c r="D1484" s="1008" t="s">
        <v>812</v>
      </c>
    </row>
    <row r="1485" spans="1:4" s="1007" customFormat="1" ht="11.25" customHeight="1" x14ac:dyDescent="0.2">
      <c r="A1485" s="1328"/>
      <c r="B1485" s="1005">
        <v>1480</v>
      </c>
      <c r="C1485" s="1005">
        <v>1480</v>
      </c>
      <c r="D1485" s="1010" t="s">
        <v>11</v>
      </c>
    </row>
    <row r="1486" spans="1:4" s="1007" customFormat="1" ht="11.25" customHeight="1" x14ac:dyDescent="0.2">
      <c r="A1486" s="1327" t="s">
        <v>421</v>
      </c>
      <c r="B1486" s="1003">
        <v>1100</v>
      </c>
      <c r="C1486" s="1003">
        <v>1100</v>
      </c>
      <c r="D1486" s="1009" t="s">
        <v>415</v>
      </c>
    </row>
    <row r="1487" spans="1:4" s="1007" customFormat="1" ht="11.25" customHeight="1" x14ac:dyDescent="0.2">
      <c r="A1487" s="1327"/>
      <c r="B1487" s="1003">
        <v>1650</v>
      </c>
      <c r="C1487" s="1003">
        <v>1650</v>
      </c>
      <c r="D1487" s="1009" t="s">
        <v>440</v>
      </c>
    </row>
    <row r="1488" spans="1:4" s="1007" customFormat="1" ht="11.25" customHeight="1" x14ac:dyDescent="0.2">
      <c r="A1488" s="1327"/>
      <c r="B1488" s="1003">
        <v>2750</v>
      </c>
      <c r="C1488" s="1003">
        <v>2750</v>
      </c>
      <c r="D1488" s="1009" t="s">
        <v>11</v>
      </c>
    </row>
    <row r="1489" spans="1:4" s="1007" customFormat="1" ht="21" x14ac:dyDescent="0.2">
      <c r="A1489" s="1326" t="s">
        <v>4547</v>
      </c>
      <c r="B1489" s="1002">
        <v>100</v>
      </c>
      <c r="C1489" s="1002">
        <v>100</v>
      </c>
      <c r="D1489" s="1008" t="s">
        <v>808</v>
      </c>
    </row>
    <row r="1490" spans="1:4" s="1007" customFormat="1" ht="11.25" customHeight="1" x14ac:dyDescent="0.2">
      <c r="A1490" s="1328"/>
      <c r="B1490" s="1005">
        <v>100</v>
      </c>
      <c r="C1490" s="1005">
        <v>100</v>
      </c>
      <c r="D1490" s="1010" t="s">
        <v>11</v>
      </c>
    </row>
    <row r="1491" spans="1:4" s="1007" customFormat="1" ht="11.25" customHeight="1" x14ac:dyDescent="0.2">
      <c r="A1491" s="1327" t="s">
        <v>4548</v>
      </c>
      <c r="B1491" s="1003">
        <v>534.6</v>
      </c>
      <c r="C1491" s="1003">
        <v>534.6</v>
      </c>
      <c r="D1491" s="1009" t="s">
        <v>781</v>
      </c>
    </row>
    <row r="1492" spans="1:4" s="1007" customFormat="1" ht="11.25" customHeight="1" x14ac:dyDescent="0.2">
      <c r="A1492" s="1327"/>
      <c r="B1492" s="1003">
        <v>534.6</v>
      </c>
      <c r="C1492" s="1003">
        <v>534.6</v>
      </c>
      <c r="D1492" s="1009" t="s">
        <v>11</v>
      </c>
    </row>
    <row r="1493" spans="1:4" s="1007" customFormat="1" ht="21" x14ac:dyDescent="0.2">
      <c r="A1493" s="1326" t="s">
        <v>3911</v>
      </c>
      <c r="B1493" s="1002">
        <v>100</v>
      </c>
      <c r="C1493" s="1002">
        <v>100</v>
      </c>
      <c r="D1493" s="1008" t="s">
        <v>4549</v>
      </c>
    </row>
    <row r="1494" spans="1:4" s="1007" customFormat="1" ht="11.25" customHeight="1" x14ac:dyDescent="0.2">
      <c r="A1494" s="1328"/>
      <c r="B1494" s="1005">
        <v>100</v>
      </c>
      <c r="C1494" s="1005">
        <v>100</v>
      </c>
      <c r="D1494" s="1010" t="s">
        <v>11</v>
      </c>
    </row>
    <row r="1495" spans="1:4" s="1007" customFormat="1" ht="11.25" customHeight="1" x14ac:dyDescent="0.2">
      <c r="A1495" s="1327" t="s">
        <v>3865</v>
      </c>
      <c r="B1495" s="1003">
        <v>190</v>
      </c>
      <c r="C1495" s="1003">
        <v>190</v>
      </c>
      <c r="D1495" s="1009" t="s">
        <v>440</v>
      </c>
    </row>
    <row r="1496" spans="1:4" s="1007" customFormat="1" ht="11.25" customHeight="1" x14ac:dyDescent="0.2">
      <c r="A1496" s="1327"/>
      <c r="B1496" s="1003">
        <v>190</v>
      </c>
      <c r="C1496" s="1003">
        <v>190</v>
      </c>
      <c r="D1496" s="1009" t="s">
        <v>11</v>
      </c>
    </row>
    <row r="1497" spans="1:4" s="1007" customFormat="1" ht="11.25" customHeight="1" x14ac:dyDescent="0.2">
      <c r="A1497" s="1326" t="s">
        <v>2115</v>
      </c>
      <c r="B1497" s="1002">
        <v>96.6</v>
      </c>
      <c r="C1497" s="1002">
        <v>96.6</v>
      </c>
      <c r="D1497" s="1008" t="s">
        <v>783</v>
      </c>
    </row>
    <row r="1498" spans="1:4" s="1007" customFormat="1" ht="11.25" customHeight="1" x14ac:dyDescent="0.2">
      <c r="A1498" s="1328"/>
      <c r="B1498" s="1005">
        <v>96.6</v>
      </c>
      <c r="C1498" s="1005">
        <v>96.6</v>
      </c>
      <c r="D1498" s="1010" t="s">
        <v>11</v>
      </c>
    </row>
    <row r="1499" spans="1:4" s="1007" customFormat="1" ht="11.25" customHeight="1" x14ac:dyDescent="0.2">
      <c r="A1499" s="1327" t="s">
        <v>3058</v>
      </c>
      <c r="B1499" s="1003">
        <v>118</v>
      </c>
      <c r="C1499" s="1003">
        <v>118</v>
      </c>
      <c r="D1499" s="1009" t="s">
        <v>812</v>
      </c>
    </row>
    <row r="1500" spans="1:4" s="1007" customFormat="1" ht="11.25" customHeight="1" x14ac:dyDescent="0.2">
      <c r="A1500" s="1327"/>
      <c r="B1500" s="1003">
        <v>2936.0099999999998</v>
      </c>
      <c r="C1500" s="1003">
        <v>2936</v>
      </c>
      <c r="D1500" s="1009" t="s">
        <v>4018</v>
      </c>
    </row>
    <row r="1501" spans="1:4" s="1007" customFormat="1" ht="11.25" customHeight="1" x14ac:dyDescent="0.2">
      <c r="A1501" s="1327"/>
      <c r="B1501" s="1003">
        <v>3054.0099999999998</v>
      </c>
      <c r="C1501" s="1003">
        <v>3054</v>
      </c>
      <c r="D1501" s="1009" t="s">
        <v>11</v>
      </c>
    </row>
    <row r="1502" spans="1:4" s="1007" customFormat="1" ht="11.25" customHeight="1" x14ac:dyDescent="0.2">
      <c r="A1502" s="1326" t="s">
        <v>2116</v>
      </c>
      <c r="B1502" s="1002">
        <v>450</v>
      </c>
      <c r="C1502" s="1002">
        <v>450</v>
      </c>
      <c r="D1502" s="1008" t="s">
        <v>798</v>
      </c>
    </row>
    <row r="1503" spans="1:4" s="1007" customFormat="1" ht="11.25" customHeight="1" x14ac:dyDescent="0.2">
      <c r="A1503" s="1328"/>
      <c r="B1503" s="1005">
        <v>450</v>
      </c>
      <c r="C1503" s="1005">
        <v>450</v>
      </c>
      <c r="D1503" s="1010" t="s">
        <v>11</v>
      </c>
    </row>
    <row r="1504" spans="1:4" s="1007" customFormat="1" ht="11.25" customHeight="1" x14ac:dyDescent="0.2">
      <c r="A1504" s="1327" t="s">
        <v>3474</v>
      </c>
      <c r="B1504" s="1003">
        <v>7773</v>
      </c>
      <c r="C1504" s="1003">
        <v>7773</v>
      </c>
      <c r="D1504" s="1009" t="s">
        <v>812</v>
      </c>
    </row>
    <row r="1505" spans="1:4" s="1007" customFormat="1" ht="11.25" customHeight="1" x14ac:dyDescent="0.2">
      <c r="A1505" s="1327"/>
      <c r="B1505" s="1003">
        <v>7773</v>
      </c>
      <c r="C1505" s="1003">
        <v>7773</v>
      </c>
      <c r="D1505" s="1009" t="s">
        <v>11</v>
      </c>
    </row>
    <row r="1506" spans="1:4" s="1007" customFormat="1" ht="21" x14ac:dyDescent="0.2">
      <c r="A1506" s="1326" t="s">
        <v>2117</v>
      </c>
      <c r="B1506" s="1002">
        <v>930</v>
      </c>
      <c r="C1506" s="1002">
        <v>930</v>
      </c>
      <c r="D1506" s="1008" t="s">
        <v>811</v>
      </c>
    </row>
    <row r="1507" spans="1:4" s="1007" customFormat="1" ht="11.25" customHeight="1" x14ac:dyDescent="0.2">
      <c r="A1507" s="1327"/>
      <c r="B1507" s="1003">
        <v>2868</v>
      </c>
      <c r="C1507" s="1003">
        <v>2868</v>
      </c>
      <c r="D1507" s="1009" t="s">
        <v>812</v>
      </c>
    </row>
    <row r="1508" spans="1:4" s="1007" customFormat="1" ht="11.25" customHeight="1" x14ac:dyDescent="0.2">
      <c r="A1508" s="1328"/>
      <c r="B1508" s="1005">
        <v>3798</v>
      </c>
      <c r="C1508" s="1005">
        <v>3798</v>
      </c>
      <c r="D1508" s="1010" t="s">
        <v>11</v>
      </c>
    </row>
    <row r="1509" spans="1:4" s="1007" customFormat="1" ht="11.25" customHeight="1" x14ac:dyDescent="0.2">
      <c r="A1509" s="1327" t="s">
        <v>2118</v>
      </c>
      <c r="B1509" s="1003">
        <v>11900.54</v>
      </c>
      <c r="C1509" s="1003">
        <v>11900.537</v>
      </c>
      <c r="D1509" s="1009" t="s">
        <v>1957</v>
      </c>
    </row>
    <row r="1510" spans="1:4" s="1007" customFormat="1" ht="11.25" customHeight="1" x14ac:dyDescent="0.2">
      <c r="A1510" s="1327"/>
      <c r="B1510" s="1003">
        <v>11900.54</v>
      </c>
      <c r="C1510" s="1003">
        <v>11900.537</v>
      </c>
      <c r="D1510" s="1009" t="s">
        <v>11</v>
      </c>
    </row>
    <row r="1511" spans="1:4" s="1007" customFormat="1" ht="11.25" customHeight="1" x14ac:dyDescent="0.2">
      <c r="A1511" s="1326" t="s">
        <v>3811</v>
      </c>
      <c r="B1511" s="1002">
        <v>100</v>
      </c>
      <c r="C1511" s="1002">
        <v>100</v>
      </c>
      <c r="D1511" s="1008" t="s">
        <v>357</v>
      </c>
    </row>
    <row r="1512" spans="1:4" s="1007" customFormat="1" ht="11.25" customHeight="1" x14ac:dyDescent="0.2">
      <c r="A1512" s="1328"/>
      <c r="B1512" s="1005">
        <v>100</v>
      </c>
      <c r="C1512" s="1005">
        <v>100</v>
      </c>
      <c r="D1512" s="1010" t="s">
        <v>11</v>
      </c>
    </row>
    <row r="1513" spans="1:4" s="1007" customFormat="1" ht="11.25" customHeight="1" x14ac:dyDescent="0.2">
      <c r="A1513" s="1327" t="s">
        <v>3812</v>
      </c>
      <c r="B1513" s="1003">
        <v>200</v>
      </c>
      <c r="C1513" s="1003">
        <v>200</v>
      </c>
      <c r="D1513" s="1009" t="s">
        <v>357</v>
      </c>
    </row>
    <row r="1514" spans="1:4" s="1007" customFormat="1" ht="11.25" customHeight="1" x14ac:dyDescent="0.2">
      <c r="A1514" s="1327"/>
      <c r="B1514" s="1003">
        <v>200</v>
      </c>
      <c r="C1514" s="1003">
        <v>200</v>
      </c>
      <c r="D1514" s="1009" t="s">
        <v>11</v>
      </c>
    </row>
    <row r="1515" spans="1:4" s="1007" customFormat="1" ht="21" x14ac:dyDescent="0.2">
      <c r="A1515" s="1326" t="s">
        <v>2119</v>
      </c>
      <c r="B1515" s="1002">
        <v>822</v>
      </c>
      <c r="C1515" s="1002">
        <v>822</v>
      </c>
      <c r="D1515" s="1008" t="s">
        <v>811</v>
      </c>
    </row>
    <row r="1516" spans="1:4" s="1007" customFormat="1" ht="11.25" customHeight="1" x14ac:dyDescent="0.2">
      <c r="A1516" s="1327"/>
      <c r="B1516" s="1003">
        <v>4537</v>
      </c>
      <c r="C1516" s="1003">
        <v>4537</v>
      </c>
      <c r="D1516" s="1009" t="s">
        <v>812</v>
      </c>
    </row>
    <row r="1517" spans="1:4" s="1007" customFormat="1" ht="11.25" customHeight="1" x14ac:dyDescent="0.2">
      <c r="A1517" s="1327"/>
      <c r="B1517" s="1003">
        <v>189</v>
      </c>
      <c r="C1517" s="1003">
        <v>126.34474</v>
      </c>
      <c r="D1517" s="1009" t="s">
        <v>809</v>
      </c>
    </row>
    <row r="1518" spans="1:4" s="1007" customFormat="1" ht="11.25" customHeight="1" x14ac:dyDescent="0.2">
      <c r="A1518" s="1327"/>
      <c r="B1518" s="1003">
        <v>200</v>
      </c>
      <c r="C1518" s="1003">
        <v>200</v>
      </c>
      <c r="D1518" s="1009" t="s">
        <v>357</v>
      </c>
    </row>
    <row r="1519" spans="1:4" s="1007" customFormat="1" ht="11.25" customHeight="1" x14ac:dyDescent="0.2">
      <c r="A1519" s="1328"/>
      <c r="B1519" s="1005">
        <v>5748</v>
      </c>
      <c r="C1519" s="1005">
        <v>5685.3447400000005</v>
      </c>
      <c r="D1519" s="1010" t="s">
        <v>11</v>
      </c>
    </row>
    <row r="1520" spans="1:4" s="1007" customFormat="1" ht="11.25" customHeight="1" x14ac:dyDescent="0.2">
      <c r="A1520" s="1327" t="s">
        <v>3813</v>
      </c>
      <c r="B1520" s="1003">
        <v>200</v>
      </c>
      <c r="C1520" s="1003">
        <v>200</v>
      </c>
      <c r="D1520" s="1009" t="s">
        <v>357</v>
      </c>
    </row>
    <row r="1521" spans="1:4" s="1007" customFormat="1" ht="11.25" customHeight="1" x14ac:dyDescent="0.2">
      <c r="A1521" s="1327"/>
      <c r="B1521" s="1003">
        <v>200</v>
      </c>
      <c r="C1521" s="1003">
        <v>200</v>
      </c>
      <c r="D1521" s="1009" t="s">
        <v>11</v>
      </c>
    </row>
    <row r="1522" spans="1:4" s="1007" customFormat="1" ht="21" x14ac:dyDescent="0.2">
      <c r="A1522" s="1326" t="s">
        <v>3814</v>
      </c>
      <c r="B1522" s="1002">
        <v>249</v>
      </c>
      <c r="C1522" s="1002">
        <v>0</v>
      </c>
      <c r="D1522" s="1008" t="s">
        <v>4550</v>
      </c>
    </row>
    <row r="1523" spans="1:4" s="1007" customFormat="1" ht="11.25" customHeight="1" x14ac:dyDescent="0.2">
      <c r="A1523" s="1327"/>
      <c r="B1523" s="1003">
        <v>8000</v>
      </c>
      <c r="C1523" s="1003">
        <v>7941.4488499999998</v>
      </c>
      <c r="D1523" s="1009" t="s">
        <v>357</v>
      </c>
    </row>
    <row r="1524" spans="1:4" s="1007" customFormat="1" ht="11.25" customHeight="1" x14ac:dyDescent="0.2">
      <c r="A1524" s="1327"/>
      <c r="B1524" s="1003">
        <v>4142</v>
      </c>
      <c r="C1524" s="1003">
        <v>3514.4630900000002</v>
      </c>
      <c r="D1524" s="1009" t="s">
        <v>3815</v>
      </c>
    </row>
    <row r="1525" spans="1:4" s="1007" customFormat="1" ht="11.25" customHeight="1" x14ac:dyDescent="0.2">
      <c r="A1525" s="1328"/>
      <c r="B1525" s="1005">
        <v>12391</v>
      </c>
      <c r="C1525" s="1005">
        <v>11455.91194</v>
      </c>
      <c r="D1525" s="1010" t="s">
        <v>11</v>
      </c>
    </row>
    <row r="1526" spans="1:4" s="1007" customFormat="1" ht="11.25" customHeight="1" x14ac:dyDescent="0.2">
      <c r="A1526" s="1327" t="s">
        <v>2120</v>
      </c>
      <c r="B1526" s="1003">
        <v>36.119999999999997</v>
      </c>
      <c r="C1526" s="1003">
        <v>36.116999999999997</v>
      </c>
      <c r="D1526" s="1009" t="s">
        <v>473</v>
      </c>
    </row>
    <row r="1527" spans="1:4" s="1007" customFormat="1" ht="11.25" customHeight="1" x14ac:dyDescent="0.2">
      <c r="A1527" s="1327"/>
      <c r="B1527" s="1003">
        <v>36.119999999999997</v>
      </c>
      <c r="C1527" s="1003">
        <v>36.116999999999997</v>
      </c>
      <c r="D1527" s="1009" t="s">
        <v>11</v>
      </c>
    </row>
    <row r="1528" spans="1:4" s="1007" customFormat="1" ht="11.25" customHeight="1" x14ac:dyDescent="0.2">
      <c r="A1528" s="1326" t="s">
        <v>3866</v>
      </c>
      <c r="B1528" s="1002">
        <v>175.5</v>
      </c>
      <c r="C1528" s="1002">
        <v>175.5</v>
      </c>
      <c r="D1528" s="1008" t="s">
        <v>440</v>
      </c>
    </row>
    <row r="1529" spans="1:4" s="1007" customFormat="1" ht="11.25" customHeight="1" x14ac:dyDescent="0.2">
      <c r="A1529" s="1328"/>
      <c r="B1529" s="1005">
        <v>175.5</v>
      </c>
      <c r="C1529" s="1005">
        <v>175.5</v>
      </c>
      <c r="D1529" s="1010" t="s">
        <v>11</v>
      </c>
    </row>
    <row r="1530" spans="1:4" s="1007" customFormat="1" ht="11.25" customHeight="1" x14ac:dyDescent="0.2">
      <c r="A1530" s="1327" t="s">
        <v>3867</v>
      </c>
      <c r="B1530" s="1003">
        <v>195</v>
      </c>
      <c r="C1530" s="1003">
        <v>195</v>
      </c>
      <c r="D1530" s="1009" t="s">
        <v>440</v>
      </c>
    </row>
    <row r="1531" spans="1:4" s="1007" customFormat="1" ht="11.25" customHeight="1" x14ac:dyDescent="0.2">
      <c r="A1531" s="1327"/>
      <c r="B1531" s="1003">
        <v>195</v>
      </c>
      <c r="C1531" s="1003">
        <v>195</v>
      </c>
      <c r="D1531" s="1009" t="s">
        <v>11</v>
      </c>
    </row>
    <row r="1532" spans="1:4" s="1007" customFormat="1" ht="11.25" customHeight="1" x14ac:dyDescent="0.2">
      <c r="A1532" s="1326" t="s">
        <v>3914</v>
      </c>
      <c r="B1532" s="1002">
        <v>100</v>
      </c>
      <c r="C1532" s="1002">
        <v>100</v>
      </c>
      <c r="D1532" s="1008" t="s">
        <v>513</v>
      </c>
    </row>
    <row r="1533" spans="1:4" s="1007" customFormat="1" ht="11.25" customHeight="1" x14ac:dyDescent="0.2">
      <c r="A1533" s="1328"/>
      <c r="B1533" s="1005">
        <v>100</v>
      </c>
      <c r="C1533" s="1005">
        <v>100</v>
      </c>
      <c r="D1533" s="1010" t="s">
        <v>11</v>
      </c>
    </row>
    <row r="1534" spans="1:4" s="1007" customFormat="1" ht="11.25" customHeight="1" x14ac:dyDescent="0.2">
      <c r="A1534" s="1327" t="s">
        <v>4551</v>
      </c>
      <c r="B1534" s="1003">
        <v>91.15</v>
      </c>
      <c r="C1534" s="1003">
        <v>80.937000000000012</v>
      </c>
      <c r="D1534" s="1009" t="s">
        <v>514</v>
      </c>
    </row>
    <row r="1535" spans="1:4" s="1007" customFormat="1" ht="11.25" customHeight="1" x14ac:dyDescent="0.2">
      <c r="A1535" s="1327"/>
      <c r="B1535" s="1003">
        <v>91.15</v>
      </c>
      <c r="C1535" s="1003">
        <v>80.937000000000012</v>
      </c>
      <c r="D1535" s="1009" t="s">
        <v>11</v>
      </c>
    </row>
    <row r="1536" spans="1:4" s="1007" customFormat="1" ht="11.25" customHeight="1" x14ac:dyDescent="0.2">
      <c r="A1536" s="1326" t="s">
        <v>4552</v>
      </c>
      <c r="B1536" s="1002">
        <v>153.15</v>
      </c>
      <c r="C1536" s="1002">
        <v>153.15</v>
      </c>
      <c r="D1536" s="1008" t="s">
        <v>514</v>
      </c>
    </row>
    <row r="1537" spans="1:4" s="1007" customFormat="1" ht="11.25" customHeight="1" x14ac:dyDescent="0.2">
      <c r="A1537" s="1328"/>
      <c r="B1537" s="1005">
        <v>153.15</v>
      </c>
      <c r="C1537" s="1005">
        <v>153.15</v>
      </c>
      <c r="D1537" s="1010" t="s">
        <v>11</v>
      </c>
    </row>
    <row r="1538" spans="1:4" s="1007" customFormat="1" ht="11.25" customHeight="1" x14ac:dyDescent="0.2">
      <c r="A1538" s="1327" t="s">
        <v>4553</v>
      </c>
      <c r="B1538" s="1003">
        <v>198.6</v>
      </c>
      <c r="C1538" s="1003">
        <v>179.489</v>
      </c>
      <c r="D1538" s="1009" t="s">
        <v>514</v>
      </c>
    </row>
    <row r="1539" spans="1:4" s="1007" customFormat="1" ht="11.25" customHeight="1" x14ac:dyDescent="0.2">
      <c r="A1539" s="1327"/>
      <c r="B1539" s="1003">
        <v>198.6</v>
      </c>
      <c r="C1539" s="1003">
        <v>179.489</v>
      </c>
      <c r="D1539" s="1009" t="s">
        <v>11</v>
      </c>
    </row>
    <row r="1540" spans="1:4" s="1007" customFormat="1" ht="11.25" customHeight="1" x14ac:dyDescent="0.2">
      <c r="A1540" s="1326" t="s">
        <v>4554</v>
      </c>
      <c r="B1540" s="1002">
        <v>193.1</v>
      </c>
      <c r="C1540" s="1002">
        <v>193.1</v>
      </c>
      <c r="D1540" s="1008" t="s">
        <v>514</v>
      </c>
    </row>
    <row r="1541" spans="1:4" s="1007" customFormat="1" ht="11.25" customHeight="1" x14ac:dyDescent="0.2">
      <c r="A1541" s="1328"/>
      <c r="B1541" s="1005">
        <v>193.1</v>
      </c>
      <c r="C1541" s="1005">
        <v>193.1</v>
      </c>
      <c r="D1541" s="1010" t="s">
        <v>11</v>
      </c>
    </row>
    <row r="1542" spans="1:4" s="1007" customFormat="1" ht="11.25" customHeight="1" x14ac:dyDescent="0.2">
      <c r="A1542" s="1327" t="s">
        <v>3059</v>
      </c>
      <c r="B1542" s="1003">
        <v>20</v>
      </c>
      <c r="C1542" s="1003">
        <v>19.979020000000002</v>
      </c>
      <c r="D1542" s="1009" t="s">
        <v>781</v>
      </c>
    </row>
    <row r="1543" spans="1:4" s="1007" customFormat="1" ht="11.25" customHeight="1" x14ac:dyDescent="0.2">
      <c r="A1543" s="1327"/>
      <c r="B1543" s="1003">
        <v>20</v>
      </c>
      <c r="C1543" s="1003">
        <v>19.979020000000002</v>
      </c>
      <c r="D1543" s="1009" t="s">
        <v>11</v>
      </c>
    </row>
    <row r="1544" spans="1:4" s="1007" customFormat="1" ht="11.25" customHeight="1" x14ac:dyDescent="0.2">
      <c r="A1544" s="1326" t="s">
        <v>4555</v>
      </c>
      <c r="B1544" s="1002">
        <v>37.5</v>
      </c>
      <c r="C1544" s="1002">
        <v>37.5</v>
      </c>
      <c r="D1544" s="1008" t="s">
        <v>893</v>
      </c>
    </row>
    <row r="1545" spans="1:4" s="1007" customFormat="1" ht="11.25" customHeight="1" x14ac:dyDescent="0.2">
      <c r="A1545" s="1328"/>
      <c r="B1545" s="1005">
        <v>37.5</v>
      </c>
      <c r="C1545" s="1005">
        <v>37.5</v>
      </c>
      <c r="D1545" s="1010" t="s">
        <v>11</v>
      </c>
    </row>
    <row r="1546" spans="1:4" s="1007" customFormat="1" ht="11.25" customHeight="1" x14ac:dyDescent="0.2">
      <c r="A1546" s="1327" t="s">
        <v>4556</v>
      </c>
      <c r="B1546" s="1003">
        <v>360</v>
      </c>
      <c r="C1546" s="1003">
        <v>360</v>
      </c>
      <c r="D1546" s="1009" t="s">
        <v>781</v>
      </c>
    </row>
    <row r="1547" spans="1:4" s="1007" customFormat="1" ht="11.25" customHeight="1" x14ac:dyDescent="0.2">
      <c r="A1547" s="1327"/>
      <c r="B1547" s="1003">
        <v>360</v>
      </c>
      <c r="C1547" s="1003">
        <v>360</v>
      </c>
      <c r="D1547" s="1009" t="s">
        <v>11</v>
      </c>
    </row>
    <row r="1548" spans="1:4" s="1007" customFormat="1" ht="21" x14ac:dyDescent="0.2">
      <c r="A1548" s="1326" t="s">
        <v>2121</v>
      </c>
      <c r="B1548" s="1002">
        <v>41</v>
      </c>
      <c r="C1548" s="1002">
        <v>41</v>
      </c>
      <c r="D1548" s="1008" t="s">
        <v>811</v>
      </c>
    </row>
    <row r="1549" spans="1:4" s="1007" customFormat="1" ht="11.25" customHeight="1" x14ac:dyDescent="0.2">
      <c r="A1549" s="1327"/>
      <c r="B1549" s="1003">
        <v>726</v>
      </c>
      <c r="C1549" s="1003">
        <v>726</v>
      </c>
      <c r="D1549" s="1009" t="s">
        <v>812</v>
      </c>
    </row>
    <row r="1550" spans="1:4" s="1007" customFormat="1" ht="11.25" customHeight="1" x14ac:dyDescent="0.2">
      <c r="A1550" s="1327"/>
      <c r="B1550" s="1003">
        <v>77</v>
      </c>
      <c r="C1550" s="1003">
        <v>77</v>
      </c>
      <c r="D1550" s="1009" t="s">
        <v>809</v>
      </c>
    </row>
    <row r="1551" spans="1:4" s="1007" customFormat="1" ht="11.25" customHeight="1" x14ac:dyDescent="0.2">
      <c r="A1551" s="1328"/>
      <c r="B1551" s="1005">
        <v>844</v>
      </c>
      <c r="C1551" s="1005">
        <v>844</v>
      </c>
      <c r="D1551" s="1010" t="s">
        <v>11</v>
      </c>
    </row>
    <row r="1552" spans="1:4" s="1007" customFormat="1" ht="21" x14ac:dyDescent="0.2">
      <c r="A1552" s="1327" t="s">
        <v>2122</v>
      </c>
      <c r="B1552" s="1003">
        <v>312</v>
      </c>
      <c r="C1552" s="1003">
        <v>312</v>
      </c>
      <c r="D1552" s="1009" t="s">
        <v>811</v>
      </c>
    </row>
    <row r="1553" spans="1:4" s="1007" customFormat="1" ht="11.25" customHeight="1" x14ac:dyDescent="0.2">
      <c r="A1553" s="1327"/>
      <c r="B1553" s="1003">
        <v>3829</v>
      </c>
      <c r="C1553" s="1003">
        <v>3829</v>
      </c>
      <c r="D1553" s="1009" t="s">
        <v>812</v>
      </c>
    </row>
    <row r="1554" spans="1:4" s="1007" customFormat="1" ht="11.25" customHeight="1" x14ac:dyDescent="0.2">
      <c r="A1554" s="1327"/>
      <c r="B1554" s="1003">
        <v>4141</v>
      </c>
      <c r="C1554" s="1003">
        <v>4141</v>
      </c>
      <c r="D1554" s="1009" t="s">
        <v>11</v>
      </c>
    </row>
    <row r="1555" spans="1:4" s="1007" customFormat="1" ht="11.25" customHeight="1" x14ac:dyDescent="0.2">
      <c r="A1555" s="1326" t="s">
        <v>3823</v>
      </c>
      <c r="B1555" s="1002">
        <v>500</v>
      </c>
      <c r="C1555" s="1002">
        <v>500</v>
      </c>
      <c r="D1555" s="1008" t="s">
        <v>415</v>
      </c>
    </row>
    <row r="1556" spans="1:4" s="1007" customFormat="1" ht="11.25" customHeight="1" x14ac:dyDescent="0.2">
      <c r="A1556" s="1328"/>
      <c r="B1556" s="1005">
        <v>500</v>
      </c>
      <c r="C1556" s="1005">
        <v>500</v>
      </c>
      <c r="D1556" s="1010" t="s">
        <v>11</v>
      </c>
    </row>
    <row r="1557" spans="1:4" s="1007" customFormat="1" ht="11.25" customHeight="1" x14ac:dyDescent="0.2">
      <c r="A1557" s="1327" t="s">
        <v>4557</v>
      </c>
      <c r="B1557" s="1003">
        <v>141.11000000000001</v>
      </c>
      <c r="C1557" s="1003">
        <v>64.444000000000017</v>
      </c>
      <c r="D1557" s="1009" t="s">
        <v>514</v>
      </c>
    </row>
    <row r="1558" spans="1:4" s="1007" customFormat="1" ht="11.25" customHeight="1" x14ac:dyDescent="0.2">
      <c r="A1558" s="1327"/>
      <c r="B1558" s="1003">
        <v>141.11000000000001</v>
      </c>
      <c r="C1558" s="1003">
        <v>64.444000000000017</v>
      </c>
      <c r="D1558" s="1009" t="s">
        <v>11</v>
      </c>
    </row>
    <row r="1559" spans="1:4" s="1007" customFormat="1" ht="11.25" customHeight="1" x14ac:dyDescent="0.2">
      <c r="A1559" s="1326" t="s">
        <v>3937</v>
      </c>
      <c r="B1559" s="1002">
        <v>200</v>
      </c>
      <c r="C1559" s="1002">
        <v>200</v>
      </c>
      <c r="D1559" s="1008" t="s">
        <v>516</v>
      </c>
    </row>
    <row r="1560" spans="1:4" s="1007" customFormat="1" ht="11.25" customHeight="1" x14ac:dyDescent="0.2">
      <c r="A1560" s="1328"/>
      <c r="B1560" s="1005">
        <v>200</v>
      </c>
      <c r="C1560" s="1005">
        <v>200</v>
      </c>
      <c r="D1560" s="1010" t="s">
        <v>11</v>
      </c>
    </row>
    <row r="1561" spans="1:4" s="1007" customFormat="1" ht="11.25" customHeight="1" x14ac:dyDescent="0.2">
      <c r="A1561" s="1326" t="s">
        <v>2123</v>
      </c>
      <c r="B1561" s="1002">
        <v>50</v>
      </c>
      <c r="C1561" s="1002">
        <v>50</v>
      </c>
      <c r="D1561" s="1008" t="s">
        <v>4329</v>
      </c>
    </row>
    <row r="1562" spans="1:4" s="1007" customFormat="1" ht="11.25" customHeight="1" x14ac:dyDescent="0.2">
      <c r="A1562" s="1327"/>
      <c r="B1562" s="1003">
        <v>120</v>
      </c>
      <c r="C1562" s="1003">
        <v>120</v>
      </c>
      <c r="D1562" s="1009" t="s">
        <v>516</v>
      </c>
    </row>
    <row r="1563" spans="1:4" s="1007" customFormat="1" ht="11.25" customHeight="1" x14ac:dyDescent="0.2">
      <c r="A1563" s="1328"/>
      <c r="B1563" s="1005">
        <v>170</v>
      </c>
      <c r="C1563" s="1005">
        <v>170</v>
      </c>
      <c r="D1563" s="1010" t="s">
        <v>11</v>
      </c>
    </row>
    <row r="1564" spans="1:4" s="1007" customFormat="1" ht="11.25" customHeight="1" x14ac:dyDescent="0.2">
      <c r="A1564" s="1326" t="s">
        <v>3901</v>
      </c>
      <c r="B1564" s="1002">
        <v>6299.84</v>
      </c>
      <c r="C1564" s="1002">
        <v>6299.84</v>
      </c>
      <c r="D1564" s="1008" t="s">
        <v>473</v>
      </c>
    </row>
    <row r="1565" spans="1:4" s="1007" customFormat="1" ht="11.25" customHeight="1" x14ac:dyDescent="0.2">
      <c r="A1565" s="1328"/>
      <c r="B1565" s="1005">
        <v>6299.84</v>
      </c>
      <c r="C1565" s="1005">
        <v>6299.84</v>
      </c>
      <c r="D1565" s="1010" t="s">
        <v>11</v>
      </c>
    </row>
    <row r="1566" spans="1:4" s="1007" customFormat="1" ht="11.25" customHeight="1" x14ac:dyDescent="0.2">
      <c r="A1566" s="1327" t="s">
        <v>4558</v>
      </c>
      <c r="B1566" s="1003">
        <v>50</v>
      </c>
      <c r="C1566" s="1003">
        <v>50</v>
      </c>
      <c r="D1566" s="1009" t="s">
        <v>4329</v>
      </c>
    </row>
    <row r="1567" spans="1:4" s="1007" customFormat="1" ht="11.25" customHeight="1" x14ac:dyDescent="0.2">
      <c r="A1567" s="1327"/>
      <c r="B1567" s="1003">
        <v>50</v>
      </c>
      <c r="C1567" s="1003">
        <v>50</v>
      </c>
      <c r="D1567" s="1009" t="s">
        <v>11</v>
      </c>
    </row>
    <row r="1568" spans="1:4" s="1007" customFormat="1" ht="11.25" customHeight="1" x14ac:dyDescent="0.2">
      <c r="A1568" s="1326" t="s">
        <v>4559</v>
      </c>
      <c r="B1568" s="1002">
        <v>50</v>
      </c>
      <c r="C1568" s="1002">
        <v>50</v>
      </c>
      <c r="D1568" s="1008" t="s">
        <v>4329</v>
      </c>
    </row>
    <row r="1569" spans="1:4" s="1007" customFormat="1" ht="11.25" customHeight="1" x14ac:dyDescent="0.2">
      <c r="A1569" s="1328"/>
      <c r="B1569" s="1005">
        <v>50</v>
      </c>
      <c r="C1569" s="1005">
        <v>50</v>
      </c>
      <c r="D1569" s="1010" t="s">
        <v>11</v>
      </c>
    </row>
    <row r="1570" spans="1:4" s="1007" customFormat="1" ht="11.25" customHeight="1" x14ac:dyDescent="0.2">
      <c r="A1570" s="1327" t="s">
        <v>3938</v>
      </c>
      <c r="B1570" s="1003">
        <v>25</v>
      </c>
      <c r="C1570" s="1003">
        <v>25</v>
      </c>
      <c r="D1570" s="1009" t="s">
        <v>516</v>
      </c>
    </row>
    <row r="1571" spans="1:4" s="1007" customFormat="1" ht="11.25" customHeight="1" x14ac:dyDescent="0.2">
      <c r="A1571" s="1327"/>
      <c r="B1571" s="1003">
        <v>25</v>
      </c>
      <c r="C1571" s="1003">
        <v>25</v>
      </c>
      <c r="D1571" s="1009" t="s">
        <v>11</v>
      </c>
    </row>
    <row r="1572" spans="1:4" s="1007" customFormat="1" ht="11.25" customHeight="1" x14ac:dyDescent="0.2">
      <c r="A1572" s="1326" t="s">
        <v>4560</v>
      </c>
      <c r="B1572" s="1002">
        <v>200</v>
      </c>
      <c r="C1572" s="1002">
        <v>200</v>
      </c>
      <c r="D1572" s="1008" t="s">
        <v>829</v>
      </c>
    </row>
    <row r="1573" spans="1:4" s="1007" customFormat="1" ht="11.25" customHeight="1" x14ac:dyDescent="0.2">
      <c r="A1573" s="1328"/>
      <c r="B1573" s="1005">
        <v>200</v>
      </c>
      <c r="C1573" s="1005">
        <v>200</v>
      </c>
      <c r="D1573" s="1010" t="s">
        <v>11</v>
      </c>
    </row>
    <row r="1574" spans="1:4" s="1007" customFormat="1" ht="11.25" customHeight="1" x14ac:dyDescent="0.2">
      <c r="A1574" s="1327" t="s">
        <v>351</v>
      </c>
      <c r="B1574" s="1003">
        <v>4455</v>
      </c>
      <c r="C1574" s="1003">
        <v>2685</v>
      </c>
      <c r="D1574" s="1014" t="s">
        <v>780</v>
      </c>
    </row>
    <row r="1575" spans="1:4" s="1007" customFormat="1" ht="11.25" customHeight="1" x14ac:dyDescent="0.2">
      <c r="A1575" s="1327"/>
      <c r="B1575" s="1003">
        <v>170</v>
      </c>
      <c r="C1575" s="1003">
        <v>136.35294999999999</v>
      </c>
      <c r="D1575" s="1009" t="s">
        <v>757</v>
      </c>
    </row>
    <row r="1576" spans="1:4" s="1007" customFormat="1" ht="11.25" customHeight="1" x14ac:dyDescent="0.2">
      <c r="A1576" s="1327"/>
      <c r="B1576" s="1003">
        <v>45</v>
      </c>
      <c r="C1576" s="1003">
        <v>45</v>
      </c>
      <c r="D1576" s="1009" t="s">
        <v>559</v>
      </c>
    </row>
    <row r="1577" spans="1:4" s="1007" customFormat="1" ht="11.25" customHeight="1" x14ac:dyDescent="0.2">
      <c r="A1577" s="1327"/>
      <c r="B1577" s="1003">
        <v>1000</v>
      </c>
      <c r="C1577" s="1003">
        <v>1000</v>
      </c>
      <c r="D1577" s="1009" t="s">
        <v>3245</v>
      </c>
    </row>
    <row r="1578" spans="1:4" s="1007" customFormat="1" ht="11.25" customHeight="1" x14ac:dyDescent="0.2">
      <c r="A1578" s="1327"/>
      <c r="B1578" s="1003">
        <v>15503</v>
      </c>
      <c r="C1578" s="1003">
        <v>15503</v>
      </c>
      <c r="D1578" s="1009" t="s">
        <v>461</v>
      </c>
    </row>
    <row r="1579" spans="1:4" s="1007" customFormat="1" ht="11.25" customHeight="1" x14ac:dyDescent="0.2">
      <c r="A1579" s="1327"/>
      <c r="B1579" s="1003">
        <v>355</v>
      </c>
      <c r="C1579" s="1003">
        <v>355</v>
      </c>
      <c r="D1579" s="1009" t="s">
        <v>438</v>
      </c>
    </row>
    <row r="1580" spans="1:4" s="1007" customFormat="1" ht="11.25" customHeight="1" x14ac:dyDescent="0.2">
      <c r="A1580" s="1327"/>
      <c r="B1580" s="1003">
        <v>30</v>
      </c>
      <c r="C1580" s="1003">
        <v>8.3987000000000016</v>
      </c>
      <c r="D1580" s="1009" t="s">
        <v>578</v>
      </c>
    </row>
    <row r="1581" spans="1:4" s="1007" customFormat="1" ht="11.25" customHeight="1" x14ac:dyDescent="0.2">
      <c r="A1581" s="1327"/>
      <c r="B1581" s="1003">
        <v>530</v>
      </c>
      <c r="C1581" s="1003">
        <v>530</v>
      </c>
      <c r="D1581" s="1009" t="s">
        <v>440</v>
      </c>
    </row>
    <row r="1582" spans="1:4" s="1007" customFormat="1" ht="11.25" customHeight="1" x14ac:dyDescent="0.2">
      <c r="A1582" s="1327"/>
      <c r="B1582" s="1003">
        <v>350</v>
      </c>
      <c r="C1582" s="1003">
        <v>350</v>
      </c>
      <c r="D1582" s="1009" t="s">
        <v>3210</v>
      </c>
    </row>
    <row r="1583" spans="1:4" s="1007" customFormat="1" ht="11.25" customHeight="1" x14ac:dyDescent="0.2">
      <c r="A1583" s="1327"/>
      <c r="B1583" s="1003">
        <v>22438</v>
      </c>
      <c r="C1583" s="1003">
        <v>20612.751650000002</v>
      </c>
      <c r="D1583" s="1009" t="s">
        <v>11</v>
      </c>
    </row>
    <row r="1584" spans="1:4" s="1007" customFormat="1" ht="11.25" customHeight="1" x14ac:dyDescent="0.2">
      <c r="A1584" s="1326" t="s">
        <v>450</v>
      </c>
      <c r="B1584" s="1002">
        <v>1300</v>
      </c>
      <c r="C1584" s="1002">
        <v>1300</v>
      </c>
      <c r="D1584" s="1008" t="s">
        <v>415</v>
      </c>
    </row>
    <row r="1585" spans="1:4" s="1007" customFormat="1" ht="11.25" customHeight="1" x14ac:dyDescent="0.2">
      <c r="A1585" s="1328"/>
      <c r="B1585" s="1005">
        <v>1300</v>
      </c>
      <c r="C1585" s="1005">
        <v>1300</v>
      </c>
      <c r="D1585" s="1010" t="s">
        <v>11</v>
      </c>
    </row>
    <row r="1586" spans="1:4" s="1007" customFormat="1" ht="11.25" customHeight="1" x14ac:dyDescent="0.2">
      <c r="A1586" s="1327" t="s">
        <v>4561</v>
      </c>
      <c r="B1586" s="1003">
        <v>100</v>
      </c>
      <c r="C1586" s="1003">
        <v>100</v>
      </c>
      <c r="D1586" s="1008" t="s">
        <v>757</v>
      </c>
    </row>
    <row r="1587" spans="1:4" s="1007" customFormat="1" ht="11.25" customHeight="1" x14ac:dyDescent="0.2">
      <c r="A1587" s="1327"/>
      <c r="B1587" s="1003">
        <v>100</v>
      </c>
      <c r="C1587" s="1003">
        <v>100</v>
      </c>
      <c r="D1587" s="1009" t="s">
        <v>11</v>
      </c>
    </row>
    <row r="1588" spans="1:4" s="1007" customFormat="1" ht="11.25" customHeight="1" x14ac:dyDescent="0.2">
      <c r="A1588" s="1326" t="s">
        <v>3475</v>
      </c>
      <c r="B1588" s="1002">
        <v>300</v>
      </c>
      <c r="C1588" s="1002">
        <v>300</v>
      </c>
      <c r="D1588" s="1008" t="s">
        <v>2928</v>
      </c>
    </row>
    <row r="1589" spans="1:4" s="1007" customFormat="1" ht="11.25" customHeight="1" x14ac:dyDescent="0.2">
      <c r="A1589" s="1328"/>
      <c r="B1589" s="1005">
        <v>300</v>
      </c>
      <c r="C1589" s="1005">
        <v>300</v>
      </c>
      <c r="D1589" s="1010" t="s">
        <v>11</v>
      </c>
    </row>
    <row r="1590" spans="1:4" s="1007" customFormat="1" ht="11.25" customHeight="1" x14ac:dyDescent="0.2">
      <c r="A1590" s="1327" t="s">
        <v>2124</v>
      </c>
      <c r="B1590" s="1003">
        <v>100</v>
      </c>
      <c r="C1590" s="1003">
        <v>90</v>
      </c>
      <c r="D1590" s="1009" t="s">
        <v>4329</v>
      </c>
    </row>
    <row r="1591" spans="1:4" s="1007" customFormat="1" ht="11.25" customHeight="1" x14ac:dyDescent="0.2">
      <c r="A1591" s="1327"/>
      <c r="B1591" s="1003">
        <v>100</v>
      </c>
      <c r="C1591" s="1003">
        <v>90</v>
      </c>
      <c r="D1591" s="1009" t="s">
        <v>11</v>
      </c>
    </row>
    <row r="1592" spans="1:4" s="1007" customFormat="1" ht="11.25" customHeight="1" x14ac:dyDescent="0.2">
      <c r="A1592" s="1326" t="s">
        <v>3197</v>
      </c>
      <c r="B1592" s="1002">
        <v>800</v>
      </c>
      <c r="C1592" s="1002">
        <v>800</v>
      </c>
      <c r="D1592" s="1008" t="s">
        <v>516</v>
      </c>
    </row>
    <row r="1593" spans="1:4" s="1007" customFormat="1" ht="11.25" customHeight="1" x14ac:dyDescent="0.2">
      <c r="A1593" s="1328"/>
      <c r="B1593" s="1005">
        <v>800</v>
      </c>
      <c r="C1593" s="1005">
        <v>800</v>
      </c>
      <c r="D1593" s="1010" t="s">
        <v>11</v>
      </c>
    </row>
    <row r="1594" spans="1:4" s="1007" customFormat="1" ht="11.25" customHeight="1" x14ac:dyDescent="0.2">
      <c r="A1594" s="1327" t="s">
        <v>2978</v>
      </c>
      <c r="B1594" s="1003">
        <v>150</v>
      </c>
      <c r="C1594" s="1003">
        <v>150</v>
      </c>
      <c r="D1594" s="1009" t="s">
        <v>516</v>
      </c>
    </row>
    <row r="1595" spans="1:4" s="1007" customFormat="1" ht="11.25" customHeight="1" x14ac:dyDescent="0.2">
      <c r="A1595" s="1327"/>
      <c r="B1595" s="1003">
        <v>150</v>
      </c>
      <c r="C1595" s="1003">
        <v>150</v>
      </c>
      <c r="D1595" s="1009" t="s">
        <v>11</v>
      </c>
    </row>
    <row r="1596" spans="1:4" s="1007" customFormat="1" ht="11.25" customHeight="1" x14ac:dyDescent="0.2">
      <c r="A1596" s="1326" t="s">
        <v>3306</v>
      </c>
      <c r="B1596" s="1002">
        <v>200</v>
      </c>
      <c r="C1596" s="1002">
        <v>200</v>
      </c>
      <c r="D1596" s="1008" t="s">
        <v>516</v>
      </c>
    </row>
    <row r="1597" spans="1:4" s="1007" customFormat="1" ht="11.25" customHeight="1" x14ac:dyDescent="0.2">
      <c r="A1597" s="1328"/>
      <c r="B1597" s="1005">
        <v>200</v>
      </c>
      <c r="C1597" s="1005">
        <v>200</v>
      </c>
      <c r="D1597" s="1010" t="s">
        <v>11</v>
      </c>
    </row>
    <row r="1598" spans="1:4" s="1007" customFormat="1" ht="11.25" customHeight="1" x14ac:dyDescent="0.2">
      <c r="A1598" s="1327" t="s">
        <v>422</v>
      </c>
      <c r="B1598" s="1003">
        <v>1000</v>
      </c>
      <c r="C1598" s="1003">
        <v>1000</v>
      </c>
      <c r="D1598" s="1009" t="s">
        <v>415</v>
      </c>
    </row>
    <row r="1599" spans="1:4" s="1007" customFormat="1" ht="11.25" customHeight="1" x14ac:dyDescent="0.2">
      <c r="A1599" s="1327"/>
      <c r="B1599" s="1003">
        <v>1000</v>
      </c>
      <c r="C1599" s="1003">
        <v>1000</v>
      </c>
      <c r="D1599" s="1009" t="s">
        <v>11</v>
      </c>
    </row>
    <row r="1600" spans="1:4" s="1007" customFormat="1" ht="11.25" customHeight="1" x14ac:dyDescent="0.2">
      <c r="A1600" s="1326" t="s">
        <v>2125</v>
      </c>
      <c r="B1600" s="1002">
        <v>360</v>
      </c>
      <c r="C1600" s="1002">
        <v>360</v>
      </c>
      <c r="D1600" s="1008" t="s">
        <v>781</v>
      </c>
    </row>
    <row r="1601" spans="1:4" s="1007" customFormat="1" ht="11.25" customHeight="1" x14ac:dyDescent="0.2">
      <c r="A1601" s="1328"/>
      <c r="B1601" s="1005">
        <v>360</v>
      </c>
      <c r="C1601" s="1005">
        <v>360</v>
      </c>
      <c r="D1601" s="1010" t="s">
        <v>11</v>
      </c>
    </row>
    <row r="1602" spans="1:4" s="1007" customFormat="1" ht="11.25" customHeight="1" x14ac:dyDescent="0.2">
      <c r="A1602" s="1327" t="s">
        <v>3476</v>
      </c>
      <c r="B1602" s="1003">
        <v>85.1</v>
      </c>
      <c r="C1602" s="1003">
        <v>85.1</v>
      </c>
      <c r="D1602" s="1009" t="s">
        <v>893</v>
      </c>
    </row>
    <row r="1603" spans="1:4" s="1007" customFormat="1" ht="11.25" customHeight="1" x14ac:dyDescent="0.2">
      <c r="A1603" s="1327"/>
      <c r="B1603" s="1003">
        <v>85.1</v>
      </c>
      <c r="C1603" s="1003">
        <v>85.1</v>
      </c>
      <c r="D1603" s="1009" t="s">
        <v>11</v>
      </c>
    </row>
    <row r="1604" spans="1:4" s="1007" customFormat="1" ht="11.25" customHeight="1" x14ac:dyDescent="0.2">
      <c r="A1604" s="1326" t="s">
        <v>3477</v>
      </c>
      <c r="B1604" s="1002">
        <v>180.68</v>
      </c>
      <c r="C1604" s="1002">
        <v>50.68</v>
      </c>
      <c r="D1604" s="1008" t="s">
        <v>4087</v>
      </c>
    </row>
    <row r="1605" spans="1:4" s="1007" customFormat="1" ht="11.25" customHeight="1" x14ac:dyDescent="0.2">
      <c r="A1605" s="1328"/>
      <c r="B1605" s="1005">
        <v>180.68</v>
      </c>
      <c r="C1605" s="1005">
        <v>50.68</v>
      </c>
      <c r="D1605" s="1010" t="s">
        <v>11</v>
      </c>
    </row>
    <row r="1606" spans="1:4" s="1007" customFormat="1" ht="11.25" customHeight="1" x14ac:dyDescent="0.2">
      <c r="A1606" s="1326" t="s">
        <v>3478</v>
      </c>
      <c r="B1606" s="1002">
        <v>31.4</v>
      </c>
      <c r="C1606" s="1002">
        <v>31.39629</v>
      </c>
      <c r="D1606" s="1008" t="s">
        <v>4087</v>
      </c>
    </row>
    <row r="1607" spans="1:4" s="1007" customFormat="1" ht="11.25" customHeight="1" x14ac:dyDescent="0.2">
      <c r="A1607" s="1328"/>
      <c r="B1607" s="1005">
        <v>31.4</v>
      </c>
      <c r="C1607" s="1005">
        <v>31.39629</v>
      </c>
      <c r="D1607" s="1010" t="s">
        <v>11</v>
      </c>
    </row>
    <row r="1608" spans="1:4" s="1007" customFormat="1" ht="21" x14ac:dyDescent="0.2">
      <c r="A1608" s="1326" t="s">
        <v>2126</v>
      </c>
      <c r="B1608" s="1002">
        <v>58</v>
      </c>
      <c r="C1608" s="1002">
        <v>58</v>
      </c>
      <c r="D1608" s="1008" t="s">
        <v>811</v>
      </c>
    </row>
    <row r="1609" spans="1:4" s="1007" customFormat="1" ht="11.25" customHeight="1" x14ac:dyDescent="0.2">
      <c r="A1609" s="1327"/>
      <c r="B1609" s="1003">
        <v>1099</v>
      </c>
      <c r="C1609" s="1003">
        <v>1099</v>
      </c>
      <c r="D1609" s="1009" t="s">
        <v>812</v>
      </c>
    </row>
    <row r="1610" spans="1:4" s="1007" customFormat="1" ht="11.25" customHeight="1" x14ac:dyDescent="0.2">
      <c r="A1610" s="1328"/>
      <c r="B1610" s="1005">
        <v>1157</v>
      </c>
      <c r="C1610" s="1005">
        <v>1157</v>
      </c>
      <c r="D1610" s="1010" t="s">
        <v>11</v>
      </c>
    </row>
    <row r="1611" spans="1:4" s="1007" customFormat="1" ht="11.25" customHeight="1" x14ac:dyDescent="0.2">
      <c r="A1611" s="1327" t="s">
        <v>3479</v>
      </c>
      <c r="B1611" s="1003">
        <v>14</v>
      </c>
      <c r="C1611" s="1003">
        <v>14</v>
      </c>
      <c r="D1611" s="1009" t="s">
        <v>781</v>
      </c>
    </row>
    <row r="1612" spans="1:4" s="1007" customFormat="1" ht="11.25" customHeight="1" x14ac:dyDescent="0.2">
      <c r="A1612" s="1327"/>
      <c r="B1612" s="1003">
        <v>14</v>
      </c>
      <c r="C1612" s="1003">
        <v>14</v>
      </c>
      <c r="D1612" s="1009" t="s">
        <v>11</v>
      </c>
    </row>
    <row r="1613" spans="1:4" s="1007" customFormat="1" ht="21" x14ac:dyDescent="0.2">
      <c r="A1613" s="1326" t="s">
        <v>2127</v>
      </c>
      <c r="B1613" s="1002">
        <v>560</v>
      </c>
      <c r="C1613" s="1002">
        <v>560</v>
      </c>
      <c r="D1613" s="1008" t="s">
        <v>811</v>
      </c>
    </row>
    <row r="1614" spans="1:4" s="1007" customFormat="1" ht="11.25" customHeight="1" x14ac:dyDescent="0.2">
      <c r="A1614" s="1327"/>
      <c r="B1614" s="1003">
        <v>4380</v>
      </c>
      <c r="C1614" s="1003">
        <v>4380</v>
      </c>
      <c r="D1614" s="1009" t="s">
        <v>812</v>
      </c>
    </row>
    <row r="1615" spans="1:4" s="1007" customFormat="1" ht="11.25" customHeight="1" x14ac:dyDescent="0.2">
      <c r="A1615" s="1328"/>
      <c r="B1615" s="1005">
        <v>4940</v>
      </c>
      <c r="C1615" s="1005">
        <v>4940</v>
      </c>
      <c r="D1615" s="1010" t="s">
        <v>11</v>
      </c>
    </row>
    <row r="1616" spans="1:4" s="1007" customFormat="1" ht="11.25" customHeight="1" x14ac:dyDescent="0.2">
      <c r="A1616" s="1327" t="s">
        <v>2128</v>
      </c>
      <c r="B1616" s="1003">
        <v>751</v>
      </c>
      <c r="C1616" s="1003">
        <v>751</v>
      </c>
      <c r="D1616" s="1009" t="s">
        <v>812</v>
      </c>
    </row>
    <row r="1617" spans="1:4" s="1007" customFormat="1" ht="11.25" customHeight="1" x14ac:dyDescent="0.2">
      <c r="A1617" s="1327"/>
      <c r="B1617" s="1003">
        <v>751</v>
      </c>
      <c r="C1617" s="1003">
        <v>751</v>
      </c>
      <c r="D1617" s="1009" t="s">
        <v>11</v>
      </c>
    </row>
    <row r="1618" spans="1:4" s="1007" customFormat="1" ht="11.25" customHeight="1" x14ac:dyDescent="0.2">
      <c r="A1618" s="1326" t="s">
        <v>3480</v>
      </c>
      <c r="B1618" s="1002">
        <v>83.15</v>
      </c>
      <c r="C1618" s="1002">
        <v>83.15</v>
      </c>
      <c r="D1618" s="1008" t="s">
        <v>783</v>
      </c>
    </row>
    <row r="1619" spans="1:4" s="1007" customFormat="1" ht="11.25" customHeight="1" x14ac:dyDescent="0.2">
      <c r="A1619" s="1328"/>
      <c r="B1619" s="1005">
        <v>83.15</v>
      </c>
      <c r="C1619" s="1005">
        <v>83.15</v>
      </c>
      <c r="D1619" s="1010" t="s">
        <v>11</v>
      </c>
    </row>
    <row r="1620" spans="1:4" s="1007" customFormat="1" ht="11.25" customHeight="1" x14ac:dyDescent="0.2">
      <c r="A1620" s="1327" t="s">
        <v>2129</v>
      </c>
      <c r="B1620" s="1003">
        <v>66.92</v>
      </c>
      <c r="C1620" s="1003">
        <v>66.915999999999997</v>
      </c>
      <c r="D1620" s="1009" t="s">
        <v>796</v>
      </c>
    </row>
    <row r="1621" spans="1:4" s="1007" customFormat="1" ht="11.25" customHeight="1" x14ac:dyDescent="0.2">
      <c r="A1621" s="1327"/>
      <c r="B1621" s="1003">
        <v>66.92</v>
      </c>
      <c r="C1621" s="1003">
        <v>66.915999999999997</v>
      </c>
      <c r="D1621" s="1009" t="s">
        <v>11</v>
      </c>
    </row>
    <row r="1622" spans="1:4" s="1007" customFormat="1" ht="11.25" customHeight="1" x14ac:dyDescent="0.2">
      <c r="A1622" s="1326" t="s">
        <v>3198</v>
      </c>
      <c r="B1622" s="1002">
        <v>2000</v>
      </c>
      <c r="C1622" s="1002">
        <v>2000</v>
      </c>
      <c r="D1622" s="1008" t="s">
        <v>516</v>
      </c>
    </row>
    <row r="1623" spans="1:4" s="1007" customFormat="1" ht="11.25" customHeight="1" x14ac:dyDescent="0.2">
      <c r="A1623" s="1328"/>
      <c r="B1623" s="1005">
        <v>2000</v>
      </c>
      <c r="C1623" s="1005">
        <v>2000</v>
      </c>
      <c r="D1623" s="1010" t="s">
        <v>11</v>
      </c>
    </row>
    <row r="1624" spans="1:4" s="1007" customFormat="1" ht="11.25" customHeight="1" x14ac:dyDescent="0.2">
      <c r="A1624" s="1327" t="s">
        <v>3842</v>
      </c>
      <c r="B1624" s="1003">
        <v>200</v>
      </c>
      <c r="C1624" s="1003">
        <v>200</v>
      </c>
      <c r="D1624" s="1009" t="s">
        <v>438</v>
      </c>
    </row>
    <row r="1625" spans="1:4" s="1007" customFormat="1" ht="11.25" customHeight="1" x14ac:dyDescent="0.2">
      <c r="A1625" s="1327"/>
      <c r="B1625" s="1003">
        <v>200</v>
      </c>
      <c r="C1625" s="1003">
        <v>200</v>
      </c>
      <c r="D1625" s="1009" t="s">
        <v>11</v>
      </c>
    </row>
    <row r="1626" spans="1:4" s="1007" customFormat="1" ht="11.25" customHeight="1" x14ac:dyDescent="0.2">
      <c r="A1626" s="1326" t="s">
        <v>2130</v>
      </c>
      <c r="B1626" s="1002">
        <v>96.1</v>
      </c>
      <c r="C1626" s="1002">
        <v>92.809309999999996</v>
      </c>
      <c r="D1626" s="1008" t="s">
        <v>783</v>
      </c>
    </row>
    <row r="1627" spans="1:4" s="1007" customFormat="1" ht="11.25" customHeight="1" x14ac:dyDescent="0.2">
      <c r="A1627" s="1328"/>
      <c r="B1627" s="1005">
        <v>96.1</v>
      </c>
      <c r="C1627" s="1005">
        <v>92.809309999999996</v>
      </c>
      <c r="D1627" s="1010" t="s">
        <v>11</v>
      </c>
    </row>
    <row r="1628" spans="1:4" s="1007" customFormat="1" ht="11.25" customHeight="1" x14ac:dyDescent="0.2">
      <c r="A1628" s="1327" t="s">
        <v>4562</v>
      </c>
      <c r="B1628" s="1003">
        <v>71</v>
      </c>
      <c r="C1628" s="1003">
        <v>0</v>
      </c>
      <c r="D1628" s="1009" t="s">
        <v>4087</v>
      </c>
    </row>
    <row r="1629" spans="1:4" s="1007" customFormat="1" ht="11.25" customHeight="1" x14ac:dyDescent="0.2">
      <c r="A1629" s="1327"/>
      <c r="B1629" s="1003">
        <v>71</v>
      </c>
      <c r="C1629" s="1003">
        <v>0</v>
      </c>
      <c r="D1629" s="1009" t="s">
        <v>11</v>
      </c>
    </row>
    <row r="1630" spans="1:4" s="1007" customFormat="1" ht="11.25" customHeight="1" x14ac:dyDescent="0.2">
      <c r="A1630" s="1326" t="s">
        <v>4563</v>
      </c>
      <c r="B1630" s="1002">
        <v>102</v>
      </c>
      <c r="C1630" s="1002">
        <v>0</v>
      </c>
      <c r="D1630" s="1008" t="s">
        <v>4087</v>
      </c>
    </row>
    <row r="1631" spans="1:4" s="1007" customFormat="1" ht="11.25" customHeight="1" x14ac:dyDescent="0.2">
      <c r="A1631" s="1328"/>
      <c r="B1631" s="1005">
        <v>102</v>
      </c>
      <c r="C1631" s="1005">
        <v>0</v>
      </c>
      <c r="D1631" s="1010" t="s">
        <v>11</v>
      </c>
    </row>
    <row r="1632" spans="1:4" s="1007" customFormat="1" ht="11.25" customHeight="1" x14ac:dyDescent="0.2">
      <c r="A1632" s="1327" t="s">
        <v>4564</v>
      </c>
      <c r="B1632" s="1003">
        <v>167.5</v>
      </c>
      <c r="C1632" s="1003">
        <v>144.12</v>
      </c>
      <c r="D1632" s="1008" t="s">
        <v>757</v>
      </c>
    </row>
    <row r="1633" spans="1:4" s="1007" customFormat="1" ht="11.25" customHeight="1" x14ac:dyDescent="0.2">
      <c r="A1633" s="1327"/>
      <c r="B1633" s="1003">
        <v>167.5</v>
      </c>
      <c r="C1633" s="1003">
        <v>144.12</v>
      </c>
      <c r="D1633" s="1009" t="s">
        <v>11</v>
      </c>
    </row>
    <row r="1634" spans="1:4" s="1007" customFormat="1" ht="11.25" customHeight="1" x14ac:dyDescent="0.2">
      <c r="A1634" s="1326" t="s">
        <v>2979</v>
      </c>
      <c r="B1634" s="1002">
        <v>130</v>
      </c>
      <c r="C1634" s="1002">
        <v>130</v>
      </c>
      <c r="D1634" s="1008" t="s">
        <v>4329</v>
      </c>
    </row>
    <row r="1635" spans="1:4" s="1007" customFormat="1" ht="11.25" customHeight="1" x14ac:dyDescent="0.2">
      <c r="A1635" s="1328"/>
      <c r="B1635" s="1005">
        <v>130</v>
      </c>
      <c r="C1635" s="1005">
        <v>130</v>
      </c>
      <c r="D1635" s="1010" t="s">
        <v>11</v>
      </c>
    </row>
    <row r="1636" spans="1:4" s="1007" customFormat="1" ht="11.25" customHeight="1" x14ac:dyDescent="0.2">
      <c r="A1636" s="1327" t="s">
        <v>2131</v>
      </c>
      <c r="B1636" s="1003">
        <v>100</v>
      </c>
      <c r="C1636" s="1003">
        <v>100</v>
      </c>
      <c r="D1636" s="1009" t="s">
        <v>2938</v>
      </c>
    </row>
    <row r="1637" spans="1:4" s="1007" customFormat="1" ht="11.25" customHeight="1" x14ac:dyDescent="0.2">
      <c r="A1637" s="1327"/>
      <c r="B1637" s="1003">
        <v>100</v>
      </c>
      <c r="C1637" s="1003">
        <v>100</v>
      </c>
      <c r="D1637" s="1009" t="s">
        <v>11</v>
      </c>
    </row>
    <row r="1638" spans="1:4" s="1007" customFormat="1" ht="11.25" customHeight="1" x14ac:dyDescent="0.2">
      <c r="A1638" s="1326" t="s">
        <v>4565</v>
      </c>
      <c r="B1638" s="1002">
        <v>488</v>
      </c>
      <c r="C1638" s="1002">
        <v>488</v>
      </c>
      <c r="D1638" s="1008" t="s">
        <v>781</v>
      </c>
    </row>
    <row r="1639" spans="1:4" s="1007" customFormat="1" ht="11.25" customHeight="1" x14ac:dyDescent="0.2">
      <c r="A1639" s="1328"/>
      <c r="B1639" s="1005">
        <v>488</v>
      </c>
      <c r="C1639" s="1005">
        <v>488</v>
      </c>
      <c r="D1639" s="1010" t="s">
        <v>11</v>
      </c>
    </row>
    <row r="1640" spans="1:4" s="1007" customFormat="1" ht="11.25" customHeight="1" x14ac:dyDescent="0.2">
      <c r="A1640" s="1327" t="s">
        <v>2132</v>
      </c>
      <c r="B1640" s="1003">
        <v>9112.11</v>
      </c>
      <c r="C1640" s="1003">
        <v>9112.1139999999996</v>
      </c>
      <c r="D1640" s="1009" t="s">
        <v>1957</v>
      </c>
    </row>
    <row r="1641" spans="1:4" s="1007" customFormat="1" ht="11.25" customHeight="1" x14ac:dyDescent="0.2">
      <c r="A1641" s="1327"/>
      <c r="B1641" s="1003">
        <v>9112.11</v>
      </c>
      <c r="C1641" s="1003">
        <v>9112.1139999999996</v>
      </c>
      <c r="D1641" s="1009" t="s">
        <v>11</v>
      </c>
    </row>
    <row r="1642" spans="1:4" s="1007" customFormat="1" ht="11.25" customHeight="1" x14ac:dyDescent="0.2">
      <c r="A1642" s="1326" t="s">
        <v>3481</v>
      </c>
      <c r="B1642" s="1002">
        <v>400</v>
      </c>
      <c r="C1642" s="1002">
        <v>400</v>
      </c>
      <c r="D1642" s="1008" t="s">
        <v>829</v>
      </c>
    </row>
    <row r="1643" spans="1:4" s="1007" customFormat="1" ht="11.25" customHeight="1" x14ac:dyDescent="0.2">
      <c r="A1643" s="1327"/>
      <c r="B1643" s="1003">
        <v>50</v>
      </c>
      <c r="C1643" s="1003">
        <v>50</v>
      </c>
      <c r="D1643" s="1009" t="s">
        <v>4329</v>
      </c>
    </row>
    <row r="1644" spans="1:4" s="1007" customFormat="1" ht="11.25" customHeight="1" x14ac:dyDescent="0.2">
      <c r="A1644" s="1328"/>
      <c r="B1644" s="1005">
        <v>450</v>
      </c>
      <c r="C1644" s="1005">
        <v>450</v>
      </c>
      <c r="D1644" s="1010" t="s">
        <v>11</v>
      </c>
    </row>
    <row r="1645" spans="1:4" s="1007" customFormat="1" ht="11.25" customHeight="1" x14ac:dyDescent="0.2">
      <c r="A1645" s="1327" t="s">
        <v>4566</v>
      </c>
      <c r="B1645" s="1003">
        <v>59.6</v>
      </c>
      <c r="C1645" s="1003">
        <v>59.6</v>
      </c>
      <c r="D1645" s="1009" t="s">
        <v>4392</v>
      </c>
    </row>
    <row r="1646" spans="1:4" s="1007" customFormat="1" ht="11.25" customHeight="1" x14ac:dyDescent="0.2">
      <c r="A1646" s="1327"/>
      <c r="B1646" s="1003">
        <v>50</v>
      </c>
      <c r="C1646" s="1003">
        <v>50</v>
      </c>
      <c r="D1646" s="1009" t="s">
        <v>2938</v>
      </c>
    </row>
    <row r="1647" spans="1:4" s="1007" customFormat="1" ht="11.25" customHeight="1" x14ac:dyDescent="0.2">
      <c r="A1647" s="1327"/>
      <c r="B1647" s="1003">
        <v>109.6</v>
      </c>
      <c r="C1647" s="1003">
        <v>109.6</v>
      </c>
      <c r="D1647" s="1009" t="s">
        <v>11</v>
      </c>
    </row>
    <row r="1648" spans="1:4" s="1007" customFormat="1" ht="21" x14ac:dyDescent="0.2">
      <c r="A1648" s="1326" t="s">
        <v>2133</v>
      </c>
      <c r="B1648" s="1002">
        <v>2861</v>
      </c>
      <c r="C1648" s="1002">
        <v>2861</v>
      </c>
      <c r="D1648" s="1008" t="s">
        <v>811</v>
      </c>
    </row>
    <row r="1649" spans="1:4" s="1007" customFormat="1" ht="11.25" customHeight="1" x14ac:dyDescent="0.2">
      <c r="A1649" s="1327"/>
      <c r="B1649" s="1003">
        <v>32600</v>
      </c>
      <c r="C1649" s="1003">
        <v>32600</v>
      </c>
      <c r="D1649" s="1009" t="s">
        <v>812</v>
      </c>
    </row>
    <row r="1650" spans="1:4" s="1007" customFormat="1" ht="11.25" customHeight="1" x14ac:dyDescent="0.2">
      <c r="A1650" s="1327"/>
      <c r="B1650" s="1003">
        <v>275</v>
      </c>
      <c r="C1650" s="1003">
        <v>275</v>
      </c>
      <c r="D1650" s="1009" t="s">
        <v>809</v>
      </c>
    </row>
    <row r="1651" spans="1:4" s="1007" customFormat="1" ht="11.25" customHeight="1" x14ac:dyDescent="0.2">
      <c r="A1651" s="1328"/>
      <c r="B1651" s="1005">
        <v>35736</v>
      </c>
      <c r="C1651" s="1005">
        <v>35736</v>
      </c>
      <c r="D1651" s="1010" t="s">
        <v>11</v>
      </c>
    </row>
    <row r="1652" spans="1:4" s="1007" customFormat="1" ht="11.25" customHeight="1" x14ac:dyDescent="0.2">
      <c r="A1652" s="1327" t="s">
        <v>2134</v>
      </c>
      <c r="B1652" s="1003">
        <v>75</v>
      </c>
      <c r="C1652" s="1003">
        <v>75</v>
      </c>
      <c r="D1652" s="1009" t="s">
        <v>755</v>
      </c>
    </row>
    <row r="1653" spans="1:4" s="1007" customFormat="1" ht="11.25" customHeight="1" x14ac:dyDescent="0.2">
      <c r="A1653" s="1327"/>
      <c r="B1653" s="1003">
        <v>80</v>
      </c>
      <c r="C1653" s="1003">
        <v>80</v>
      </c>
      <c r="D1653" s="1009" t="s">
        <v>440</v>
      </c>
    </row>
    <row r="1654" spans="1:4" s="1007" customFormat="1" ht="11.25" customHeight="1" x14ac:dyDescent="0.2">
      <c r="A1654" s="1327"/>
      <c r="B1654" s="1003">
        <v>155</v>
      </c>
      <c r="C1654" s="1003">
        <v>155</v>
      </c>
      <c r="D1654" s="1009" t="s">
        <v>11</v>
      </c>
    </row>
    <row r="1655" spans="1:4" s="1007" customFormat="1" ht="11.25" customHeight="1" x14ac:dyDescent="0.2">
      <c r="A1655" s="1326" t="s">
        <v>3868</v>
      </c>
      <c r="B1655" s="1002">
        <v>50</v>
      </c>
      <c r="C1655" s="1002">
        <v>50</v>
      </c>
      <c r="D1655" s="1008" t="s">
        <v>440</v>
      </c>
    </row>
    <row r="1656" spans="1:4" s="1007" customFormat="1" ht="11.25" customHeight="1" x14ac:dyDescent="0.2">
      <c r="A1656" s="1328"/>
      <c r="B1656" s="1005">
        <v>50</v>
      </c>
      <c r="C1656" s="1005">
        <v>50</v>
      </c>
      <c r="D1656" s="1010" t="s">
        <v>11</v>
      </c>
    </row>
    <row r="1657" spans="1:4" s="1007" customFormat="1" ht="11.25" customHeight="1" x14ac:dyDescent="0.2">
      <c r="A1657" s="1327" t="s">
        <v>3869</v>
      </c>
      <c r="B1657" s="1003">
        <v>193</v>
      </c>
      <c r="C1657" s="1003">
        <v>193</v>
      </c>
      <c r="D1657" s="1009" t="s">
        <v>440</v>
      </c>
    </row>
    <row r="1658" spans="1:4" s="1007" customFormat="1" ht="11.25" customHeight="1" x14ac:dyDescent="0.2">
      <c r="A1658" s="1327"/>
      <c r="B1658" s="1003">
        <v>193</v>
      </c>
      <c r="C1658" s="1003">
        <v>193</v>
      </c>
      <c r="D1658" s="1009" t="s">
        <v>11</v>
      </c>
    </row>
    <row r="1659" spans="1:4" s="1007" customFormat="1" ht="11.25" customHeight="1" x14ac:dyDescent="0.2">
      <c r="A1659" s="1326" t="s">
        <v>2135</v>
      </c>
      <c r="B1659" s="1002">
        <v>3230</v>
      </c>
      <c r="C1659" s="1002">
        <v>3230</v>
      </c>
      <c r="D1659" s="1008" t="s">
        <v>812</v>
      </c>
    </row>
    <row r="1660" spans="1:4" s="1007" customFormat="1" ht="11.25" customHeight="1" x14ac:dyDescent="0.2">
      <c r="A1660" s="1328"/>
      <c r="B1660" s="1005">
        <v>3230</v>
      </c>
      <c r="C1660" s="1005">
        <v>3230</v>
      </c>
      <c r="D1660" s="1010" t="s">
        <v>11</v>
      </c>
    </row>
    <row r="1661" spans="1:4" s="1007" customFormat="1" ht="11.25" customHeight="1" x14ac:dyDescent="0.2">
      <c r="A1661" s="1327" t="s">
        <v>3060</v>
      </c>
      <c r="B1661" s="1003">
        <v>57.5</v>
      </c>
      <c r="C1661" s="1003">
        <v>57.5</v>
      </c>
      <c r="D1661" s="1009" t="s">
        <v>807</v>
      </c>
    </row>
    <row r="1662" spans="1:4" s="1007" customFormat="1" ht="11.25" customHeight="1" x14ac:dyDescent="0.2">
      <c r="A1662" s="1327"/>
      <c r="B1662" s="1003">
        <v>195.2</v>
      </c>
      <c r="C1662" s="1003">
        <v>195.2</v>
      </c>
      <c r="D1662" s="1009" t="s">
        <v>440</v>
      </c>
    </row>
    <row r="1663" spans="1:4" s="1007" customFormat="1" ht="11.25" customHeight="1" x14ac:dyDescent="0.2">
      <c r="A1663" s="1327"/>
      <c r="B1663" s="1003">
        <v>385.25</v>
      </c>
      <c r="C1663" s="1003">
        <v>385.25</v>
      </c>
      <c r="D1663" s="1009" t="s">
        <v>3205</v>
      </c>
    </row>
    <row r="1664" spans="1:4" s="1007" customFormat="1" ht="11.25" customHeight="1" x14ac:dyDescent="0.2">
      <c r="A1664" s="1327"/>
      <c r="B1664" s="1003">
        <v>637.95000000000005</v>
      </c>
      <c r="C1664" s="1003">
        <v>637.95000000000005</v>
      </c>
      <c r="D1664" s="1009" t="s">
        <v>11</v>
      </c>
    </row>
    <row r="1665" spans="1:4" s="1007" customFormat="1" ht="11.25" customHeight="1" x14ac:dyDescent="0.2">
      <c r="A1665" s="1326" t="s">
        <v>3910</v>
      </c>
      <c r="B1665" s="1002">
        <v>200</v>
      </c>
      <c r="C1665" s="1002">
        <v>200</v>
      </c>
      <c r="D1665" s="1008" t="s">
        <v>503</v>
      </c>
    </row>
    <row r="1666" spans="1:4" s="1007" customFormat="1" ht="11.25" customHeight="1" x14ac:dyDescent="0.2">
      <c r="A1666" s="1328"/>
      <c r="B1666" s="1005">
        <v>200</v>
      </c>
      <c r="C1666" s="1005">
        <v>200</v>
      </c>
      <c r="D1666" s="1010" t="s">
        <v>11</v>
      </c>
    </row>
    <row r="1667" spans="1:4" s="1007" customFormat="1" ht="11.25" customHeight="1" x14ac:dyDescent="0.2">
      <c r="A1667" s="1327" t="s">
        <v>4567</v>
      </c>
      <c r="B1667" s="1003">
        <v>67.2</v>
      </c>
      <c r="C1667" s="1003">
        <v>67.2</v>
      </c>
      <c r="D1667" s="1009" t="s">
        <v>783</v>
      </c>
    </row>
    <row r="1668" spans="1:4" s="1007" customFormat="1" ht="11.25" customHeight="1" x14ac:dyDescent="0.2">
      <c r="A1668" s="1327"/>
      <c r="B1668" s="1003">
        <v>67.2</v>
      </c>
      <c r="C1668" s="1003">
        <v>67.2</v>
      </c>
      <c r="D1668" s="1009" t="s">
        <v>11</v>
      </c>
    </row>
    <row r="1669" spans="1:4" s="1007" customFormat="1" ht="11.25" customHeight="1" x14ac:dyDescent="0.2">
      <c r="A1669" s="1326" t="s">
        <v>4568</v>
      </c>
      <c r="B1669" s="1002">
        <v>100</v>
      </c>
      <c r="C1669" s="1002">
        <v>80</v>
      </c>
      <c r="D1669" s="1008" t="s">
        <v>781</v>
      </c>
    </row>
    <row r="1670" spans="1:4" s="1007" customFormat="1" ht="11.25" customHeight="1" x14ac:dyDescent="0.2">
      <c r="A1670" s="1328"/>
      <c r="B1670" s="1005">
        <v>100</v>
      </c>
      <c r="C1670" s="1005">
        <v>80</v>
      </c>
      <c r="D1670" s="1010" t="s">
        <v>11</v>
      </c>
    </row>
    <row r="1671" spans="1:4" s="1007" customFormat="1" ht="11.25" customHeight="1" x14ac:dyDescent="0.2">
      <c r="A1671" s="1327" t="s">
        <v>2136</v>
      </c>
      <c r="B1671" s="1003">
        <v>214</v>
      </c>
      <c r="C1671" s="1003">
        <v>214</v>
      </c>
      <c r="D1671" s="1009" t="s">
        <v>2928</v>
      </c>
    </row>
    <row r="1672" spans="1:4" s="1007" customFormat="1" ht="21" x14ac:dyDescent="0.2">
      <c r="A1672" s="1327"/>
      <c r="B1672" s="1003">
        <v>600</v>
      </c>
      <c r="C1672" s="1003">
        <v>600</v>
      </c>
      <c r="D1672" s="1009" t="s">
        <v>808</v>
      </c>
    </row>
    <row r="1673" spans="1:4" s="1007" customFormat="1" ht="11.25" customHeight="1" x14ac:dyDescent="0.2">
      <c r="A1673" s="1327"/>
      <c r="B1673" s="1003">
        <v>814</v>
      </c>
      <c r="C1673" s="1003">
        <v>814</v>
      </c>
      <c r="D1673" s="1009" t="s">
        <v>11</v>
      </c>
    </row>
    <row r="1674" spans="1:4" s="1007" customFormat="1" ht="11.25" customHeight="1" x14ac:dyDescent="0.2">
      <c r="A1674" s="1326" t="s">
        <v>480</v>
      </c>
      <c r="B1674" s="1002">
        <v>40</v>
      </c>
      <c r="C1674" s="1002">
        <v>40</v>
      </c>
      <c r="D1674" s="1008" t="s">
        <v>4329</v>
      </c>
    </row>
    <row r="1675" spans="1:4" s="1007" customFormat="1" ht="11.25" customHeight="1" x14ac:dyDescent="0.2">
      <c r="A1675" s="1327"/>
      <c r="B1675" s="1003">
        <v>30</v>
      </c>
      <c r="C1675" s="1003">
        <v>30</v>
      </c>
      <c r="D1675" s="1009" t="s">
        <v>473</v>
      </c>
    </row>
    <row r="1676" spans="1:4" s="1007" customFormat="1" ht="11.25" customHeight="1" x14ac:dyDescent="0.2">
      <c r="A1676" s="1328"/>
      <c r="B1676" s="1005">
        <v>70</v>
      </c>
      <c r="C1676" s="1005">
        <v>70</v>
      </c>
      <c r="D1676" s="1010" t="s">
        <v>11</v>
      </c>
    </row>
    <row r="1677" spans="1:4" s="1007" customFormat="1" ht="21" x14ac:dyDescent="0.2">
      <c r="A1677" s="1327" t="s">
        <v>2137</v>
      </c>
      <c r="B1677" s="1003">
        <v>180</v>
      </c>
      <c r="C1677" s="1003">
        <v>180</v>
      </c>
      <c r="D1677" s="1009" t="s">
        <v>811</v>
      </c>
    </row>
    <row r="1678" spans="1:4" s="1007" customFormat="1" ht="11.25" customHeight="1" x14ac:dyDescent="0.2">
      <c r="A1678" s="1327"/>
      <c r="B1678" s="1003">
        <v>1495</v>
      </c>
      <c r="C1678" s="1003">
        <v>1495</v>
      </c>
      <c r="D1678" s="1009" t="s">
        <v>812</v>
      </c>
    </row>
    <row r="1679" spans="1:4" s="1007" customFormat="1" ht="11.25" customHeight="1" x14ac:dyDescent="0.2">
      <c r="A1679" s="1327"/>
      <c r="B1679" s="1003">
        <v>2250.02</v>
      </c>
      <c r="C1679" s="1003">
        <v>2250</v>
      </c>
      <c r="D1679" s="1009" t="s">
        <v>4018</v>
      </c>
    </row>
    <row r="1680" spans="1:4" s="1007" customFormat="1" ht="11.25" customHeight="1" x14ac:dyDescent="0.2">
      <c r="A1680" s="1327"/>
      <c r="B1680" s="1003">
        <v>3925.02</v>
      </c>
      <c r="C1680" s="1003">
        <v>3925</v>
      </c>
      <c r="D1680" s="1009" t="s">
        <v>11</v>
      </c>
    </row>
    <row r="1681" spans="1:4" s="1007" customFormat="1" ht="11.25" customHeight="1" x14ac:dyDescent="0.2">
      <c r="A1681" s="1326" t="s">
        <v>2138</v>
      </c>
      <c r="B1681" s="1002">
        <v>11077.28</v>
      </c>
      <c r="C1681" s="1002">
        <v>11077.275</v>
      </c>
      <c r="D1681" s="1008" t="s">
        <v>1957</v>
      </c>
    </row>
    <row r="1682" spans="1:4" s="1007" customFormat="1" ht="11.25" customHeight="1" x14ac:dyDescent="0.2">
      <c r="A1682" s="1328"/>
      <c r="B1682" s="1005">
        <v>11077.28</v>
      </c>
      <c r="C1682" s="1005">
        <v>11077.275</v>
      </c>
      <c r="D1682" s="1010" t="s">
        <v>11</v>
      </c>
    </row>
    <row r="1683" spans="1:4" s="1007" customFormat="1" ht="11.25" customHeight="1" x14ac:dyDescent="0.2">
      <c r="A1683" s="1327" t="s">
        <v>4569</v>
      </c>
      <c r="B1683" s="1003">
        <v>67.2</v>
      </c>
      <c r="C1683" s="1003">
        <v>67.2</v>
      </c>
      <c r="D1683" s="1009" t="s">
        <v>783</v>
      </c>
    </row>
    <row r="1684" spans="1:4" s="1007" customFormat="1" ht="11.25" customHeight="1" x14ac:dyDescent="0.2">
      <c r="A1684" s="1327"/>
      <c r="B1684" s="1003">
        <v>67.2</v>
      </c>
      <c r="C1684" s="1003">
        <v>67.2</v>
      </c>
      <c r="D1684" s="1009" t="s">
        <v>11</v>
      </c>
    </row>
    <row r="1685" spans="1:4" s="1007" customFormat="1" ht="11.25" customHeight="1" x14ac:dyDescent="0.2">
      <c r="A1685" s="1326" t="s">
        <v>423</v>
      </c>
      <c r="B1685" s="1002">
        <v>900</v>
      </c>
      <c r="C1685" s="1002">
        <v>900</v>
      </c>
      <c r="D1685" s="1008" t="s">
        <v>415</v>
      </c>
    </row>
    <row r="1686" spans="1:4" s="1007" customFormat="1" ht="11.25" customHeight="1" x14ac:dyDescent="0.2">
      <c r="A1686" s="1328"/>
      <c r="B1686" s="1005">
        <v>900</v>
      </c>
      <c r="C1686" s="1005">
        <v>900</v>
      </c>
      <c r="D1686" s="1010" t="s">
        <v>11</v>
      </c>
    </row>
    <row r="1687" spans="1:4" s="1007" customFormat="1" ht="11.25" customHeight="1" x14ac:dyDescent="0.2">
      <c r="A1687" s="1327" t="s">
        <v>3482</v>
      </c>
      <c r="B1687" s="1003">
        <v>94.9</v>
      </c>
      <c r="C1687" s="1003">
        <v>63.266669999999998</v>
      </c>
      <c r="D1687" s="1009" t="s">
        <v>783</v>
      </c>
    </row>
    <row r="1688" spans="1:4" s="1007" customFormat="1" ht="11.25" customHeight="1" x14ac:dyDescent="0.2">
      <c r="A1688" s="1327"/>
      <c r="B1688" s="1003">
        <v>94.9</v>
      </c>
      <c r="C1688" s="1003">
        <v>63.266669999999998</v>
      </c>
      <c r="D1688" s="1009" t="s">
        <v>11</v>
      </c>
    </row>
    <row r="1689" spans="1:4" s="1007" customFormat="1" ht="11.25" customHeight="1" x14ac:dyDescent="0.2">
      <c r="A1689" s="1326" t="s">
        <v>4570</v>
      </c>
      <c r="B1689" s="1002">
        <v>67.2</v>
      </c>
      <c r="C1689" s="1002">
        <v>67.2</v>
      </c>
      <c r="D1689" s="1008" t="s">
        <v>783</v>
      </c>
    </row>
    <row r="1690" spans="1:4" s="1007" customFormat="1" ht="11.25" customHeight="1" x14ac:dyDescent="0.2">
      <c r="A1690" s="1328"/>
      <c r="B1690" s="1005">
        <v>67.2</v>
      </c>
      <c r="C1690" s="1005">
        <v>67.2</v>
      </c>
      <c r="D1690" s="1010" t="s">
        <v>11</v>
      </c>
    </row>
    <row r="1691" spans="1:4" s="1007" customFormat="1" ht="11.25" customHeight="1" x14ac:dyDescent="0.2">
      <c r="A1691" s="1327" t="s">
        <v>2139</v>
      </c>
      <c r="B1691" s="1003">
        <v>19474.12</v>
      </c>
      <c r="C1691" s="1003">
        <v>19474.118999999999</v>
      </c>
      <c r="D1691" s="1009" t="s">
        <v>1957</v>
      </c>
    </row>
    <row r="1692" spans="1:4" s="1007" customFormat="1" ht="11.25" customHeight="1" x14ac:dyDescent="0.2">
      <c r="A1692" s="1327"/>
      <c r="B1692" s="1003">
        <v>19474.12</v>
      </c>
      <c r="C1692" s="1003">
        <v>19474.118999999999</v>
      </c>
      <c r="D1692" s="1009" t="s">
        <v>11</v>
      </c>
    </row>
    <row r="1693" spans="1:4" s="1007" customFormat="1" ht="11.25" customHeight="1" x14ac:dyDescent="0.2">
      <c r="A1693" s="1326" t="s">
        <v>2140</v>
      </c>
      <c r="B1693" s="1002">
        <v>150</v>
      </c>
      <c r="C1693" s="1002">
        <v>150</v>
      </c>
      <c r="D1693" s="1008" t="s">
        <v>895</v>
      </c>
    </row>
    <row r="1694" spans="1:4" s="1007" customFormat="1" ht="11.25" customHeight="1" x14ac:dyDescent="0.2">
      <c r="A1694" s="1327"/>
      <c r="B1694" s="1003">
        <v>69.900000000000006</v>
      </c>
      <c r="C1694" s="1003">
        <v>69.900000000000006</v>
      </c>
      <c r="D1694" s="1009" t="s">
        <v>807</v>
      </c>
    </row>
    <row r="1695" spans="1:4" s="1007" customFormat="1" ht="11.25" customHeight="1" x14ac:dyDescent="0.2">
      <c r="A1695" s="1328"/>
      <c r="B1695" s="1005">
        <v>219.9</v>
      </c>
      <c r="C1695" s="1005">
        <v>219.9</v>
      </c>
      <c r="D1695" s="1010" t="s">
        <v>11</v>
      </c>
    </row>
    <row r="1696" spans="1:4" s="1007" customFormat="1" ht="11.25" customHeight="1" x14ac:dyDescent="0.2">
      <c r="A1696" s="1327" t="s">
        <v>4571</v>
      </c>
      <c r="B1696" s="1003">
        <v>124</v>
      </c>
      <c r="C1696" s="1003">
        <v>124</v>
      </c>
      <c r="D1696" s="1008" t="s">
        <v>757</v>
      </c>
    </row>
    <row r="1697" spans="1:4" s="1007" customFormat="1" ht="11.25" customHeight="1" x14ac:dyDescent="0.2">
      <c r="A1697" s="1327"/>
      <c r="B1697" s="1003">
        <v>124</v>
      </c>
      <c r="C1697" s="1003">
        <v>124</v>
      </c>
      <c r="D1697" s="1009" t="s">
        <v>11</v>
      </c>
    </row>
    <row r="1698" spans="1:4" s="1007" customFormat="1" ht="11.25" customHeight="1" x14ac:dyDescent="0.2">
      <c r="A1698" s="1326" t="s">
        <v>2141</v>
      </c>
      <c r="B1698" s="1002">
        <v>300</v>
      </c>
      <c r="C1698" s="1002">
        <v>300</v>
      </c>
      <c r="D1698" s="1008" t="s">
        <v>2928</v>
      </c>
    </row>
    <row r="1699" spans="1:4" s="1007" customFormat="1" ht="21" x14ac:dyDescent="0.2">
      <c r="A1699" s="1327"/>
      <c r="B1699" s="1003">
        <v>265</v>
      </c>
      <c r="C1699" s="1003">
        <v>265</v>
      </c>
      <c r="D1699" s="1009" t="s">
        <v>808</v>
      </c>
    </row>
    <row r="1700" spans="1:4" s="1007" customFormat="1" ht="11.25" customHeight="1" x14ac:dyDescent="0.2">
      <c r="A1700" s="1328"/>
      <c r="B1700" s="1005">
        <v>565</v>
      </c>
      <c r="C1700" s="1005">
        <v>565</v>
      </c>
      <c r="D1700" s="1010" t="s">
        <v>11</v>
      </c>
    </row>
    <row r="1701" spans="1:4" s="1007" customFormat="1" ht="11.25" customHeight="1" x14ac:dyDescent="0.2">
      <c r="A1701" s="1327" t="s">
        <v>481</v>
      </c>
      <c r="B1701" s="1003">
        <v>288.34999999999997</v>
      </c>
      <c r="C1701" s="1003">
        <v>288.34569999999997</v>
      </c>
      <c r="D1701" s="1009" t="s">
        <v>796</v>
      </c>
    </row>
    <row r="1702" spans="1:4" s="1007" customFormat="1" ht="11.25" customHeight="1" x14ac:dyDescent="0.2">
      <c r="A1702" s="1327"/>
      <c r="B1702" s="1003">
        <v>150</v>
      </c>
      <c r="C1702" s="1003">
        <v>150</v>
      </c>
      <c r="D1702" s="1009" t="s">
        <v>473</v>
      </c>
    </row>
    <row r="1703" spans="1:4" s="1007" customFormat="1" ht="11.25" customHeight="1" x14ac:dyDescent="0.2">
      <c r="A1703" s="1327"/>
      <c r="B1703" s="1003">
        <v>438.34999999999997</v>
      </c>
      <c r="C1703" s="1003">
        <v>438.34569999999997</v>
      </c>
      <c r="D1703" s="1009" t="s">
        <v>11</v>
      </c>
    </row>
    <row r="1704" spans="1:4" s="1007" customFormat="1" ht="11.25" customHeight="1" x14ac:dyDescent="0.2">
      <c r="A1704" s="1326" t="s">
        <v>4572</v>
      </c>
      <c r="B1704" s="1002">
        <v>500</v>
      </c>
      <c r="C1704" s="1002">
        <v>250</v>
      </c>
      <c r="D1704" s="1008" t="s">
        <v>2926</v>
      </c>
    </row>
    <row r="1705" spans="1:4" s="1007" customFormat="1" ht="11.25" customHeight="1" x14ac:dyDescent="0.2">
      <c r="A1705" s="1328"/>
      <c r="B1705" s="1005">
        <v>500</v>
      </c>
      <c r="C1705" s="1005">
        <v>250</v>
      </c>
      <c r="D1705" s="1010" t="s">
        <v>11</v>
      </c>
    </row>
    <row r="1706" spans="1:4" s="1007" customFormat="1" ht="11.25" customHeight="1" x14ac:dyDescent="0.2">
      <c r="A1706" s="1327" t="s">
        <v>4573</v>
      </c>
      <c r="B1706" s="1003">
        <v>50</v>
      </c>
      <c r="C1706" s="1003">
        <v>50</v>
      </c>
      <c r="D1706" s="1009" t="s">
        <v>2938</v>
      </c>
    </row>
    <row r="1707" spans="1:4" s="1007" customFormat="1" ht="11.25" customHeight="1" x14ac:dyDescent="0.2">
      <c r="A1707" s="1327"/>
      <c r="B1707" s="1003">
        <v>50</v>
      </c>
      <c r="C1707" s="1003">
        <v>50</v>
      </c>
      <c r="D1707" s="1009" t="s">
        <v>11</v>
      </c>
    </row>
    <row r="1708" spans="1:4" s="1007" customFormat="1" ht="11.25" customHeight="1" x14ac:dyDescent="0.2">
      <c r="A1708" s="1326" t="s">
        <v>4574</v>
      </c>
      <c r="B1708" s="1002">
        <v>90</v>
      </c>
      <c r="C1708" s="1002">
        <v>90</v>
      </c>
      <c r="D1708" s="1008" t="s">
        <v>4386</v>
      </c>
    </row>
    <row r="1709" spans="1:4" s="1007" customFormat="1" ht="11.25" customHeight="1" x14ac:dyDescent="0.2">
      <c r="A1709" s="1328"/>
      <c r="B1709" s="1005">
        <v>90</v>
      </c>
      <c r="C1709" s="1005">
        <v>90</v>
      </c>
      <c r="D1709" s="1010" t="s">
        <v>11</v>
      </c>
    </row>
    <row r="1710" spans="1:4" s="1007" customFormat="1" ht="11.25" customHeight="1" x14ac:dyDescent="0.2">
      <c r="A1710" s="1327" t="s">
        <v>3870</v>
      </c>
      <c r="B1710" s="1003">
        <v>344</v>
      </c>
      <c r="C1710" s="1003">
        <v>344</v>
      </c>
      <c r="D1710" s="1009" t="s">
        <v>440</v>
      </c>
    </row>
    <row r="1711" spans="1:4" s="1007" customFormat="1" ht="11.25" customHeight="1" x14ac:dyDescent="0.2">
      <c r="A1711" s="1327"/>
      <c r="B1711" s="1003">
        <v>344</v>
      </c>
      <c r="C1711" s="1003">
        <v>344</v>
      </c>
      <c r="D1711" s="1009" t="s">
        <v>11</v>
      </c>
    </row>
    <row r="1712" spans="1:4" s="1007" customFormat="1" ht="11.25" customHeight="1" x14ac:dyDescent="0.2">
      <c r="A1712" s="1326" t="s">
        <v>4575</v>
      </c>
      <c r="B1712" s="1002">
        <v>50</v>
      </c>
      <c r="C1712" s="1002">
        <v>50</v>
      </c>
      <c r="D1712" s="1008" t="s">
        <v>4329</v>
      </c>
    </row>
    <row r="1713" spans="1:4" s="1007" customFormat="1" ht="11.25" customHeight="1" x14ac:dyDescent="0.2">
      <c r="A1713" s="1328"/>
      <c r="B1713" s="1005">
        <v>50</v>
      </c>
      <c r="C1713" s="1005">
        <v>50</v>
      </c>
      <c r="D1713" s="1010" t="s">
        <v>11</v>
      </c>
    </row>
    <row r="1714" spans="1:4" s="1007" customFormat="1" ht="11.25" customHeight="1" x14ac:dyDescent="0.2">
      <c r="A1714" s="1327" t="s">
        <v>533</v>
      </c>
      <c r="B1714" s="1003">
        <v>6500</v>
      </c>
      <c r="C1714" s="1003">
        <v>6500</v>
      </c>
      <c r="D1714" s="1009" t="s">
        <v>516</v>
      </c>
    </row>
    <row r="1715" spans="1:4" s="1007" customFormat="1" ht="11.25" customHeight="1" x14ac:dyDescent="0.2">
      <c r="A1715" s="1327"/>
      <c r="B1715" s="1003">
        <v>6500</v>
      </c>
      <c r="C1715" s="1003">
        <v>6500</v>
      </c>
      <c r="D1715" s="1009" t="s">
        <v>11</v>
      </c>
    </row>
    <row r="1716" spans="1:4" s="1007" customFormat="1" ht="11.25" customHeight="1" x14ac:dyDescent="0.2">
      <c r="A1716" s="1326" t="s">
        <v>2142</v>
      </c>
      <c r="B1716" s="1002">
        <v>16769.349999999999</v>
      </c>
      <c r="C1716" s="1002">
        <v>16769.348000000002</v>
      </c>
      <c r="D1716" s="1008" t="s">
        <v>1957</v>
      </c>
    </row>
    <row r="1717" spans="1:4" s="1007" customFormat="1" ht="11.25" customHeight="1" x14ac:dyDescent="0.2">
      <c r="A1717" s="1328"/>
      <c r="B1717" s="1005">
        <v>16769.349999999999</v>
      </c>
      <c r="C1717" s="1005">
        <v>16769.348000000002</v>
      </c>
      <c r="D1717" s="1010" t="s">
        <v>11</v>
      </c>
    </row>
    <row r="1718" spans="1:4" s="1007" customFormat="1" ht="11.25" customHeight="1" x14ac:dyDescent="0.2">
      <c r="A1718" s="1327" t="s">
        <v>3939</v>
      </c>
      <c r="B1718" s="1003">
        <v>143</v>
      </c>
      <c r="C1718" s="1003">
        <v>0</v>
      </c>
      <c r="D1718" s="1009" t="s">
        <v>516</v>
      </c>
    </row>
    <row r="1719" spans="1:4" s="1007" customFormat="1" ht="11.25" customHeight="1" x14ac:dyDescent="0.2">
      <c r="A1719" s="1327"/>
      <c r="B1719" s="1003">
        <v>143</v>
      </c>
      <c r="C1719" s="1003">
        <v>0</v>
      </c>
      <c r="D1719" s="1009" t="s">
        <v>11</v>
      </c>
    </row>
    <row r="1720" spans="1:4" s="1007" customFormat="1" ht="11.25" customHeight="1" x14ac:dyDescent="0.2">
      <c r="A1720" s="1326" t="s">
        <v>4576</v>
      </c>
      <c r="B1720" s="1002">
        <v>200</v>
      </c>
      <c r="C1720" s="1002">
        <v>200</v>
      </c>
      <c r="D1720" s="1008" t="s">
        <v>722</v>
      </c>
    </row>
    <row r="1721" spans="1:4" s="1007" customFormat="1" ht="11.25" customHeight="1" x14ac:dyDescent="0.2">
      <c r="A1721" s="1328"/>
      <c r="B1721" s="1005">
        <v>200</v>
      </c>
      <c r="C1721" s="1005">
        <v>200</v>
      </c>
      <c r="D1721" s="1010" t="s">
        <v>11</v>
      </c>
    </row>
    <row r="1722" spans="1:4" s="1007" customFormat="1" ht="11.25" customHeight="1" x14ac:dyDescent="0.2">
      <c r="A1722" s="1327" t="s">
        <v>3889</v>
      </c>
      <c r="B1722" s="1003">
        <v>112</v>
      </c>
      <c r="C1722" s="1003">
        <v>112</v>
      </c>
      <c r="D1722" s="1009" t="s">
        <v>463</v>
      </c>
    </row>
    <row r="1723" spans="1:4" s="1007" customFormat="1" ht="11.25" customHeight="1" x14ac:dyDescent="0.2">
      <c r="A1723" s="1327"/>
      <c r="B1723" s="1003">
        <v>112</v>
      </c>
      <c r="C1723" s="1003">
        <v>112</v>
      </c>
      <c r="D1723" s="1009" t="s">
        <v>11</v>
      </c>
    </row>
    <row r="1724" spans="1:4" s="1007" customFormat="1" ht="11.25" customHeight="1" x14ac:dyDescent="0.2">
      <c r="A1724" s="1326" t="s">
        <v>4577</v>
      </c>
      <c r="B1724" s="1002">
        <v>80</v>
      </c>
      <c r="C1724" s="1002">
        <v>80</v>
      </c>
      <c r="D1724" s="1008" t="s">
        <v>755</v>
      </c>
    </row>
    <row r="1725" spans="1:4" s="1007" customFormat="1" ht="11.25" customHeight="1" x14ac:dyDescent="0.2">
      <c r="A1725" s="1328"/>
      <c r="B1725" s="1005">
        <v>80</v>
      </c>
      <c r="C1725" s="1005">
        <v>80</v>
      </c>
      <c r="D1725" s="1010" t="s">
        <v>11</v>
      </c>
    </row>
    <row r="1726" spans="1:4" s="1007" customFormat="1" ht="11.25" customHeight="1" x14ac:dyDescent="0.2">
      <c r="A1726" s="1327" t="s">
        <v>2143</v>
      </c>
      <c r="B1726" s="1003">
        <v>845.92000000000007</v>
      </c>
      <c r="C1726" s="1003">
        <v>845.92000000000007</v>
      </c>
      <c r="D1726" s="1009" t="s">
        <v>800</v>
      </c>
    </row>
    <row r="1727" spans="1:4" s="1007" customFormat="1" ht="11.25" customHeight="1" x14ac:dyDescent="0.2">
      <c r="A1727" s="1327"/>
      <c r="B1727" s="1003">
        <v>845.92000000000007</v>
      </c>
      <c r="C1727" s="1003">
        <v>845.92000000000007</v>
      </c>
      <c r="D1727" s="1009" t="s">
        <v>11</v>
      </c>
    </row>
    <row r="1728" spans="1:4" s="1007" customFormat="1" ht="11.25" customHeight="1" x14ac:dyDescent="0.2">
      <c r="A1728" s="1326" t="s">
        <v>3061</v>
      </c>
      <c r="B1728" s="1002">
        <v>66.03</v>
      </c>
      <c r="C1728" s="1002">
        <v>0</v>
      </c>
      <c r="D1728" s="1008" t="s">
        <v>680</v>
      </c>
    </row>
    <row r="1729" spans="1:4" s="1007" customFormat="1" ht="11.25" customHeight="1" x14ac:dyDescent="0.2">
      <c r="A1729" s="1328"/>
      <c r="B1729" s="1005">
        <v>66.03</v>
      </c>
      <c r="C1729" s="1005">
        <v>0</v>
      </c>
      <c r="D1729" s="1010" t="s">
        <v>11</v>
      </c>
    </row>
    <row r="1730" spans="1:4" s="1007" customFormat="1" ht="11.25" customHeight="1" x14ac:dyDescent="0.2">
      <c r="A1730" s="1327" t="s">
        <v>2144</v>
      </c>
      <c r="B1730" s="1003">
        <v>199.8</v>
      </c>
      <c r="C1730" s="1003">
        <v>199.7</v>
      </c>
      <c r="D1730" s="1009" t="s">
        <v>798</v>
      </c>
    </row>
    <row r="1731" spans="1:4" s="1007" customFormat="1" ht="11.25" customHeight="1" x14ac:dyDescent="0.2">
      <c r="A1731" s="1327"/>
      <c r="B1731" s="1003">
        <v>199.8</v>
      </c>
      <c r="C1731" s="1003">
        <v>199.7</v>
      </c>
      <c r="D1731" s="1009" t="s">
        <v>11</v>
      </c>
    </row>
    <row r="1732" spans="1:4" s="1007" customFormat="1" ht="11.25" customHeight="1" x14ac:dyDescent="0.2">
      <c r="A1732" s="1326" t="s">
        <v>3184</v>
      </c>
      <c r="B1732" s="1002">
        <v>160</v>
      </c>
      <c r="C1732" s="1002">
        <v>160</v>
      </c>
      <c r="D1732" s="1008" t="s">
        <v>3054</v>
      </c>
    </row>
    <row r="1733" spans="1:4" s="1007" customFormat="1" ht="11.25" customHeight="1" x14ac:dyDescent="0.2">
      <c r="A1733" s="1328"/>
      <c r="B1733" s="1005">
        <v>160</v>
      </c>
      <c r="C1733" s="1005">
        <v>160</v>
      </c>
      <c r="D1733" s="1010" t="s">
        <v>11</v>
      </c>
    </row>
    <row r="1734" spans="1:4" s="1007" customFormat="1" ht="11.25" customHeight="1" x14ac:dyDescent="0.2">
      <c r="A1734" s="1327" t="s">
        <v>4578</v>
      </c>
      <c r="B1734" s="1003">
        <v>488</v>
      </c>
      <c r="C1734" s="1003">
        <v>488</v>
      </c>
      <c r="D1734" s="1009" t="s">
        <v>781</v>
      </c>
    </row>
    <row r="1735" spans="1:4" s="1007" customFormat="1" ht="11.25" customHeight="1" x14ac:dyDescent="0.2">
      <c r="A1735" s="1327"/>
      <c r="B1735" s="1003">
        <v>488</v>
      </c>
      <c r="C1735" s="1003">
        <v>488</v>
      </c>
      <c r="D1735" s="1009" t="s">
        <v>11</v>
      </c>
    </row>
    <row r="1736" spans="1:4" s="1007" customFormat="1" ht="11.25" customHeight="1" x14ac:dyDescent="0.2">
      <c r="A1736" s="1326" t="s">
        <v>4579</v>
      </c>
      <c r="B1736" s="1002">
        <v>91</v>
      </c>
      <c r="C1736" s="1002">
        <v>91</v>
      </c>
      <c r="D1736" s="1008" t="s">
        <v>828</v>
      </c>
    </row>
    <row r="1737" spans="1:4" s="1007" customFormat="1" ht="21" x14ac:dyDescent="0.2">
      <c r="A1737" s="1327"/>
      <c r="B1737" s="1003">
        <v>2968</v>
      </c>
      <c r="C1737" s="1003">
        <v>2968</v>
      </c>
      <c r="D1737" s="1009" t="s">
        <v>811</v>
      </c>
    </row>
    <row r="1738" spans="1:4" s="1007" customFormat="1" ht="11.25" customHeight="1" x14ac:dyDescent="0.2">
      <c r="A1738" s="1327"/>
      <c r="B1738" s="1003">
        <v>7297</v>
      </c>
      <c r="C1738" s="1003">
        <v>7233.241</v>
      </c>
      <c r="D1738" s="1009" t="s">
        <v>812</v>
      </c>
    </row>
    <row r="1739" spans="1:4" s="1007" customFormat="1" ht="11.25" customHeight="1" x14ac:dyDescent="0.2">
      <c r="A1739" s="1327"/>
      <c r="B1739" s="1003">
        <v>290</v>
      </c>
      <c r="C1739" s="1003">
        <v>281.96100000000001</v>
      </c>
      <c r="D1739" s="1009" t="s">
        <v>809</v>
      </c>
    </row>
    <row r="1740" spans="1:4" s="1007" customFormat="1" ht="11.25" customHeight="1" x14ac:dyDescent="0.2">
      <c r="A1740" s="1328"/>
      <c r="B1740" s="1005">
        <v>10646</v>
      </c>
      <c r="C1740" s="1005">
        <v>10574.201999999999</v>
      </c>
      <c r="D1740" s="1010" t="s">
        <v>11</v>
      </c>
    </row>
    <row r="1741" spans="1:4" s="1007" customFormat="1" ht="11.25" customHeight="1" x14ac:dyDescent="0.2">
      <c r="A1741" s="1327" t="s">
        <v>4580</v>
      </c>
      <c r="B1741" s="1003">
        <v>130</v>
      </c>
      <c r="C1741" s="1003">
        <v>0</v>
      </c>
      <c r="D1741" s="1009" t="s">
        <v>4087</v>
      </c>
    </row>
    <row r="1742" spans="1:4" s="1007" customFormat="1" ht="11.25" customHeight="1" x14ac:dyDescent="0.2">
      <c r="A1742" s="1327"/>
      <c r="B1742" s="1003">
        <v>130</v>
      </c>
      <c r="C1742" s="1003">
        <v>0</v>
      </c>
      <c r="D1742" s="1009" t="s">
        <v>11</v>
      </c>
    </row>
    <row r="1743" spans="1:4" s="1007" customFormat="1" ht="11.25" customHeight="1" x14ac:dyDescent="0.2">
      <c r="A1743" s="1326" t="s">
        <v>3808</v>
      </c>
      <c r="B1743" s="1002">
        <v>199</v>
      </c>
      <c r="C1743" s="1002">
        <v>199</v>
      </c>
      <c r="D1743" s="1008" t="s">
        <v>4581</v>
      </c>
    </row>
    <row r="1744" spans="1:4" s="1007" customFormat="1" ht="11.25" customHeight="1" x14ac:dyDescent="0.2">
      <c r="A1744" s="1328"/>
      <c r="B1744" s="1005">
        <v>199</v>
      </c>
      <c r="C1744" s="1005">
        <v>199</v>
      </c>
      <c r="D1744" s="1010" t="s">
        <v>11</v>
      </c>
    </row>
    <row r="1745" spans="1:4" s="1007" customFormat="1" ht="11.25" customHeight="1" x14ac:dyDescent="0.2">
      <c r="A1745" s="1327" t="s">
        <v>2145</v>
      </c>
      <c r="B1745" s="1003">
        <v>100</v>
      </c>
      <c r="C1745" s="1003">
        <v>80.574389999999994</v>
      </c>
      <c r="D1745" s="1009" t="s">
        <v>783</v>
      </c>
    </row>
    <row r="1746" spans="1:4" s="1007" customFormat="1" ht="11.25" customHeight="1" x14ac:dyDescent="0.2">
      <c r="A1746" s="1327"/>
      <c r="B1746" s="1003">
        <v>100</v>
      </c>
      <c r="C1746" s="1003">
        <v>80.574389999999994</v>
      </c>
      <c r="D1746" s="1009" t="s">
        <v>11</v>
      </c>
    </row>
    <row r="1747" spans="1:4" s="1007" customFormat="1" ht="11.25" customHeight="1" x14ac:dyDescent="0.2">
      <c r="A1747" s="1326" t="s">
        <v>4582</v>
      </c>
      <c r="B1747" s="1002">
        <v>200</v>
      </c>
      <c r="C1747" s="1002">
        <v>185.87700000000001</v>
      </c>
      <c r="D1747" s="1008" t="s">
        <v>798</v>
      </c>
    </row>
    <row r="1748" spans="1:4" s="1007" customFormat="1" ht="11.25" customHeight="1" x14ac:dyDescent="0.2">
      <c r="A1748" s="1328"/>
      <c r="B1748" s="1005">
        <v>200</v>
      </c>
      <c r="C1748" s="1005">
        <v>185.87700000000001</v>
      </c>
      <c r="D1748" s="1010" t="s">
        <v>11</v>
      </c>
    </row>
    <row r="1749" spans="1:4" s="1007" customFormat="1" ht="11.25" customHeight="1" x14ac:dyDescent="0.2">
      <c r="A1749" s="1327" t="s">
        <v>4583</v>
      </c>
      <c r="B1749" s="1003">
        <v>360</v>
      </c>
      <c r="C1749" s="1003">
        <v>360</v>
      </c>
      <c r="D1749" s="1009" t="s">
        <v>781</v>
      </c>
    </row>
    <row r="1750" spans="1:4" s="1007" customFormat="1" ht="11.25" customHeight="1" x14ac:dyDescent="0.2">
      <c r="A1750" s="1327"/>
      <c r="B1750" s="1003">
        <v>360</v>
      </c>
      <c r="C1750" s="1003">
        <v>360</v>
      </c>
      <c r="D1750" s="1009" t="s">
        <v>11</v>
      </c>
    </row>
    <row r="1751" spans="1:4" s="1007" customFormat="1" ht="11.25" customHeight="1" x14ac:dyDescent="0.2">
      <c r="A1751" s="1326" t="s">
        <v>4584</v>
      </c>
      <c r="B1751" s="1002">
        <v>38.4</v>
      </c>
      <c r="C1751" s="1002">
        <v>38.4</v>
      </c>
      <c r="D1751" s="1008" t="s">
        <v>783</v>
      </c>
    </row>
    <row r="1752" spans="1:4" s="1007" customFormat="1" ht="11.25" customHeight="1" x14ac:dyDescent="0.2">
      <c r="A1752" s="1328"/>
      <c r="B1752" s="1005">
        <v>38.4</v>
      </c>
      <c r="C1752" s="1005">
        <v>38.4</v>
      </c>
      <c r="D1752" s="1010" t="s">
        <v>11</v>
      </c>
    </row>
    <row r="1753" spans="1:4" s="1007" customFormat="1" ht="11.25" customHeight="1" x14ac:dyDescent="0.2">
      <c r="A1753" s="1327" t="s">
        <v>534</v>
      </c>
      <c r="B1753" s="1003">
        <v>200</v>
      </c>
      <c r="C1753" s="1003">
        <v>200</v>
      </c>
      <c r="D1753" s="1009" t="s">
        <v>516</v>
      </c>
    </row>
    <row r="1754" spans="1:4" s="1007" customFormat="1" ht="11.25" customHeight="1" x14ac:dyDescent="0.2">
      <c r="A1754" s="1327"/>
      <c r="B1754" s="1003">
        <v>200</v>
      </c>
      <c r="C1754" s="1003">
        <v>200</v>
      </c>
      <c r="D1754" s="1009" t="s">
        <v>11</v>
      </c>
    </row>
    <row r="1755" spans="1:4" s="1007" customFormat="1" ht="11.25" customHeight="1" x14ac:dyDescent="0.2">
      <c r="A1755" s="1326" t="s">
        <v>4585</v>
      </c>
      <c r="B1755" s="1002">
        <v>170</v>
      </c>
      <c r="C1755" s="1002">
        <v>170</v>
      </c>
      <c r="D1755" s="1008" t="s">
        <v>828</v>
      </c>
    </row>
    <row r="1756" spans="1:4" s="1007" customFormat="1" ht="11.25" customHeight="1" x14ac:dyDescent="0.2">
      <c r="A1756" s="1328"/>
      <c r="B1756" s="1005">
        <v>170</v>
      </c>
      <c r="C1756" s="1005">
        <v>170</v>
      </c>
      <c r="D1756" s="1010" t="s">
        <v>11</v>
      </c>
    </row>
    <row r="1757" spans="1:4" s="1007" customFormat="1" ht="11.25" customHeight="1" x14ac:dyDescent="0.2">
      <c r="A1757" s="1327" t="s">
        <v>2146</v>
      </c>
      <c r="B1757" s="1003">
        <v>80</v>
      </c>
      <c r="C1757" s="1003">
        <v>80</v>
      </c>
      <c r="D1757" s="1009" t="s">
        <v>3406</v>
      </c>
    </row>
    <row r="1758" spans="1:4" s="1007" customFormat="1" ht="21" x14ac:dyDescent="0.2">
      <c r="A1758" s="1327"/>
      <c r="B1758" s="1003">
        <v>100</v>
      </c>
      <c r="C1758" s="1003">
        <v>100</v>
      </c>
      <c r="D1758" s="1009" t="s">
        <v>810</v>
      </c>
    </row>
    <row r="1759" spans="1:4" s="1007" customFormat="1" ht="11.25" customHeight="1" x14ac:dyDescent="0.2">
      <c r="A1759" s="1327"/>
      <c r="B1759" s="1003">
        <v>180</v>
      </c>
      <c r="C1759" s="1003">
        <v>180</v>
      </c>
      <c r="D1759" s="1009" t="s">
        <v>11</v>
      </c>
    </row>
    <row r="1760" spans="1:4" s="1007" customFormat="1" ht="21" x14ac:dyDescent="0.2">
      <c r="A1760" s="1326" t="s">
        <v>3062</v>
      </c>
      <c r="B1760" s="1002">
        <v>70</v>
      </c>
      <c r="C1760" s="1002">
        <v>70</v>
      </c>
      <c r="D1760" s="1008" t="s">
        <v>810</v>
      </c>
    </row>
    <row r="1761" spans="1:4" s="1007" customFormat="1" ht="11.25" customHeight="1" x14ac:dyDescent="0.2">
      <c r="A1761" s="1328"/>
      <c r="B1761" s="1005">
        <v>70</v>
      </c>
      <c r="C1761" s="1005">
        <v>70</v>
      </c>
      <c r="D1761" s="1010" t="s">
        <v>11</v>
      </c>
    </row>
    <row r="1762" spans="1:4" s="1007" customFormat="1" ht="21" x14ac:dyDescent="0.2">
      <c r="A1762" s="1327" t="s">
        <v>2147</v>
      </c>
      <c r="B1762" s="1003">
        <v>102</v>
      </c>
      <c r="C1762" s="1003">
        <v>102</v>
      </c>
      <c r="D1762" s="1009" t="s">
        <v>811</v>
      </c>
    </row>
    <row r="1763" spans="1:4" s="1007" customFormat="1" ht="11.25" customHeight="1" x14ac:dyDescent="0.2">
      <c r="A1763" s="1327"/>
      <c r="B1763" s="1003">
        <v>2149</v>
      </c>
      <c r="C1763" s="1003">
        <v>2149</v>
      </c>
      <c r="D1763" s="1009" t="s">
        <v>812</v>
      </c>
    </row>
    <row r="1764" spans="1:4" s="1007" customFormat="1" ht="11.25" customHeight="1" x14ac:dyDescent="0.2">
      <c r="A1764" s="1327"/>
      <c r="B1764" s="1003">
        <v>2251</v>
      </c>
      <c r="C1764" s="1003">
        <v>2251</v>
      </c>
      <c r="D1764" s="1009" t="s">
        <v>11</v>
      </c>
    </row>
    <row r="1765" spans="1:4" s="1007" customFormat="1" ht="11.25" customHeight="1" x14ac:dyDescent="0.2">
      <c r="A1765" s="1326" t="s">
        <v>4586</v>
      </c>
      <c r="B1765" s="1002">
        <v>450</v>
      </c>
      <c r="C1765" s="1002">
        <v>225</v>
      </c>
      <c r="D1765" s="1008" t="s">
        <v>798</v>
      </c>
    </row>
    <row r="1766" spans="1:4" s="1007" customFormat="1" ht="11.25" customHeight="1" x14ac:dyDescent="0.2">
      <c r="A1766" s="1328"/>
      <c r="B1766" s="1005">
        <v>450</v>
      </c>
      <c r="C1766" s="1005">
        <v>225</v>
      </c>
      <c r="D1766" s="1010" t="s">
        <v>11</v>
      </c>
    </row>
    <row r="1767" spans="1:4" s="1007" customFormat="1" ht="11.25" customHeight="1" x14ac:dyDescent="0.2">
      <c r="A1767" s="1327" t="s">
        <v>3483</v>
      </c>
      <c r="B1767" s="1003">
        <v>100</v>
      </c>
      <c r="C1767" s="1003">
        <v>100</v>
      </c>
      <c r="D1767" s="1009" t="s">
        <v>4087</v>
      </c>
    </row>
    <row r="1768" spans="1:4" s="1007" customFormat="1" ht="11.25" customHeight="1" x14ac:dyDescent="0.2">
      <c r="A1768" s="1327"/>
      <c r="B1768" s="1003">
        <v>100</v>
      </c>
      <c r="C1768" s="1003">
        <v>100</v>
      </c>
      <c r="D1768" s="1009" t="s">
        <v>11</v>
      </c>
    </row>
    <row r="1769" spans="1:4" s="1007" customFormat="1" ht="11.25" customHeight="1" x14ac:dyDescent="0.2">
      <c r="A1769" s="1326" t="s">
        <v>3484</v>
      </c>
      <c r="B1769" s="1002">
        <v>230</v>
      </c>
      <c r="C1769" s="1002">
        <v>100</v>
      </c>
      <c r="D1769" s="1008" t="s">
        <v>4087</v>
      </c>
    </row>
    <row r="1770" spans="1:4" s="1007" customFormat="1" ht="11.25" customHeight="1" x14ac:dyDescent="0.2">
      <c r="A1770" s="1328"/>
      <c r="B1770" s="1005">
        <v>230</v>
      </c>
      <c r="C1770" s="1005">
        <v>100</v>
      </c>
      <c r="D1770" s="1010" t="s">
        <v>11</v>
      </c>
    </row>
    <row r="1771" spans="1:4" s="1007" customFormat="1" ht="11.25" customHeight="1" x14ac:dyDescent="0.2">
      <c r="A1771" s="1327" t="s">
        <v>3176</v>
      </c>
      <c r="B1771" s="1003">
        <v>30</v>
      </c>
      <c r="C1771" s="1003">
        <v>30</v>
      </c>
      <c r="D1771" s="1009" t="s">
        <v>473</v>
      </c>
    </row>
    <row r="1772" spans="1:4" s="1007" customFormat="1" ht="11.25" customHeight="1" x14ac:dyDescent="0.2">
      <c r="A1772" s="1327"/>
      <c r="B1772" s="1003">
        <v>30</v>
      </c>
      <c r="C1772" s="1003">
        <v>30</v>
      </c>
      <c r="D1772" s="1009" t="s">
        <v>11</v>
      </c>
    </row>
    <row r="1773" spans="1:4" s="1007" customFormat="1" ht="11.25" customHeight="1" x14ac:dyDescent="0.2">
      <c r="A1773" s="1326" t="s">
        <v>3485</v>
      </c>
      <c r="B1773" s="1002">
        <v>50</v>
      </c>
      <c r="C1773" s="1002">
        <v>50</v>
      </c>
      <c r="D1773" s="1008" t="s">
        <v>2938</v>
      </c>
    </row>
    <row r="1774" spans="1:4" s="1007" customFormat="1" ht="11.25" customHeight="1" x14ac:dyDescent="0.2">
      <c r="A1774" s="1328"/>
      <c r="B1774" s="1005">
        <v>50</v>
      </c>
      <c r="C1774" s="1005">
        <v>50</v>
      </c>
      <c r="D1774" s="1010" t="s">
        <v>11</v>
      </c>
    </row>
    <row r="1775" spans="1:4" s="1007" customFormat="1" ht="11.25" customHeight="1" x14ac:dyDescent="0.2">
      <c r="A1775" s="1327" t="s">
        <v>2148</v>
      </c>
      <c r="B1775" s="1003">
        <v>78.8</v>
      </c>
      <c r="C1775" s="1003">
        <v>78.8</v>
      </c>
      <c r="D1775" s="1009" t="s">
        <v>2938</v>
      </c>
    </row>
    <row r="1776" spans="1:4" s="1007" customFormat="1" ht="11.25" customHeight="1" x14ac:dyDescent="0.2">
      <c r="A1776" s="1327"/>
      <c r="B1776" s="1003">
        <v>78.8</v>
      </c>
      <c r="C1776" s="1003">
        <v>78.8</v>
      </c>
      <c r="D1776" s="1009" t="s">
        <v>11</v>
      </c>
    </row>
    <row r="1777" spans="1:4" s="1007" customFormat="1" ht="11.25" customHeight="1" x14ac:dyDescent="0.2">
      <c r="A1777" s="1326" t="s">
        <v>3063</v>
      </c>
      <c r="B1777" s="1002">
        <v>80</v>
      </c>
      <c r="C1777" s="1002">
        <v>80</v>
      </c>
      <c r="D1777" s="1008" t="s">
        <v>4392</v>
      </c>
    </row>
    <row r="1778" spans="1:4" s="1007" customFormat="1" ht="11.25" customHeight="1" x14ac:dyDescent="0.2">
      <c r="A1778" s="1327"/>
      <c r="B1778" s="1003">
        <v>78.2</v>
      </c>
      <c r="C1778" s="1003">
        <v>78.2</v>
      </c>
      <c r="D1778" s="1009" t="s">
        <v>3406</v>
      </c>
    </row>
    <row r="1779" spans="1:4" s="1007" customFormat="1" ht="11.25" customHeight="1" x14ac:dyDescent="0.2">
      <c r="A1779" s="1328"/>
      <c r="B1779" s="1005">
        <v>158.19999999999999</v>
      </c>
      <c r="C1779" s="1005">
        <v>158.19999999999999</v>
      </c>
      <c r="D1779" s="1010" t="s">
        <v>11</v>
      </c>
    </row>
    <row r="1780" spans="1:4" s="1007" customFormat="1" ht="11.25" customHeight="1" x14ac:dyDescent="0.2">
      <c r="A1780" s="1327" t="s">
        <v>4587</v>
      </c>
      <c r="B1780" s="1003">
        <v>877</v>
      </c>
      <c r="C1780" s="1003">
        <v>877</v>
      </c>
      <c r="D1780" s="1009" t="s">
        <v>812</v>
      </c>
    </row>
    <row r="1781" spans="1:4" s="1007" customFormat="1" ht="11.25" customHeight="1" x14ac:dyDescent="0.2">
      <c r="A1781" s="1327"/>
      <c r="B1781" s="1003">
        <v>877</v>
      </c>
      <c r="C1781" s="1003">
        <v>877</v>
      </c>
      <c r="D1781" s="1009" t="s">
        <v>11</v>
      </c>
    </row>
    <row r="1782" spans="1:4" s="1007" customFormat="1" ht="11.25" customHeight="1" x14ac:dyDescent="0.2">
      <c r="A1782" s="1326" t="s">
        <v>535</v>
      </c>
      <c r="B1782" s="1002">
        <v>600</v>
      </c>
      <c r="C1782" s="1002">
        <v>600</v>
      </c>
      <c r="D1782" s="1008" t="s">
        <v>516</v>
      </c>
    </row>
    <row r="1783" spans="1:4" s="1007" customFormat="1" ht="11.25" customHeight="1" x14ac:dyDescent="0.2">
      <c r="A1783" s="1328"/>
      <c r="B1783" s="1005">
        <v>600</v>
      </c>
      <c r="C1783" s="1005">
        <v>600</v>
      </c>
      <c r="D1783" s="1010" t="s">
        <v>11</v>
      </c>
    </row>
    <row r="1784" spans="1:4" s="1007" customFormat="1" ht="11.25" customHeight="1" x14ac:dyDescent="0.2">
      <c r="A1784" s="1327" t="s">
        <v>2149</v>
      </c>
      <c r="B1784" s="1003">
        <v>80</v>
      </c>
      <c r="C1784" s="1003">
        <v>80</v>
      </c>
      <c r="D1784" s="1009" t="s">
        <v>755</v>
      </c>
    </row>
    <row r="1785" spans="1:4" s="1007" customFormat="1" ht="11.25" customHeight="1" x14ac:dyDescent="0.2">
      <c r="A1785" s="1327"/>
      <c r="B1785" s="1003">
        <v>80</v>
      </c>
      <c r="C1785" s="1003">
        <v>80</v>
      </c>
      <c r="D1785" s="1009" t="s">
        <v>11</v>
      </c>
    </row>
    <row r="1786" spans="1:4" s="1007" customFormat="1" ht="11.25" customHeight="1" x14ac:dyDescent="0.2">
      <c r="A1786" s="1326" t="s">
        <v>3902</v>
      </c>
      <c r="B1786" s="1002">
        <v>60</v>
      </c>
      <c r="C1786" s="1002">
        <v>0</v>
      </c>
      <c r="D1786" s="1008" t="s">
        <v>473</v>
      </c>
    </row>
    <row r="1787" spans="1:4" s="1007" customFormat="1" ht="11.25" customHeight="1" x14ac:dyDescent="0.2">
      <c r="A1787" s="1328"/>
      <c r="B1787" s="1005">
        <v>60</v>
      </c>
      <c r="C1787" s="1005">
        <v>0</v>
      </c>
      <c r="D1787" s="1010" t="s">
        <v>11</v>
      </c>
    </row>
    <row r="1788" spans="1:4" s="1007" customFormat="1" ht="11.25" customHeight="1" x14ac:dyDescent="0.2">
      <c r="A1788" s="1327" t="s">
        <v>3486</v>
      </c>
      <c r="B1788" s="1003">
        <v>100</v>
      </c>
      <c r="C1788" s="1003">
        <v>100</v>
      </c>
      <c r="D1788" s="1009" t="s">
        <v>4087</v>
      </c>
    </row>
    <row r="1789" spans="1:4" s="1007" customFormat="1" ht="11.25" customHeight="1" x14ac:dyDescent="0.2">
      <c r="A1789" s="1327"/>
      <c r="B1789" s="1003">
        <v>100</v>
      </c>
      <c r="C1789" s="1003">
        <v>100</v>
      </c>
      <c r="D1789" s="1009" t="s">
        <v>11</v>
      </c>
    </row>
    <row r="1790" spans="1:4" s="1007" customFormat="1" ht="11.25" customHeight="1" x14ac:dyDescent="0.2">
      <c r="A1790" s="1326" t="s">
        <v>3826</v>
      </c>
      <c r="B1790" s="1002">
        <v>150</v>
      </c>
      <c r="C1790" s="1002">
        <v>150</v>
      </c>
      <c r="D1790" s="1008" t="s">
        <v>425</v>
      </c>
    </row>
    <row r="1791" spans="1:4" s="1007" customFormat="1" ht="11.25" customHeight="1" x14ac:dyDescent="0.2">
      <c r="A1791" s="1328"/>
      <c r="B1791" s="1005">
        <v>150</v>
      </c>
      <c r="C1791" s="1005">
        <v>150</v>
      </c>
      <c r="D1791" s="1010" t="s">
        <v>11</v>
      </c>
    </row>
    <row r="1792" spans="1:4" s="1007" customFormat="1" ht="11.25" customHeight="1" x14ac:dyDescent="0.2">
      <c r="A1792" s="1327" t="s">
        <v>4588</v>
      </c>
      <c r="B1792" s="1003">
        <v>2000</v>
      </c>
      <c r="C1792" s="1003">
        <v>2000</v>
      </c>
      <c r="D1792" s="1009" t="s">
        <v>758</v>
      </c>
    </row>
    <row r="1793" spans="1:4" s="1007" customFormat="1" ht="11.25" customHeight="1" x14ac:dyDescent="0.2">
      <c r="A1793" s="1327"/>
      <c r="B1793" s="1003">
        <v>2000</v>
      </c>
      <c r="C1793" s="1003">
        <v>2000</v>
      </c>
      <c r="D1793" s="1009" t="s">
        <v>11</v>
      </c>
    </row>
    <row r="1794" spans="1:4" s="1007" customFormat="1" ht="11.25" customHeight="1" x14ac:dyDescent="0.2">
      <c r="A1794" s="1326" t="s">
        <v>4589</v>
      </c>
      <c r="B1794" s="1002">
        <v>400</v>
      </c>
      <c r="C1794" s="1002">
        <v>400</v>
      </c>
      <c r="D1794" s="1008" t="s">
        <v>756</v>
      </c>
    </row>
    <row r="1795" spans="1:4" s="1007" customFormat="1" ht="11.25" customHeight="1" x14ac:dyDescent="0.2">
      <c r="A1795" s="1328"/>
      <c r="B1795" s="1005">
        <v>400</v>
      </c>
      <c r="C1795" s="1005">
        <v>400</v>
      </c>
      <c r="D1795" s="1010" t="s">
        <v>11</v>
      </c>
    </row>
    <row r="1796" spans="1:4" s="1007" customFormat="1" ht="11.25" customHeight="1" x14ac:dyDescent="0.2">
      <c r="A1796" s="1327" t="s">
        <v>3149</v>
      </c>
      <c r="B1796" s="1003">
        <v>150</v>
      </c>
      <c r="C1796" s="1003">
        <v>150</v>
      </c>
      <c r="D1796" s="1009" t="s">
        <v>425</v>
      </c>
    </row>
    <row r="1797" spans="1:4" s="1007" customFormat="1" ht="11.25" customHeight="1" x14ac:dyDescent="0.2">
      <c r="A1797" s="1327"/>
      <c r="B1797" s="1003">
        <v>150</v>
      </c>
      <c r="C1797" s="1003">
        <v>150</v>
      </c>
      <c r="D1797" s="1009" t="s">
        <v>11</v>
      </c>
    </row>
    <row r="1798" spans="1:4" s="1007" customFormat="1" ht="11.25" customHeight="1" x14ac:dyDescent="0.2">
      <c r="A1798" s="1326" t="s">
        <v>3827</v>
      </c>
      <c r="B1798" s="1002">
        <v>150</v>
      </c>
      <c r="C1798" s="1002">
        <v>150</v>
      </c>
      <c r="D1798" s="1008" t="s">
        <v>425</v>
      </c>
    </row>
    <row r="1799" spans="1:4" s="1007" customFormat="1" ht="11.25" customHeight="1" x14ac:dyDescent="0.2">
      <c r="A1799" s="1328"/>
      <c r="B1799" s="1005">
        <v>150</v>
      </c>
      <c r="C1799" s="1005">
        <v>150</v>
      </c>
      <c r="D1799" s="1010" t="s">
        <v>11</v>
      </c>
    </row>
    <row r="1800" spans="1:4" s="1007" customFormat="1" ht="11.25" customHeight="1" x14ac:dyDescent="0.2">
      <c r="A1800" s="1327" t="s">
        <v>3828</v>
      </c>
      <c r="B1800" s="1003">
        <v>200</v>
      </c>
      <c r="C1800" s="1003">
        <v>200</v>
      </c>
      <c r="D1800" s="1009" t="s">
        <v>425</v>
      </c>
    </row>
    <row r="1801" spans="1:4" s="1007" customFormat="1" ht="11.25" customHeight="1" x14ac:dyDescent="0.2">
      <c r="A1801" s="1327"/>
      <c r="B1801" s="1003">
        <v>200</v>
      </c>
      <c r="C1801" s="1003">
        <v>200</v>
      </c>
      <c r="D1801" s="1009" t="s">
        <v>11</v>
      </c>
    </row>
    <row r="1802" spans="1:4" s="1007" customFormat="1" ht="11.25" customHeight="1" x14ac:dyDescent="0.2">
      <c r="A1802" s="1326" t="s">
        <v>3487</v>
      </c>
      <c r="B1802" s="1002">
        <v>144</v>
      </c>
      <c r="C1802" s="1002">
        <v>144</v>
      </c>
      <c r="D1802" s="1008" t="s">
        <v>756</v>
      </c>
    </row>
    <row r="1803" spans="1:4" s="1007" customFormat="1" ht="11.25" customHeight="1" x14ac:dyDescent="0.2">
      <c r="A1803" s="1328"/>
      <c r="B1803" s="1005">
        <v>144</v>
      </c>
      <c r="C1803" s="1005">
        <v>144</v>
      </c>
      <c r="D1803" s="1010" t="s">
        <v>11</v>
      </c>
    </row>
    <row r="1804" spans="1:4" s="1007" customFormat="1" ht="11.25" customHeight="1" x14ac:dyDescent="0.2">
      <c r="A1804" s="1327" t="s">
        <v>3829</v>
      </c>
      <c r="B1804" s="1003">
        <v>100</v>
      </c>
      <c r="C1804" s="1003">
        <v>100</v>
      </c>
      <c r="D1804" s="1009" t="s">
        <v>425</v>
      </c>
    </row>
    <row r="1805" spans="1:4" s="1007" customFormat="1" ht="11.25" customHeight="1" x14ac:dyDescent="0.2">
      <c r="A1805" s="1327"/>
      <c r="B1805" s="1003">
        <v>100</v>
      </c>
      <c r="C1805" s="1003">
        <v>100</v>
      </c>
      <c r="D1805" s="1009" t="s">
        <v>11</v>
      </c>
    </row>
    <row r="1806" spans="1:4" s="1007" customFormat="1" ht="11.25" customHeight="1" x14ac:dyDescent="0.2">
      <c r="A1806" s="1326" t="s">
        <v>3488</v>
      </c>
      <c r="B1806" s="1002">
        <v>500</v>
      </c>
      <c r="C1806" s="1002">
        <v>500</v>
      </c>
      <c r="D1806" s="1008" t="s">
        <v>756</v>
      </c>
    </row>
    <row r="1807" spans="1:4" s="1007" customFormat="1" ht="11.25" customHeight="1" x14ac:dyDescent="0.2">
      <c r="A1807" s="1328"/>
      <c r="B1807" s="1005">
        <v>500</v>
      </c>
      <c r="C1807" s="1005">
        <v>500</v>
      </c>
      <c r="D1807" s="1010" t="s">
        <v>11</v>
      </c>
    </row>
    <row r="1808" spans="1:4" s="1007" customFormat="1" ht="11.25" customHeight="1" x14ac:dyDescent="0.2">
      <c r="A1808" s="1327" t="s">
        <v>3830</v>
      </c>
      <c r="B1808" s="1003">
        <v>200</v>
      </c>
      <c r="C1808" s="1003">
        <v>200</v>
      </c>
      <c r="D1808" s="1009" t="s">
        <v>425</v>
      </c>
    </row>
    <row r="1809" spans="1:4" s="1007" customFormat="1" ht="11.25" customHeight="1" x14ac:dyDescent="0.2">
      <c r="A1809" s="1327"/>
      <c r="B1809" s="1003">
        <v>200</v>
      </c>
      <c r="C1809" s="1003">
        <v>200</v>
      </c>
      <c r="D1809" s="1009" t="s">
        <v>11</v>
      </c>
    </row>
    <row r="1810" spans="1:4" s="1007" customFormat="1" ht="11.25" customHeight="1" x14ac:dyDescent="0.2">
      <c r="A1810" s="1326" t="s">
        <v>434</v>
      </c>
      <c r="B1810" s="1002">
        <v>460</v>
      </c>
      <c r="C1810" s="1002">
        <v>460</v>
      </c>
      <c r="D1810" s="1008" t="s">
        <v>756</v>
      </c>
    </row>
    <row r="1811" spans="1:4" s="1007" customFormat="1" ht="11.25" customHeight="1" x14ac:dyDescent="0.2">
      <c r="A1811" s="1328"/>
      <c r="B1811" s="1005">
        <v>460</v>
      </c>
      <c r="C1811" s="1005">
        <v>460</v>
      </c>
      <c r="D1811" s="1010" t="s">
        <v>11</v>
      </c>
    </row>
    <row r="1812" spans="1:4" s="1007" customFormat="1" ht="11.25" customHeight="1" x14ac:dyDescent="0.2">
      <c r="A1812" s="1327" t="s">
        <v>2967</v>
      </c>
      <c r="B1812" s="1003">
        <v>200</v>
      </c>
      <c r="C1812" s="1003">
        <v>200</v>
      </c>
      <c r="D1812" s="1009" t="s">
        <v>425</v>
      </c>
    </row>
    <row r="1813" spans="1:4" s="1007" customFormat="1" ht="11.25" customHeight="1" x14ac:dyDescent="0.2">
      <c r="A1813" s="1327"/>
      <c r="B1813" s="1003">
        <v>200</v>
      </c>
      <c r="C1813" s="1003">
        <v>200</v>
      </c>
      <c r="D1813" s="1009" t="s">
        <v>11</v>
      </c>
    </row>
    <row r="1814" spans="1:4" s="1007" customFormat="1" ht="11.25" customHeight="1" x14ac:dyDescent="0.2">
      <c r="A1814" s="1326" t="s">
        <v>3489</v>
      </c>
      <c r="B1814" s="1002">
        <v>218</v>
      </c>
      <c r="C1814" s="1002">
        <v>218</v>
      </c>
      <c r="D1814" s="1008" t="s">
        <v>756</v>
      </c>
    </row>
    <row r="1815" spans="1:4" s="1007" customFormat="1" ht="11.25" customHeight="1" x14ac:dyDescent="0.2">
      <c r="A1815" s="1328"/>
      <c r="B1815" s="1005">
        <v>218</v>
      </c>
      <c r="C1815" s="1005">
        <v>218</v>
      </c>
      <c r="D1815" s="1010" t="s">
        <v>11</v>
      </c>
    </row>
    <row r="1816" spans="1:4" s="1007" customFormat="1" ht="11.25" customHeight="1" x14ac:dyDescent="0.2">
      <c r="A1816" s="1327" t="s">
        <v>3150</v>
      </c>
      <c r="B1816" s="1003">
        <v>200</v>
      </c>
      <c r="C1816" s="1003">
        <v>200</v>
      </c>
      <c r="D1816" s="1009" t="s">
        <v>425</v>
      </c>
    </row>
    <row r="1817" spans="1:4" s="1007" customFormat="1" ht="11.25" customHeight="1" x14ac:dyDescent="0.2">
      <c r="A1817" s="1327"/>
      <c r="B1817" s="1003">
        <v>200</v>
      </c>
      <c r="C1817" s="1003">
        <v>200</v>
      </c>
      <c r="D1817" s="1009" t="s">
        <v>11</v>
      </c>
    </row>
    <row r="1818" spans="1:4" s="1007" customFormat="1" ht="11.25" customHeight="1" x14ac:dyDescent="0.2">
      <c r="A1818" s="1326" t="s">
        <v>3490</v>
      </c>
      <c r="B1818" s="1002">
        <v>500</v>
      </c>
      <c r="C1818" s="1002">
        <v>500</v>
      </c>
      <c r="D1818" s="1008" t="s">
        <v>756</v>
      </c>
    </row>
    <row r="1819" spans="1:4" s="1007" customFormat="1" ht="11.25" customHeight="1" x14ac:dyDescent="0.2">
      <c r="A1819" s="1328"/>
      <c r="B1819" s="1005">
        <v>500</v>
      </c>
      <c r="C1819" s="1005">
        <v>500</v>
      </c>
      <c r="D1819" s="1010" t="s">
        <v>11</v>
      </c>
    </row>
    <row r="1820" spans="1:4" s="1007" customFormat="1" ht="11.25" customHeight="1" x14ac:dyDescent="0.2">
      <c r="A1820" s="1327" t="s">
        <v>2150</v>
      </c>
      <c r="B1820" s="1003">
        <v>500</v>
      </c>
      <c r="C1820" s="1003">
        <v>500</v>
      </c>
      <c r="D1820" s="1009" t="s">
        <v>756</v>
      </c>
    </row>
    <row r="1821" spans="1:4" s="1007" customFormat="1" ht="11.25" customHeight="1" x14ac:dyDescent="0.2">
      <c r="A1821" s="1327"/>
      <c r="B1821" s="1003">
        <v>500</v>
      </c>
      <c r="C1821" s="1003">
        <v>500</v>
      </c>
      <c r="D1821" s="1009" t="s">
        <v>11</v>
      </c>
    </row>
    <row r="1822" spans="1:4" s="1007" customFormat="1" ht="11.25" customHeight="1" x14ac:dyDescent="0.2">
      <c r="A1822" s="1326" t="s">
        <v>3831</v>
      </c>
      <c r="B1822" s="1002">
        <v>150</v>
      </c>
      <c r="C1822" s="1002">
        <v>150</v>
      </c>
      <c r="D1822" s="1008" t="s">
        <v>425</v>
      </c>
    </row>
    <row r="1823" spans="1:4" s="1007" customFormat="1" ht="11.25" customHeight="1" x14ac:dyDescent="0.2">
      <c r="A1823" s="1328"/>
      <c r="B1823" s="1005">
        <v>150</v>
      </c>
      <c r="C1823" s="1005">
        <v>150</v>
      </c>
      <c r="D1823" s="1010" t="s">
        <v>11</v>
      </c>
    </row>
    <row r="1824" spans="1:4" s="1007" customFormat="1" ht="11.25" customHeight="1" x14ac:dyDescent="0.2">
      <c r="A1824" s="1327" t="s">
        <v>435</v>
      </c>
      <c r="B1824" s="1003">
        <v>460</v>
      </c>
      <c r="C1824" s="1003">
        <v>459.88499999999999</v>
      </c>
      <c r="D1824" s="1009" t="s">
        <v>756</v>
      </c>
    </row>
    <row r="1825" spans="1:4" s="1007" customFormat="1" ht="11.25" customHeight="1" x14ac:dyDescent="0.2">
      <c r="A1825" s="1327"/>
      <c r="B1825" s="1003">
        <v>460</v>
      </c>
      <c r="C1825" s="1003">
        <v>459.88499999999999</v>
      </c>
      <c r="D1825" s="1009" t="s">
        <v>11</v>
      </c>
    </row>
    <row r="1826" spans="1:4" s="1007" customFormat="1" ht="11.25" customHeight="1" x14ac:dyDescent="0.2">
      <c r="A1826" s="1326" t="s">
        <v>2151</v>
      </c>
      <c r="B1826" s="1002">
        <v>100</v>
      </c>
      <c r="C1826" s="1002">
        <v>100</v>
      </c>
      <c r="D1826" s="1008" t="s">
        <v>440</v>
      </c>
    </row>
    <row r="1827" spans="1:4" s="1007" customFormat="1" ht="11.25" customHeight="1" x14ac:dyDescent="0.2">
      <c r="A1827" s="1328"/>
      <c r="B1827" s="1005">
        <v>100</v>
      </c>
      <c r="C1827" s="1005">
        <v>100</v>
      </c>
      <c r="D1827" s="1010" t="s">
        <v>11</v>
      </c>
    </row>
    <row r="1828" spans="1:4" s="1007" customFormat="1" ht="11.25" customHeight="1" x14ac:dyDescent="0.2">
      <c r="A1828" s="1326" t="s">
        <v>2152</v>
      </c>
      <c r="B1828" s="1002">
        <v>50</v>
      </c>
      <c r="C1828" s="1002">
        <v>50</v>
      </c>
      <c r="D1828" s="1008" t="s">
        <v>757</v>
      </c>
    </row>
    <row r="1829" spans="1:4" s="1007" customFormat="1" ht="11.25" customHeight="1" x14ac:dyDescent="0.2">
      <c r="A1829" s="1328"/>
      <c r="B1829" s="1005">
        <v>50</v>
      </c>
      <c r="C1829" s="1005">
        <v>50</v>
      </c>
      <c r="D1829" s="1010" t="s">
        <v>11</v>
      </c>
    </row>
    <row r="1830" spans="1:4" s="1007" customFormat="1" ht="11.25" customHeight="1" x14ac:dyDescent="0.2">
      <c r="A1830" s="1326" t="s">
        <v>4590</v>
      </c>
      <c r="B1830" s="1002">
        <v>457</v>
      </c>
      <c r="C1830" s="1002">
        <v>457</v>
      </c>
      <c r="D1830" s="1008" t="s">
        <v>756</v>
      </c>
    </row>
    <row r="1831" spans="1:4" s="1007" customFormat="1" ht="11.25" customHeight="1" x14ac:dyDescent="0.2">
      <c r="A1831" s="1328"/>
      <c r="B1831" s="1005">
        <v>457</v>
      </c>
      <c r="C1831" s="1005">
        <v>457</v>
      </c>
      <c r="D1831" s="1010" t="s">
        <v>11</v>
      </c>
    </row>
    <row r="1832" spans="1:4" s="1007" customFormat="1" ht="11.25" customHeight="1" x14ac:dyDescent="0.2">
      <c r="A1832" s="1327" t="s">
        <v>3832</v>
      </c>
      <c r="B1832" s="1003">
        <v>25</v>
      </c>
      <c r="C1832" s="1003">
        <v>25</v>
      </c>
      <c r="D1832" s="1009" t="s">
        <v>425</v>
      </c>
    </row>
    <row r="1833" spans="1:4" s="1007" customFormat="1" ht="11.25" customHeight="1" x14ac:dyDescent="0.2">
      <c r="A1833" s="1327"/>
      <c r="B1833" s="1003">
        <v>25</v>
      </c>
      <c r="C1833" s="1003">
        <v>25</v>
      </c>
      <c r="D1833" s="1009" t="s">
        <v>11</v>
      </c>
    </row>
    <row r="1834" spans="1:4" s="1007" customFormat="1" ht="11.25" customHeight="1" x14ac:dyDescent="0.2">
      <c r="A1834" s="1326" t="s">
        <v>3833</v>
      </c>
      <c r="B1834" s="1002">
        <v>60</v>
      </c>
      <c r="C1834" s="1002">
        <v>60</v>
      </c>
      <c r="D1834" s="1008" t="s">
        <v>425</v>
      </c>
    </row>
    <row r="1835" spans="1:4" s="1007" customFormat="1" ht="11.25" customHeight="1" x14ac:dyDescent="0.2">
      <c r="A1835" s="1328"/>
      <c r="B1835" s="1005">
        <v>60</v>
      </c>
      <c r="C1835" s="1005">
        <v>60</v>
      </c>
      <c r="D1835" s="1010" t="s">
        <v>11</v>
      </c>
    </row>
    <row r="1836" spans="1:4" s="1007" customFormat="1" ht="11.25" customHeight="1" x14ac:dyDescent="0.2">
      <c r="A1836" s="1327" t="s">
        <v>3151</v>
      </c>
      <c r="B1836" s="1003">
        <v>400</v>
      </c>
      <c r="C1836" s="1003">
        <v>400</v>
      </c>
      <c r="D1836" s="1009" t="s">
        <v>425</v>
      </c>
    </row>
    <row r="1837" spans="1:4" s="1007" customFormat="1" ht="11.25" customHeight="1" x14ac:dyDescent="0.2">
      <c r="A1837" s="1327"/>
      <c r="B1837" s="1003">
        <v>400</v>
      </c>
      <c r="C1837" s="1003">
        <v>400</v>
      </c>
      <c r="D1837" s="1009" t="s">
        <v>11</v>
      </c>
    </row>
    <row r="1838" spans="1:4" s="1007" customFormat="1" ht="11.25" customHeight="1" x14ac:dyDescent="0.2">
      <c r="A1838" s="1326" t="s">
        <v>3491</v>
      </c>
      <c r="B1838" s="1002">
        <v>400</v>
      </c>
      <c r="C1838" s="1002">
        <v>400</v>
      </c>
      <c r="D1838" s="1008" t="s">
        <v>756</v>
      </c>
    </row>
    <row r="1839" spans="1:4" s="1007" customFormat="1" ht="11.25" customHeight="1" x14ac:dyDescent="0.2">
      <c r="A1839" s="1328"/>
      <c r="B1839" s="1005">
        <v>400</v>
      </c>
      <c r="C1839" s="1005">
        <v>400</v>
      </c>
      <c r="D1839" s="1010" t="s">
        <v>11</v>
      </c>
    </row>
    <row r="1840" spans="1:4" s="1007" customFormat="1" ht="11.25" customHeight="1" x14ac:dyDescent="0.2">
      <c r="A1840" s="1327" t="s">
        <v>4591</v>
      </c>
      <c r="B1840" s="1003">
        <v>750</v>
      </c>
      <c r="C1840" s="1003">
        <v>0</v>
      </c>
      <c r="D1840" s="1009" t="s">
        <v>758</v>
      </c>
    </row>
    <row r="1841" spans="1:4" s="1007" customFormat="1" ht="11.25" customHeight="1" x14ac:dyDescent="0.2">
      <c r="A1841" s="1327"/>
      <c r="B1841" s="1003">
        <v>750</v>
      </c>
      <c r="C1841" s="1003">
        <v>0</v>
      </c>
      <c r="D1841" s="1009" t="s">
        <v>11</v>
      </c>
    </row>
    <row r="1842" spans="1:4" s="1007" customFormat="1" ht="11.25" customHeight="1" x14ac:dyDescent="0.2">
      <c r="A1842" s="1326" t="s">
        <v>4592</v>
      </c>
      <c r="B1842" s="1002">
        <v>170</v>
      </c>
      <c r="C1842" s="1002">
        <v>170</v>
      </c>
      <c r="D1842" s="1008" t="s">
        <v>756</v>
      </c>
    </row>
    <row r="1843" spans="1:4" s="1007" customFormat="1" ht="11.25" customHeight="1" x14ac:dyDescent="0.2">
      <c r="A1843" s="1328"/>
      <c r="B1843" s="1005">
        <v>170</v>
      </c>
      <c r="C1843" s="1005">
        <v>170</v>
      </c>
      <c r="D1843" s="1010" t="s">
        <v>11</v>
      </c>
    </row>
    <row r="1844" spans="1:4" s="1007" customFormat="1" ht="11.25" customHeight="1" x14ac:dyDescent="0.2">
      <c r="A1844" s="1327" t="s">
        <v>4593</v>
      </c>
      <c r="B1844" s="1003">
        <v>500</v>
      </c>
      <c r="C1844" s="1003">
        <v>500</v>
      </c>
      <c r="D1844" s="1009" t="s">
        <v>756</v>
      </c>
    </row>
    <row r="1845" spans="1:4" s="1007" customFormat="1" ht="11.25" customHeight="1" x14ac:dyDescent="0.2">
      <c r="A1845" s="1327"/>
      <c r="B1845" s="1003">
        <v>500</v>
      </c>
      <c r="C1845" s="1003">
        <v>500</v>
      </c>
      <c r="D1845" s="1009" t="s">
        <v>11</v>
      </c>
    </row>
    <row r="1846" spans="1:4" s="1007" customFormat="1" ht="11.25" customHeight="1" x14ac:dyDescent="0.2">
      <c r="A1846" s="1326" t="s">
        <v>3961</v>
      </c>
      <c r="B1846" s="1002">
        <v>150</v>
      </c>
      <c r="C1846" s="1002">
        <v>150</v>
      </c>
      <c r="D1846" s="1008" t="s">
        <v>3205</v>
      </c>
    </row>
    <row r="1847" spans="1:4" s="1007" customFormat="1" ht="11.25" customHeight="1" x14ac:dyDescent="0.2">
      <c r="A1847" s="1328"/>
      <c r="B1847" s="1005">
        <v>150</v>
      </c>
      <c r="C1847" s="1005">
        <v>150</v>
      </c>
      <c r="D1847" s="1010" t="s">
        <v>11</v>
      </c>
    </row>
    <row r="1848" spans="1:4" s="1007" customFormat="1" ht="11.25" customHeight="1" x14ac:dyDescent="0.2">
      <c r="A1848" s="1327" t="s">
        <v>2968</v>
      </c>
      <c r="B1848" s="1003">
        <v>150</v>
      </c>
      <c r="C1848" s="1003">
        <v>150</v>
      </c>
      <c r="D1848" s="1009" t="s">
        <v>425</v>
      </c>
    </row>
    <row r="1849" spans="1:4" s="1007" customFormat="1" ht="11.25" customHeight="1" x14ac:dyDescent="0.2">
      <c r="A1849" s="1327"/>
      <c r="B1849" s="1003">
        <v>150</v>
      </c>
      <c r="C1849" s="1003">
        <v>150</v>
      </c>
      <c r="D1849" s="1009" t="s">
        <v>11</v>
      </c>
    </row>
    <row r="1850" spans="1:4" s="1007" customFormat="1" ht="11.25" customHeight="1" x14ac:dyDescent="0.2">
      <c r="A1850" s="1326" t="s">
        <v>3834</v>
      </c>
      <c r="B1850" s="1002">
        <v>147</v>
      </c>
      <c r="C1850" s="1002">
        <v>146.05000000000001</v>
      </c>
      <c r="D1850" s="1008" t="s">
        <v>425</v>
      </c>
    </row>
    <row r="1851" spans="1:4" s="1007" customFormat="1" ht="11.25" customHeight="1" x14ac:dyDescent="0.2">
      <c r="A1851" s="1328"/>
      <c r="B1851" s="1005">
        <v>147</v>
      </c>
      <c r="C1851" s="1005">
        <v>146.05000000000001</v>
      </c>
      <c r="D1851" s="1010" t="s">
        <v>11</v>
      </c>
    </row>
    <row r="1852" spans="1:4" s="1007" customFormat="1" ht="11.25" customHeight="1" x14ac:dyDescent="0.2">
      <c r="A1852" s="1327" t="s">
        <v>3835</v>
      </c>
      <c r="B1852" s="1003">
        <v>120</v>
      </c>
      <c r="C1852" s="1003">
        <v>120</v>
      </c>
      <c r="D1852" s="1009" t="s">
        <v>425</v>
      </c>
    </row>
    <row r="1853" spans="1:4" s="1007" customFormat="1" ht="11.25" customHeight="1" x14ac:dyDescent="0.2">
      <c r="A1853" s="1327"/>
      <c r="B1853" s="1003">
        <v>120</v>
      </c>
      <c r="C1853" s="1003">
        <v>120</v>
      </c>
      <c r="D1853" s="1009" t="s">
        <v>11</v>
      </c>
    </row>
    <row r="1854" spans="1:4" s="1007" customFormat="1" ht="11.25" customHeight="1" x14ac:dyDescent="0.2">
      <c r="A1854" s="1326" t="s">
        <v>3492</v>
      </c>
      <c r="B1854" s="1002">
        <v>415</v>
      </c>
      <c r="C1854" s="1002">
        <v>415</v>
      </c>
      <c r="D1854" s="1008" t="s">
        <v>756</v>
      </c>
    </row>
    <row r="1855" spans="1:4" s="1007" customFormat="1" ht="11.25" customHeight="1" x14ac:dyDescent="0.2">
      <c r="A1855" s="1328"/>
      <c r="B1855" s="1005">
        <v>415</v>
      </c>
      <c r="C1855" s="1005">
        <v>415</v>
      </c>
      <c r="D1855" s="1010" t="s">
        <v>11</v>
      </c>
    </row>
    <row r="1856" spans="1:4" s="1007" customFormat="1" ht="11.25" customHeight="1" x14ac:dyDescent="0.2">
      <c r="A1856" s="1327" t="s">
        <v>3836</v>
      </c>
      <c r="B1856" s="1003">
        <v>200</v>
      </c>
      <c r="C1856" s="1003">
        <v>200</v>
      </c>
      <c r="D1856" s="1009" t="s">
        <v>425</v>
      </c>
    </row>
    <row r="1857" spans="1:4" s="1007" customFormat="1" ht="11.25" customHeight="1" x14ac:dyDescent="0.2">
      <c r="A1857" s="1327"/>
      <c r="B1857" s="1003">
        <v>200</v>
      </c>
      <c r="C1857" s="1003">
        <v>200</v>
      </c>
      <c r="D1857" s="1009" t="s">
        <v>11</v>
      </c>
    </row>
    <row r="1858" spans="1:4" s="1007" customFormat="1" ht="11.25" customHeight="1" x14ac:dyDescent="0.2">
      <c r="A1858" s="1326" t="s">
        <v>3493</v>
      </c>
      <c r="B1858" s="1002">
        <v>80</v>
      </c>
      <c r="C1858" s="1002">
        <v>80</v>
      </c>
      <c r="D1858" s="1008" t="s">
        <v>3406</v>
      </c>
    </row>
    <row r="1859" spans="1:4" s="1007" customFormat="1" ht="21" x14ac:dyDescent="0.2">
      <c r="A1859" s="1327"/>
      <c r="B1859" s="1003">
        <v>200</v>
      </c>
      <c r="C1859" s="1003">
        <v>200</v>
      </c>
      <c r="D1859" s="1009" t="s">
        <v>810</v>
      </c>
    </row>
    <row r="1860" spans="1:4" s="1007" customFormat="1" ht="11.25" customHeight="1" x14ac:dyDescent="0.2">
      <c r="A1860" s="1328"/>
      <c r="B1860" s="1005">
        <v>280</v>
      </c>
      <c r="C1860" s="1005">
        <v>280</v>
      </c>
      <c r="D1860" s="1010" t="s">
        <v>11</v>
      </c>
    </row>
    <row r="1861" spans="1:4" s="1007" customFormat="1" ht="11.25" customHeight="1" x14ac:dyDescent="0.2">
      <c r="A1861" s="1327" t="s">
        <v>2153</v>
      </c>
      <c r="B1861" s="1003">
        <v>50</v>
      </c>
      <c r="C1861" s="1003">
        <v>44.115000000000002</v>
      </c>
      <c r="D1861" s="1009" t="s">
        <v>2938</v>
      </c>
    </row>
    <row r="1862" spans="1:4" s="1007" customFormat="1" ht="11.25" customHeight="1" x14ac:dyDescent="0.2">
      <c r="A1862" s="1327"/>
      <c r="B1862" s="1003">
        <v>50</v>
      </c>
      <c r="C1862" s="1003">
        <v>44.115000000000002</v>
      </c>
      <c r="D1862" s="1009" t="s">
        <v>11</v>
      </c>
    </row>
    <row r="1863" spans="1:4" s="1007" customFormat="1" ht="11.25" customHeight="1" x14ac:dyDescent="0.2">
      <c r="A1863" s="1326" t="s">
        <v>3967</v>
      </c>
      <c r="B1863" s="1002">
        <v>112.69</v>
      </c>
      <c r="C1863" s="1002">
        <v>112.68600000000001</v>
      </c>
      <c r="D1863" s="1008" t="s">
        <v>559</v>
      </c>
    </row>
    <row r="1864" spans="1:4" s="1007" customFormat="1" ht="11.25" customHeight="1" x14ac:dyDescent="0.2">
      <c r="A1864" s="1328"/>
      <c r="B1864" s="1005">
        <v>112.69</v>
      </c>
      <c r="C1864" s="1005">
        <v>112.68600000000001</v>
      </c>
      <c r="D1864" s="1010" t="s">
        <v>11</v>
      </c>
    </row>
    <row r="1865" spans="1:4" s="1007" customFormat="1" ht="11.25" customHeight="1" x14ac:dyDescent="0.2">
      <c r="A1865" s="1327" t="s">
        <v>4594</v>
      </c>
      <c r="B1865" s="1003">
        <v>85.5</v>
      </c>
      <c r="C1865" s="1003">
        <v>85.5</v>
      </c>
      <c r="D1865" s="1009" t="s">
        <v>741</v>
      </c>
    </row>
    <row r="1866" spans="1:4" s="1007" customFormat="1" ht="11.25" customHeight="1" x14ac:dyDescent="0.2">
      <c r="A1866" s="1327"/>
      <c r="B1866" s="1003">
        <v>85.5</v>
      </c>
      <c r="C1866" s="1003">
        <v>85.5</v>
      </c>
      <c r="D1866" s="1009" t="s">
        <v>11</v>
      </c>
    </row>
    <row r="1867" spans="1:4" s="1007" customFormat="1" ht="11.25" customHeight="1" x14ac:dyDescent="0.2">
      <c r="A1867" s="1326" t="s">
        <v>2154</v>
      </c>
      <c r="B1867" s="1002">
        <v>80</v>
      </c>
      <c r="C1867" s="1002">
        <v>80</v>
      </c>
      <c r="D1867" s="1008" t="s">
        <v>741</v>
      </c>
    </row>
    <row r="1868" spans="1:4" s="1007" customFormat="1" ht="11.25" customHeight="1" x14ac:dyDescent="0.2">
      <c r="A1868" s="1328"/>
      <c r="B1868" s="1005">
        <v>80</v>
      </c>
      <c r="C1868" s="1005">
        <v>80</v>
      </c>
      <c r="D1868" s="1010" t="s">
        <v>11</v>
      </c>
    </row>
    <row r="1869" spans="1:4" s="1007" customFormat="1" ht="11.25" customHeight="1" x14ac:dyDescent="0.2">
      <c r="A1869" s="1327" t="s">
        <v>4595</v>
      </c>
      <c r="B1869" s="1003">
        <v>40.799999999999997</v>
      </c>
      <c r="C1869" s="1003">
        <v>40.799999999999997</v>
      </c>
      <c r="D1869" s="1009" t="s">
        <v>741</v>
      </c>
    </row>
    <row r="1870" spans="1:4" s="1007" customFormat="1" ht="11.25" customHeight="1" x14ac:dyDescent="0.2">
      <c r="A1870" s="1327"/>
      <c r="B1870" s="1003">
        <v>40.799999999999997</v>
      </c>
      <c r="C1870" s="1003">
        <v>40.799999999999997</v>
      </c>
      <c r="D1870" s="1009" t="s">
        <v>11</v>
      </c>
    </row>
    <row r="1871" spans="1:4" s="1007" customFormat="1" ht="11.25" customHeight="1" x14ac:dyDescent="0.2">
      <c r="A1871" s="1326" t="s">
        <v>4596</v>
      </c>
      <c r="B1871" s="1002">
        <v>60.5</v>
      </c>
      <c r="C1871" s="1002">
        <v>46.707999999999998</v>
      </c>
      <c r="D1871" s="1008" t="s">
        <v>741</v>
      </c>
    </row>
    <row r="1872" spans="1:4" s="1007" customFormat="1" ht="11.25" customHeight="1" x14ac:dyDescent="0.2">
      <c r="A1872" s="1328"/>
      <c r="B1872" s="1005">
        <v>60.5</v>
      </c>
      <c r="C1872" s="1005">
        <v>46.707999999999998</v>
      </c>
      <c r="D1872" s="1010" t="s">
        <v>11</v>
      </c>
    </row>
    <row r="1873" spans="1:4" s="1007" customFormat="1" ht="21" x14ac:dyDescent="0.2">
      <c r="A1873" s="1326" t="s">
        <v>4597</v>
      </c>
      <c r="B1873" s="1002">
        <v>50</v>
      </c>
      <c r="C1873" s="1002">
        <v>50</v>
      </c>
      <c r="D1873" s="1008" t="s">
        <v>810</v>
      </c>
    </row>
    <row r="1874" spans="1:4" s="1007" customFormat="1" ht="11.25" customHeight="1" x14ac:dyDescent="0.2">
      <c r="A1874" s="1328"/>
      <c r="B1874" s="1005">
        <v>50</v>
      </c>
      <c r="C1874" s="1005">
        <v>50</v>
      </c>
      <c r="D1874" s="1010" t="s">
        <v>11</v>
      </c>
    </row>
    <row r="1875" spans="1:4" s="1007" customFormat="1" ht="11.25" customHeight="1" x14ac:dyDescent="0.2">
      <c r="A1875" s="1326" t="s">
        <v>2155</v>
      </c>
      <c r="B1875" s="1002">
        <v>10003.530000000001</v>
      </c>
      <c r="C1875" s="1002">
        <v>10003.525</v>
      </c>
      <c r="D1875" s="1008" t="s">
        <v>1957</v>
      </c>
    </row>
    <row r="1876" spans="1:4" s="1007" customFormat="1" ht="11.25" customHeight="1" x14ac:dyDescent="0.2">
      <c r="A1876" s="1327"/>
      <c r="B1876" s="1003">
        <v>32</v>
      </c>
      <c r="C1876" s="1003">
        <v>32</v>
      </c>
      <c r="D1876" s="1009" t="s">
        <v>3336</v>
      </c>
    </row>
    <row r="1877" spans="1:4" s="1007" customFormat="1" ht="11.25" customHeight="1" x14ac:dyDescent="0.2">
      <c r="A1877" s="1328"/>
      <c r="B1877" s="1005">
        <v>10035.530000000001</v>
      </c>
      <c r="C1877" s="1005">
        <v>10035.525</v>
      </c>
      <c r="D1877" s="1010" t="s">
        <v>11</v>
      </c>
    </row>
    <row r="1878" spans="1:4" s="1007" customFormat="1" ht="11.25" customHeight="1" x14ac:dyDescent="0.2">
      <c r="A1878" s="1327" t="s">
        <v>3890</v>
      </c>
      <c r="B1878" s="1003">
        <v>50</v>
      </c>
      <c r="C1878" s="1003">
        <v>50</v>
      </c>
      <c r="D1878" s="1009" t="s">
        <v>463</v>
      </c>
    </row>
    <row r="1879" spans="1:4" s="1007" customFormat="1" ht="11.25" customHeight="1" x14ac:dyDescent="0.2">
      <c r="A1879" s="1327"/>
      <c r="B1879" s="1003">
        <v>50</v>
      </c>
      <c r="C1879" s="1003">
        <v>50</v>
      </c>
      <c r="D1879" s="1009" t="s">
        <v>11</v>
      </c>
    </row>
    <row r="1880" spans="1:4" s="1007" customFormat="1" ht="11.25" customHeight="1" x14ac:dyDescent="0.2">
      <c r="A1880" s="1326" t="s">
        <v>2156</v>
      </c>
      <c r="B1880" s="1002">
        <v>80</v>
      </c>
      <c r="C1880" s="1002">
        <v>80</v>
      </c>
      <c r="D1880" s="1008" t="s">
        <v>741</v>
      </c>
    </row>
    <row r="1881" spans="1:4" s="1007" customFormat="1" ht="11.25" customHeight="1" x14ac:dyDescent="0.2">
      <c r="A1881" s="1328"/>
      <c r="B1881" s="1005">
        <v>80</v>
      </c>
      <c r="C1881" s="1005">
        <v>80</v>
      </c>
      <c r="D1881" s="1010" t="s">
        <v>11</v>
      </c>
    </row>
    <row r="1882" spans="1:4" s="1007" customFormat="1" ht="11.25" customHeight="1" x14ac:dyDescent="0.2">
      <c r="A1882" s="1327" t="s">
        <v>4598</v>
      </c>
      <c r="B1882" s="1003">
        <v>80</v>
      </c>
      <c r="C1882" s="1003">
        <v>80</v>
      </c>
      <c r="D1882" s="1009" t="s">
        <v>4392</v>
      </c>
    </row>
    <row r="1883" spans="1:4" s="1007" customFormat="1" ht="11.25" customHeight="1" x14ac:dyDescent="0.2">
      <c r="A1883" s="1327"/>
      <c r="B1883" s="1003">
        <v>80</v>
      </c>
      <c r="C1883" s="1003">
        <v>80</v>
      </c>
      <c r="D1883" s="1009" t="s">
        <v>11</v>
      </c>
    </row>
    <row r="1884" spans="1:4" s="1007" customFormat="1" ht="11.25" customHeight="1" x14ac:dyDescent="0.2">
      <c r="A1884" s="1326" t="s">
        <v>466</v>
      </c>
      <c r="B1884" s="1002">
        <v>168</v>
      </c>
      <c r="C1884" s="1002">
        <v>168</v>
      </c>
      <c r="D1884" s="1008" t="s">
        <v>463</v>
      </c>
    </row>
    <row r="1885" spans="1:4" s="1007" customFormat="1" ht="11.25" customHeight="1" x14ac:dyDescent="0.2">
      <c r="A1885" s="1328"/>
      <c r="B1885" s="1005">
        <v>168</v>
      </c>
      <c r="C1885" s="1005">
        <v>168</v>
      </c>
      <c r="D1885" s="1010" t="s">
        <v>11</v>
      </c>
    </row>
    <row r="1886" spans="1:4" s="1007" customFormat="1" ht="11.25" customHeight="1" x14ac:dyDescent="0.2">
      <c r="A1886" s="1327" t="s">
        <v>4599</v>
      </c>
      <c r="B1886" s="1003">
        <v>60</v>
      </c>
      <c r="C1886" s="1003">
        <v>60</v>
      </c>
      <c r="D1886" s="1009" t="s">
        <v>807</v>
      </c>
    </row>
    <row r="1887" spans="1:4" s="1007" customFormat="1" ht="11.25" customHeight="1" x14ac:dyDescent="0.2">
      <c r="A1887" s="1327"/>
      <c r="B1887" s="1003">
        <v>60</v>
      </c>
      <c r="C1887" s="1003">
        <v>60</v>
      </c>
      <c r="D1887" s="1009" t="s">
        <v>11</v>
      </c>
    </row>
    <row r="1888" spans="1:4" s="1007" customFormat="1" ht="11.25" customHeight="1" x14ac:dyDescent="0.2">
      <c r="A1888" s="1326" t="s">
        <v>468</v>
      </c>
      <c r="B1888" s="1002">
        <v>79.8</v>
      </c>
      <c r="C1888" s="1002">
        <v>79.8</v>
      </c>
      <c r="D1888" s="1008" t="s">
        <v>3406</v>
      </c>
    </row>
    <row r="1889" spans="1:4" s="1007" customFormat="1" ht="21" x14ac:dyDescent="0.2">
      <c r="A1889" s="1327"/>
      <c r="B1889" s="1003">
        <v>53.8</v>
      </c>
      <c r="C1889" s="1003">
        <v>53.8</v>
      </c>
      <c r="D1889" s="1009" t="s">
        <v>810</v>
      </c>
    </row>
    <row r="1890" spans="1:4" s="1007" customFormat="1" ht="11.25" customHeight="1" x14ac:dyDescent="0.2">
      <c r="A1890" s="1327"/>
      <c r="B1890" s="1003">
        <v>50</v>
      </c>
      <c r="C1890" s="1003">
        <v>50</v>
      </c>
      <c r="D1890" s="1009" t="s">
        <v>463</v>
      </c>
    </row>
    <row r="1891" spans="1:4" s="1007" customFormat="1" ht="11.25" customHeight="1" x14ac:dyDescent="0.2">
      <c r="A1891" s="1328"/>
      <c r="B1891" s="1005">
        <v>183.6</v>
      </c>
      <c r="C1891" s="1005">
        <v>183.6</v>
      </c>
      <c r="D1891" s="1010" t="s">
        <v>11</v>
      </c>
    </row>
    <row r="1892" spans="1:4" s="1007" customFormat="1" ht="21" x14ac:dyDescent="0.2">
      <c r="A1892" s="1327" t="s">
        <v>2157</v>
      </c>
      <c r="B1892" s="1003">
        <v>80</v>
      </c>
      <c r="C1892" s="1003">
        <v>78.31</v>
      </c>
      <c r="D1892" s="1009" t="s">
        <v>810</v>
      </c>
    </row>
    <row r="1893" spans="1:4" s="1007" customFormat="1" ht="11.25" customHeight="1" x14ac:dyDescent="0.2">
      <c r="A1893" s="1327"/>
      <c r="B1893" s="1003">
        <v>80</v>
      </c>
      <c r="C1893" s="1003">
        <v>78.31</v>
      </c>
      <c r="D1893" s="1009" t="s">
        <v>11</v>
      </c>
    </row>
    <row r="1894" spans="1:4" s="1007" customFormat="1" ht="11.25" customHeight="1" x14ac:dyDescent="0.2">
      <c r="A1894" s="1326" t="s">
        <v>2158</v>
      </c>
      <c r="B1894" s="1002">
        <v>72</v>
      </c>
      <c r="C1894" s="1002">
        <v>72</v>
      </c>
      <c r="D1894" s="1008" t="s">
        <v>755</v>
      </c>
    </row>
    <row r="1895" spans="1:4" s="1007" customFormat="1" ht="11.25" customHeight="1" x14ac:dyDescent="0.2">
      <c r="A1895" s="1328"/>
      <c r="B1895" s="1005">
        <v>72</v>
      </c>
      <c r="C1895" s="1005">
        <v>72</v>
      </c>
      <c r="D1895" s="1010" t="s">
        <v>11</v>
      </c>
    </row>
    <row r="1896" spans="1:4" s="1007" customFormat="1" ht="11.25" customHeight="1" x14ac:dyDescent="0.2">
      <c r="A1896" s="1327" t="s">
        <v>4600</v>
      </c>
      <c r="B1896" s="1003">
        <v>250</v>
      </c>
      <c r="C1896" s="1003">
        <v>250</v>
      </c>
      <c r="D1896" s="1008" t="s">
        <v>757</v>
      </c>
    </row>
    <row r="1897" spans="1:4" s="1007" customFormat="1" ht="11.25" customHeight="1" x14ac:dyDescent="0.2">
      <c r="A1897" s="1327"/>
      <c r="B1897" s="1003">
        <v>250</v>
      </c>
      <c r="C1897" s="1003">
        <v>250</v>
      </c>
      <c r="D1897" s="1009" t="s">
        <v>11</v>
      </c>
    </row>
    <row r="1898" spans="1:4" s="1007" customFormat="1" ht="11.25" customHeight="1" x14ac:dyDescent="0.2">
      <c r="A1898" s="1326" t="s">
        <v>536</v>
      </c>
      <c r="B1898" s="1002">
        <v>400</v>
      </c>
      <c r="C1898" s="1002">
        <v>400</v>
      </c>
      <c r="D1898" s="1008" t="s">
        <v>829</v>
      </c>
    </row>
    <row r="1899" spans="1:4" s="1007" customFormat="1" ht="11.25" customHeight="1" x14ac:dyDescent="0.2">
      <c r="A1899" s="1327"/>
      <c r="B1899" s="1003">
        <v>50</v>
      </c>
      <c r="C1899" s="1003">
        <v>50</v>
      </c>
      <c r="D1899" s="1009" t="s">
        <v>4329</v>
      </c>
    </row>
    <row r="1900" spans="1:4" s="1007" customFormat="1" ht="11.25" customHeight="1" x14ac:dyDescent="0.2">
      <c r="A1900" s="1327"/>
      <c r="B1900" s="1003">
        <v>6000</v>
      </c>
      <c r="C1900" s="1003">
        <v>6000</v>
      </c>
      <c r="D1900" s="1009" t="s">
        <v>516</v>
      </c>
    </row>
    <row r="1901" spans="1:4" s="1007" customFormat="1" ht="11.25" customHeight="1" x14ac:dyDescent="0.2">
      <c r="A1901" s="1328"/>
      <c r="B1901" s="1005">
        <v>6450</v>
      </c>
      <c r="C1901" s="1005">
        <v>6450</v>
      </c>
      <c r="D1901" s="1010" t="s">
        <v>11</v>
      </c>
    </row>
    <row r="1902" spans="1:4" s="1007" customFormat="1" ht="21" x14ac:dyDescent="0.2">
      <c r="A1902" s="1327" t="s">
        <v>2969</v>
      </c>
      <c r="B1902" s="1003">
        <v>200</v>
      </c>
      <c r="C1902" s="1003">
        <v>200</v>
      </c>
      <c r="D1902" s="1009" t="s">
        <v>3494</v>
      </c>
    </row>
    <row r="1903" spans="1:4" s="1007" customFormat="1" ht="11.25" customHeight="1" x14ac:dyDescent="0.2">
      <c r="A1903" s="1327"/>
      <c r="B1903" s="1003">
        <v>200</v>
      </c>
      <c r="C1903" s="1003">
        <v>200</v>
      </c>
      <c r="D1903" s="1009" t="s">
        <v>11</v>
      </c>
    </row>
    <row r="1904" spans="1:4" s="1007" customFormat="1" ht="11.25" customHeight="1" x14ac:dyDescent="0.2">
      <c r="A1904" s="1326" t="s">
        <v>3907</v>
      </c>
      <c r="B1904" s="1002">
        <v>50</v>
      </c>
      <c r="C1904" s="1002">
        <v>50</v>
      </c>
      <c r="D1904" s="1008" t="s">
        <v>490</v>
      </c>
    </row>
    <row r="1905" spans="1:4" s="1007" customFormat="1" ht="11.25" customHeight="1" x14ac:dyDescent="0.2">
      <c r="A1905" s="1328"/>
      <c r="B1905" s="1005">
        <v>50</v>
      </c>
      <c r="C1905" s="1005">
        <v>50</v>
      </c>
      <c r="D1905" s="1010" t="s">
        <v>11</v>
      </c>
    </row>
    <row r="1906" spans="1:4" s="1007" customFormat="1" ht="11.25" customHeight="1" x14ac:dyDescent="0.2">
      <c r="A1906" s="1327" t="s">
        <v>2159</v>
      </c>
      <c r="B1906" s="1003">
        <v>3190</v>
      </c>
      <c r="C1906" s="1003">
        <v>3190</v>
      </c>
      <c r="D1906" s="1009" t="s">
        <v>812</v>
      </c>
    </row>
    <row r="1907" spans="1:4" s="1007" customFormat="1" ht="11.25" customHeight="1" x14ac:dyDescent="0.2">
      <c r="A1907" s="1327"/>
      <c r="B1907" s="1003">
        <v>298.8</v>
      </c>
      <c r="C1907" s="1003">
        <v>291.75400000000002</v>
      </c>
      <c r="D1907" s="1009" t="s">
        <v>809</v>
      </c>
    </row>
    <row r="1908" spans="1:4" s="1007" customFormat="1" ht="11.25" customHeight="1" x14ac:dyDescent="0.2">
      <c r="A1908" s="1327"/>
      <c r="B1908" s="1003">
        <v>3488.8</v>
      </c>
      <c r="C1908" s="1003">
        <v>3481.7540000000004</v>
      </c>
      <c r="D1908" s="1009" t="s">
        <v>11</v>
      </c>
    </row>
    <row r="1909" spans="1:4" s="1007" customFormat="1" ht="11.25" customHeight="1" x14ac:dyDescent="0.2">
      <c r="A1909" s="1326" t="s">
        <v>2160</v>
      </c>
      <c r="B1909" s="1002">
        <v>3592</v>
      </c>
      <c r="C1909" s="1002">
        <v>3592</v>
      </c>
      <c r="D1909" s="1008" t="s">
        <v>812</v>
      </c>
    </row>
    <row r="1910" spans="1:4" s="1007" customFormat="1" ht="11.25" customHeight="1" x14ac:dyDescent="0.2">
      <c r="A1910" s="1327"/>
      <c r="B1910" s="1003">
        <v>696.2</v>
      </c>
      <c r="C1910" s="1003">
        <v>696.2</v>
      </c>
      <c r="D1910" s="1009" t="s">
        <v>809</v>
      </c>
    </row>
    <row r="1911" spans="1:4" s="1007" customFormat="1" ht="11.25" customHeight="1" x14ac:dyDescent="0.2">
      <c r="A1911" s="1328"/>
      <c r="B1911" s="1005">
        <v>4288.2</v>
      </c>
      <c r="C1911" s="1005">
        <v>4288.2</v>
      </c>
      <c r="D1911" s="1010" t="s">
        <v>11</v>
      </c>
    </row>
    <row r="1912" spans="1:4" s="1007" customFormat="1" ht="11.25" customHeight="1" x14ac:dyDescent="0.2">
      <c r="A1912" s="1327" t="s">
        <v>3180</v>
      </c>
      <c r="B1912" s="1003">
        <v>100</v>
      </c>
      <c r="C1912" s="1003">
        <v>96.843950000000007</v>
      </c>
      <c r="D1912" s="1009" t="s">
        <v>807</v>
      </c>
    </row>
    <row r="1913" spans="1:4" s="1007" customFormat="1" ht="11.25" customHeight="1" x14ac:dyDescent="0.2">
      <c r="A1913" s="1327"/>
      <c r="B1913" s="1003">
        <v>100</v>
      </c>
      <c r="C1913" s="1003">
        <v>96.843950000000007</v>
      </c>
      <c r="D1913" s="1009" t="s">
        <v>11</v>
      </c>
    </row>
    <row r="1914" spans="1:4" s="1007" customFormat="1" ht="11.25" customHeight="1" x14ac:dyDescent="0.2">
      <c r="A1914" s="1326" t="s">
        <v>4601</v>
      </c>
      <c r="B1914" s="1002">
        <v>98.5</v>
      </c>
      <c r="C1914" s="1002">
        <v>98.5</v>
      </c>
      <c r="D1914" s="1008" t="s">
        <v>783</v>
      </c>
    </row>
    <row r="1915" spans="1:4" s="1007" customFormat="1" ht="11.25" customHeight="1" x14ac:dyDescent="0.2">
      <c r="A1915" s="1328"/>
      <c r="B1915" s="1005">
        <v>98.5</v>
      </c>
      <c r="C1915" s="1005">
        <v>98.5</v>
      </c>
      <c r="D1915" s="1010" t="s">
        <v>11</v>
      </c>
    </row>
    <row r="1916" spans="1:4" s="1007" customFormat="1" ht="11.25" customHeight="1" x14ac:dyDescent="0.2">
      <c r="A1916" s="1326" t="s">
        <v>3940</v>
      </c>
      <c r="B1916" s="1002">
        <v>150</v>
      </c>
      <c r="C1916" s="1002">
        <v>150</v>
      </c>
      <c r="D1916" s="1008" t="s">
        <v>516</v>
      </c>
    </row>
    <row r="1917" spans="1:4" s="1007" customFormat="1" ht="11.25" customHeight="1" x14ac:dyDescent="0.2">
      <c r="A1917" s="1328"/>
      <c r="B1917" s="1005">
        <v>150</v>
      </c>
      <c r="C1917" s="1005">
        <v>150</v>
      </c>
      <c r="D1917" s="1010" t="s">
        <v>11</v>
      </c>
    </row>
    <row r="1918" spans="1:4" s="1007" customFormat="1" ht="11.25" customHeight="1" x14ac:dyDescent="0.2">
      <c r="A1918" s="1326" t="s">
        <v>355</v>
      </c>
      <c r="B1918" s="1002">
        <v>3000</v>
      </c>
      <c r="C1918" s="1002">
        <v>3000</v>
      </c>
      <c r="D1918" s="1008" t="s">
        <v>354</v>
      </c>
    </row>
    <row r="1919" spans="1:4" s="1007" customFormat="1" ht="11.25" customHeight="1" x14ac:dyDescent="0.2">
      <c r="A1919" s="1328"/>
      <c r="B1919" s="1005">
        <v>3000</v>
      </c>
      <c r="C1919" s="1005">
        <v>3000</v>
      </c>
      <c r="D1919" s="1010" t="s">
        <v>11</v>
      </c>
    </row>
    <row r="1920" spans="1:4" s="1007" customFormat="1" ht="11.25" customHeight="1" x14ac:dyDescent="0.2">
      <c r="A1920" s="1327" t="s">
        <v>4602</v>
      </c>
      <c r="B1920" s="1003">
        <v>50</v>
      </c>
      <c r="C1920" s="1003">
        <v>49.980789999999999</v>
      </c>
      <c r="D1920" s="1009" t="s">
        <v>741</v>
      </c>
    </row>
    <row r="1921" spans="1:4" s="1007" customFormat="1" ht="11.25" customHeight="1" x14ac:dyDescent="0.2">
      <c r="A1921" s="1327"/>
      <c r="B1921" s="1003">
        <v>50</v>
      </c>
      <c r="C1921" s="1003">
        <v>49.980789999999999</v>
      </c>
      <c r="D1921" s="1009" t="s">
        <v>11</v>
      </c>
    </row>
    <row r="1922" spans="1:4" s="1007" customFormat="1" ht="11.25" customHeight="1" x14ac:dyDescent="0.2">
      <c r="A1922" s="1326" t="s">
        <v>3064</v>
      </c>
      <c r="B1922" s="1002">
        <v>77.7</v>
      </c>
      <c r="C1922" s="1002">
        <v>77.7</v>
      </c>
      <c r="D1922" s="1008" t="s">
        <v>741</v>
      </c>
    </row>
    <row r="1923" spans="1:4" s="1007" customFormat="1" ht="11.25" customHeight="1" x14ac:dyDescent="0.2">
      <c r="A1923" s="1328"/>
      <c r="B1923" s="1005">
        <v>77.7</v>
      </c>
      <c r="C1923" s="1005">
        <v>77.7</v>
      </c>
      <c r="D1923" s="1010" t="s">
        <v>11</v>
      </c>
    </row>
    <row r="1924" spans="1:4" s="1007" customFormat="1" ht="11.25" customHeight="1" x14ac:dyDescent="0.2">
      <c r="A1924" s="1327" t="s">
        <v>4603</v>
      </c>
      <c r="B1924" s="1003">
        <v>80</v>
      </c>
      <c r="C1924" s="1003">
        <v>80</v>
      </c>
      <c r="D1924" s="1009" t="s">
        <v>741</v>
      </c>
    </row>
    <row r="1925" spans="1:4" s="1007" customFormat="1" ht="11.25" customHeight="1" x14ac:dyDescent="0.2">
      <c r="A1925" s="1327"/>
      <c r="B1925" s="1003">
        <v>80</v>
      </c>
      <c r="C1925" s="1003">
        <v>80</v>
      </c>
      <c r="D1925" s="1009" t="s">
        <v>11</v>
      </c>
    </row>
    <row r="1926" spans="1:4" s="1007" customFormat="1" ht="11.25" customHeight="1" x14ac:dyDescent="0.2">
      <c r="A1926" s="1326" t="s">
        <v>2161</v>
      </c>
      <c r="B1926" s="1002">
        <v>80</v>
      </c>
      <c r="C1926" s="1002">
        <v>80</v>
      </c>
      <c r="D1926" s="1008" t="s">
        <v>741</v>
      </c>
    </row>
    <row r="1927" spans="1:4" s="1007" customFormat="1" ht="11.25" customHeight="1" x14ac:dyDescent="0.2">
      <c r="A1927" s="1328"/>
      <c r="B1927" s="1005">
        <v>80</v>
      </c>
      <c r="C1927" s="1005">
        <v>80</v>
      </c>
      <c r="D1927" s="1010" t="s">
        <v>11</v>
      </c>
    </row>
    <row r="1928" spans="1:4" s="1007" customFormat="1" ht="11.25" customHeight="1" x14ac:dyDescent="0.2">
      <c r="A1928" s="1327" t="s">
        <v>4604</v>
      </c>
      <c r="B1928" s="1003">
        <v>18.899999999999999</v>
      </c>
      <c r="C1928" s="1003">
        <v>18.899999999999999</v>
      </c>
      <c r="D1928" s="1009" t="s">
        <v>741</v>
      </c>
    </row>
    <row r="1929" spans="1:4" s="1007" customFormat="1" ht="11.25" customHeight="1" x14ac:dyDescent="0.2">
      <c r="A1929" s="1327"/>
      <c r="B1929" s="1003">
        <v>18.899999999999999</v>
      </c>
      <c r="C1929" s="1003">
        <v>18.899999999999999</v>
      </c>
      <c r="D1929" s="1009" t="s">
        <v>11</v>
      </c>
    </row>
    <row r="1930" spans="1:4" s="1007" customFormat="1" ht="11.25" customHeight="1" x14ac:dyDescent="0.2">
      <c r="A1930" s="1326" t="s">
        <v>3065</v>
      </c>
      <c r="B1930" s="1002">
        <v>64.8</v>
      </c>
      <c r="C1930" s="1002">
        <v>64.8</v>
      </c>
      <c r="D1930" s="1008" t="s">
        <v>741</v>
      </c>
    </row>
    <row r="1931" spans="1:4" s="1007" customFormat="1" ht="11.25" customHeight="1" x14ac:dyDescent="0.2">
      <c r="A1931" s="1328"/>
      <c r="B1931" s="1005">
        <v>64.8</v>
      </c>
      <c r="C1931" s="1005">
        <v>64.8</v>
      </c>
      <c r="D1931" s="1010" t="s">
        <v>11</v>
      </c>
    </row>
    <row r="1932" spans="1:4" s="1007" customFormat="1" ht="11.25" customHeight="1" x14ac:dyDescent="0.2">
      <c r="A1932" s="1327" t="s">
        <v>3066</v>
      </c>
      <c r="B1932" s="1003">
        <v>66.150000000000006</v>
      </c>
      <c r="C1932" s="1003">
        <v>66.150000000000006</v>
      </c>
      <c r="D1932" s="1009" t="s">
        <v>741</v>
      </c>
    </row>
    <row r="1933" spans="1:4" s="1007" customFormat="1" ht="11.25" customHeight="1" x14ac:dyDescent="0.2">
      <c r="A1933" s="1327"/>
      <c r="B1933" s="1003">
        <v>66.150000000000006</v>
      </c>
      <c r="C1933" s="1003">
        <v>66.150000000000006</v>
      </c>
      <c r="D1933" s="1009" t="s">
        <v>11</v>
      </c>
    </row>
    <row r="1934" spans="1:4" s="1007" customFormat="1" ht="11.25" customHeight="1" x14ac:dyDescent="0.2">
      <c r="A1934" s="1326" t="s">
        <v>4605</v>
      </c>
      <c r="B1934" s="1002">
        <v>80</v>
      </c>
      <c r="C1934" s="1002">
        <v>80</v>
      </c>
      <c r="D1934" s="1008" t="s">
        <v>741</v>
      </c>
    </row>
    <row r="1935" spans="1:4" s="1007" customFormat="1" ht="11.25" customHeight="1" x14ac:dyDescent="0.2">
      <c r="A1935" s="1328"/>
      <c r="B1935" s="1005">
        <v>80</v>
      </c>
      <c r="C1935" s="1005">
        <v>80</v>
      </c>
      <c r="D1935" s="1010" t="s">
        <v>11</v>
      </c>
    </row>
    <row r="1936" spans="1:4" s="1007" customFormat="1" ht="11.25" customHeight="1" x14ac:dyDescent="0.2">
      <c r="A1936" s="1327" t="s">
        <v>3495</v>
      </c>
      <c r="B1936" s="1003">
        <v>27</v>
      </c>
      <c r="C1936" s="1003">
        <v>27</v>
      </c>
      <c r="D1936" s="1009" t="s">
        <v>741</v>
      </c>
    </row>
    <row r="1937" spans="1:4" s="1007" customFormat="1" ht="11.25" customHeight="1" x14ac:dyDescent="0.2">
      <c r="A1937" s="1327"/>
      <c r="B1937" s="1003">
        <v>27</v>
      </c>
      <c r="C1937" s="1003">
        <v>27</v>
      </c>
      <c r="D1937" s="1009" t="s">
        <v>11</v>
      </c>
    </row>
    <row r="1938" spans="1:4" s="1007" customFormat="1" ht="11.25" customHeight="1" x14ac:dyDescent="0.2">
      <c r="A1938" s="1326" t="s">
        <v>3496</v>
      </c>
      <c r="B1938" s="1002">
        <v>69</v>
      </c>
      <c r="C1938" s="1002">
        <v>69</v>
      </c>
      <c r="D1938" s="1008" t="s">
        <v>741</v>
      </c>
    </row>
    <row r="1939" spans="1:4" s="1007" customFormat="1" ht="11.25" customHeight="1" x14ac:dyDescent="0.2">
      <c r="A1939" s="1328"/>
      <c r="B1939" s="1005">
        <v>69</v>
      </c>
      <c r="C1939" s="1005">
        <v>69</v>
      </c>
      <c r="D1939" s="1010" t="s">
        <v>11</v>
      </c>
    </row>
    <row r="1940" spans="1:4" s="1007" customFormat="1" ht="11.25" customHeight="1" x14ac:dyDescent="0.2">
      <c r="A1940" s="1327" t="s">
        <v>412</v>
      </c>
      <c r="B1940" s="1003">
        <v>80</v>
      </c>
      <c r="C1940" s="1003">
        <v>80</v>
      </c>
      <c r="D1940" s="1009" t="s">
        <v>741</v>
      </c>
    </row>
    <row r="1941" spans="1:4" s="1007" customFormat="1" ht="11.25" customHeight="1" x14ac:dyDescent="0.2">
      <c r="A1941" s="1327"/>
      <c r="B1941" s="1003">
        <v>200</v>
      </c>
      <c r="C1941" s="1003">
        <v>200</v>
      </c>
      <c r="D1941" s="1009" t="s">
        <v>4606</v>
      </c>
    </row>
    <row r="1942" spans="1:4" s="1007" customFormat="1" ht="11.25" customHeight="1" x14ac:dyDescent="0.2">
      <c r="A1942" s="1327"/>
      <c r="B1942" s="1003">
        <v>280</v>
      </c>
      <c r="C1942" s="1003">
        <v>280</v>
      </c>
      <c r="D1942" s="1009" t="s">
        <v>11</v>
      </c>
    </row>
    <row r="1943" spans="1:4" s="1007" customFormat="1" ht="11.25" customHeight="1" x14ac:dyDescent="0.2">
      <c r="A1943" s="1326" t="s">
        <v>3497</v>
      </c>
      <c r="B1943" s="1002">
        <v>56</v>
      </c>
      <c r="C1943" s="1002">
        <v>56</v>
      </c>
      <c r="D1943" s="1008" t="s">
        <v>741</v>
      </c>
    </row>
    <row r="1944" spans="1:4" s="1007" customFormat="1" ht="11.25" customHeight="1" x14ac:dyDescent="0.2">
      <c r="A1944" s="1328"/>
      <c r="B1944" s="1005">
        <v>56</v>
      </c>
      <c r="C1944" s="1005">
        <v>56</v>
      </c>
      <c r="D1944" s="1010" t="s">
        <v>11</v>
      </c>
    </row>
    <row r="1945" spans="1:4" s="1007" customFormat="1" ht="11.25" customHeight="1" x14ac:dyDescent="0.2">
      <c r="A1945" s="1327" t="s">
        <v>3821</v>
      </c>
      <c r="B1945" s="1003">
        <v>50</v>
      </c>
      <c r="C1945" s="1003">
        <v>50</v>
      </c>
      <c r="D1945" s="1009" t="s">
        <v>4607</v>
      </c>
    </row>
    <row r="1946" spans="1:4" s="1007" customFormat="1" ht="11.25" customHeight="1" x14ac:dyDescent="0.2">
      <c r="A1946" s="1327"/>
      <c r="B1946" s="1003">
        <v>50</v>
      </c>
      <c r="C1946" s="1003">
        <v>50</v>
      </c>
      <c r="D1946" s="1009" t="s">
        <v>11</v>
      </c>
    </row>
    <row r="1947" spans="1:4" s="1007" customFormat="1" ht="11.25" customHeight="1" x14ac:dyDescent="0.2">
      <c r="A1947" s="1326" t="s">
        <v>2162</v>
      </c>
      <c r="B1947" s="1002">
        <v>79.2</v>
      </c>
      <c r="C1947" s="1002">
        <v>79.2</v>
      </c>
      <c r="D1947" s="1008" t="s">
        <v>741</v>
      </c>
    </row>
    <row r="1948" spans="1:4" s="1007" customFormat="1" ht="11.25" customHeight="1" x14ac:dyDescent="0.2">
      <c r="A1948" s="1328"/>
      <c r="B1948" s="1005">
        <v>79.2</v>
      </c>
      <c r="C1948" s="1005">
        <v>79.2</v>
      </c>
      <c r="D1948" s="1010" t="s">
        <v>11</v>
      </c>
    </row>
    <row r="1949" spans="1:4" s="1007" customFormat="1" ht="11.25" customHeight="1" x14ac:dyDescent="0.2">
      <c r="A1949" s="1327" t="s">
        <v>3067</v>
      </c>
      <c r="B1949" s="1003">
        <v>80</v>
      </c>
      <c r="C1949" s="1003">
        <v>80</v>
      </c>
      <c r="D1949" s="1009" t="s">
        <v>741</v>
      </c>
    </row>
    <row r="1950" spans="1:4" s="1007" customFormat="1" ht="11.25" customHeight="1" x14ac:dyDescent="0.2">
      <c r="A1950" s="1327"/>
      <c r="B1950" s="1003">
        <v>80</v>
      </c>
      <c r="C1950" s="1003">
        <v>80</v>
      </c>
      <c r="D1950" s="1009" t="s">
        <v>11</v>
      </c>
    </row>
    <row r="1951" spans="1:4" s="1007" customFormat="1" ht="11.25" customHeight="1" x14ac:dyDescent="0.2">
      <c r="A1951" s="1326" t="s">
        <v>3068</v>
      </c>
      <c r="B1951" s="1002">
        <v>45</v>
      </c>
      <c r="C1951" s="1002">
        <v>45</v>
      </c>
      <c r="D1951" s="1008" t="s">
        <v>741</v>
      </c>
    </row>
    <row r="1952" spans="1:4" s="1007" customFormat="1" ht="11.25" customHeight="1" x14ac:dyDescent="0.2">
      <c r="A1952" s="1328"/>
      <c r="B1952" s="1005">
        <v>45</v>
      </c>
      <c r="C1952" s="1005">
        <v>45</v>
      </c>
      <c r="D1952" s="1010" t="s">
        <v>11</v>
      </c>
    </row>
    <row r="1953" spans="1:4" s="1007" customFormat="1" ht="11.25" customHeight="1" x14ac:dyDescent="0.2">
      <c r="A1953" s="1327" t="s">
        <v>3069</v>
      </c>
      <c r="B1953" s="1003">
        <v>80</v>
      </c>
      <c r="C1953" s="1003">
        <v>80</v>
      </c>
      <c r="D1953" s="1009" t="s">
        <v>741</v>
      </c>
    </row>
    <row r="1954" spans="1:4" s="1007" customFormat="1" ht="11.25" customHeight="1" x14ac:dyDescent="0.2">
      <c r="A1954" s="1327"/>
      <c r="B1954" s="1003">
        <v>80</v>
      </c>
      <c r="C1954" s="1003">
        <v>80</v>
      </c>
      <c r="D1954" s="1009" t="s">
        <v>11</v>
      </c>
    </row>
    <row r="1955" spans="1:4" s="1007" customFormat="1" ht="11.25" customHeight="1" x14ac:dyDescent="0.2">
      <c r="A1955" s="1326" t="s">
        <v>3498</v>
      </c>
      <c r="B1955" s="1002">
        <v>37.200000000000003</v>
      </c>
      <c r="C1955" s="1002">
        <v>37.200000000000003</v>
      </c>
      <c r="D1955" s="1008" t="s">
        <v>741</v>
      </c>
    </row>
    <row r="1956" spans="1:4" s="1007" customFormat="1" ht="11.25" customHeight="1" x14ac:dyDescent="0.2">
      <c r="A1956" s="1328"/>
      <c r="B1956" s="1005">
        <v>37.200000000000003</v>
      </c>
      <c r="C1956" s="1005">
        <v>37.200000000000003</v>
      </c>
      <c r="D1956" s="1010" t="s">
        <v>11</v>
      </c>
    </row>
    <row r="1957" spans="1:4" s="1007" customFormat="1" ht="11.25" customHeight="1" x14ac:dyDescent="0.2">
      <c r="A1957" s="1327" t="s">
        <v>3070</v>
      </c>
      <c r="B1957" s="1003">
        <v>58.6</v>
      </c>
      <c r="C1957" s="1003">
        <v>58.567</v>
      </c>
      <c r="D1957" s="1009" t="s">
        <v>741</v>
      </c>
    </row>
    <row r="1958" spans="1:4" s="1007" customFormat="1" ht="11.25" customHeight="1" x14ac:dyDescent="0.2">
      <c r="A1958" s="1327"/>
      <c r="B1958" s="1003">
        <v>58.6</v>
      </c>
      <c r="C1958" s="1003">
        <v>58.567</v>
      </c>
      <c r="D1958" s="1009" t="s">
        <v>11</v>
      </c>
    </row>
    <row r="1959" spans="1:4" s="1007" customFormat="1" ht="11.25" customHeight="1" x14ac:dyDescent="0.2">
      <c r="A1959" s="1326" t="s">
        <v>3071</v>
      </c>
      <c r="B1959" s="1002">
        <v>60.3</v>
      </c>
      <c r="C1959" s="1002">
        <v>60.3</v>
      </c>
      <c r="D1959" s="1008" t="s">
        <v>741</v>
      </c>
    </row>
    <row r="1960" spans="1:4" s="1007" customFormat="1" ht="11.25" customHeight="1" x14ac:dyDescent="0.2">
      <c r="A1960" s="1328"/>
      <c r="B1960" s="1005">
        <v>60.3</v>
      </c>
      <c r="C1960" s="1005">
        <v>60.3</v>
      </c>
      <c r="D1960" s="1010" t="s">
        <v>11</v>
      </c>
    </row>
    <row r="1961" spans="1:4" s="1007" customFormat="1" ht="11.25" customHeight="1" x14ac:dyDescent="0.2">
      <c r="A1961" s="1327" t="s">
        <v>4608</v>
      </c>
      <c r="B1961" s="1003">
        <v>58.5</v>
      </c>
      <c r="C1961" s="1003">
        <v>58.5</v>
      </c>
      <c r="D1961" s="1009" t="s">
        <v>741</v>
      </c>
    </row>
    <row r="1962" spans="1:4" s="1007" customFormat="1" ht="11.25" customHeight="1" x14ac:dyDescent="0.2">
      <c r="A1962" s="1327"/>
      <c r="B1962" s="1003">
        <v>58.5</v>
      </c>
      <c r="C1962" s="1003">
        <v>58.5</v>
      </c>
      <c r="D1962" s="1009" t="s">
        <v>11</v>
      </c>
    </row>
    <row r="1963" spans="1:4" s="1007" customFormat="1" ht="11.25" customHeight="1" x14ac:dyDescent="0.2">
      <c r="A1963" s="1326" t="s">
        <v>4609</v>
      </c>
      <c r="B1963" s="1002">
        <v>44.5</v>
      </c>
      <c r="C1963" s="1002">
        <v>44.5</v>
      </c>
      <c r="D1963" s="1008" t="s">
        <v>741</v>
      </c>
    </row>
    <row r="1964" spans="1:4" s="1007" customFormat="1" ht="11.25" customHeight="1" x14ac:dyDescent="0.2">
      <c r="A1964" s="1328"/>
      <c r="B1964" s="1005">
        <v>44.5</v>
      </c>
      <c r="C1964" s="1005">
        <v>44.5</v>
      </c>
      <c r="D1964" s="1010" t="s">
        <v>11</v>
      </c>
    </row>
    <row r="1965" spans="1:4" s="1007" customFormat="1" ht="11.25" customHeight="1" x14ac:dyDescent="0.2">
      <c r="A1965" s="1327" t="s">
        <v>2163</v>
      </c>
      <c r="B1965" s="1003">
        <v>80</v>
      </c>
      <c r="C1965" s="1003">
        <v>80</v>
      </c>
      <c r="D1965" s="1009" t="s">
        <v>741</v>
      </c>
    </row>
    <row r="1966" spans="1:4" s="1007" customFormat="1" ht="11.25" customHeight="1" x14ac:dyDescent="0.2">
      <c r="A1966" s="1327"/>
      <c r="B1966" s="1003">
        <v>80</v>
      </c>
      <c r="C1966" s="1003">
        <v>80</v>
      </c>
      <c r="D1966" s="1009" t="s">
        <v>11</v>
      </c>
    </row>
    <row r="1967" spans="1:4" s="1007" customFormat="1" ht="11.25" customHeight="1" x14ac:dyDescent="0.2">
      <c r="A1967" s="1326" t="s">
        <v>4610</v>
      </c>
      <c r="B1967" s="1002">
        <v>76</v>
      </c>
      <c r="C1967" s="1002">
        <v>76</v>
      </c>
      <c r="D1967" s="1008" t="s">
        <v>741</v>
      </c>
    </row>
    <row r="1968" spans="1:4" s="1007" customFormat="1" ht="11.25" customHeight="1" x14ac:dyDescent="0.2">
      <c r="A1968" s="1328"/>
      <c r="B1968" s="1005">
        <v>76</v>
      </c>
      <c r="C1968" s="1005">
        <v>76</v>
      </c>
      <c r="D1968" s="1010" t="s">
        <v>11</v>
      </c>
    </row>
    <row r="1969" spans="1:4" s="1007" customFormat="1" ht="11.25" customHeight="1" x14ac:dyDescent="0.2">
      <c r="A1969" s="1327" t="s">
        <v>4611</v>
      </c>
      <c r="B1969" s="1003">
        <v>50</v>
      </c>
      <c r="C1969" s="1003">
        <v>50</v>
      </c>
      <c r="D1969" s="1009" t="s">
        <v>741</v>
      </c>
    </row>
    <row r="1970" spans="1:4" s="1007" customFormat="1" ht="11.25" customHeight="1" x14ac:dyDescent="0.2">
      <c r="A1970" s="1327"/>
      <c r="B1970" s="1003">
        <v>50</v>
      </c>
      <c r="C1970" s="1003">
        <v>50</v>
      </c>
      <c r="D1970" s="1009" t="s">
        <v>11</v>
      </c>
    </row>
    <row r="1971" spans="1:4" s="1007" customFormat="1" ht="11.25" customHeight="1" x14ac:dyDescent="0.2">
      <c r="A1971" s="1326" t="s">
        <v>4612</v>
      </c>
      <c r="B1971" s="1002">
        <v>42.1</v>
      </c>
      <c r="C1971" s="1002">
        <v>42.1</v>
      </c>
      <c r="D1971" s="1008" t="s">
        <v>741</v>
      </c>
    </row>
    <row r="1972" spans="1:4" s="1007" customFormat="1" ht="11.25" customHeight="1" x14ac:dyDescent="0.2">
      <c r="A1972" s="1328"/>
      <c r="B1972" s="1005">
        <v>42.1</v>
      </c>
      <c r="C1972" s="1005">
        <v>42.1</v>
      </c>
      <c r="D1972" s="1010" t="s">
        <v>11</v>
      </c>
    </row>
    <row r="1973" spans="1:4" s="1007" customFormat="1" ht="11.25" customHeight="1" x14ac:dyDescent="0.2">
      <c r="A1973" s="1327" t="s">
        <v>2164</v>
      </c>
      <c r="B1973" s="1003">
        <v>80</v>
      </c>
      <c r="C1973" s="1003">
        <v>80</v>
      </c>
      <c r="D1973" s="1009" t="s">
        <v>741</v>
      </c>
    </row>
    <row r="1974" spans="1:4" s="1007" customFormat="1" ht="11.25" customHeight="1" x14ac:dyDescent="0.2">
      <c r="A1974" s="1327"/>
      <c r="B1974" s="1003">
        <v>80</v>
      </c>
      <c r="C1974" s="1003">
        <v>80</v>
      </c>
      <c r="D1974" s="1009" t="s">
        <v>11</v>
      </c>
    </row>
    <row r="1975" spans="1:4" s="1007" customFormat="1" ht="11.25" customHeight="1" x14ac:dyDescent="0.2">
      <c r="A1975" s="1326" t="s">
        <v>2165</v>
      </c>
      <c r="B1975" s="1002">
        <v>72</v>
      </c>
      <c r="C1975" s="1002">
        <v>72</v>
      </c>
      <c r="D1975" s="1008" t="s">
        <v>741</v>
      </c>
    </row>
    <row r="1976" spans="1:4" s="1007" customFormat="1" ht="11.25" customHeight="1" x14ac:dyDescent="0.2">
      <c r="A1976" s="1328"/>
      <c r="B1976" s="1005">
        <v>72</v>
      </c>
      <c r="C1976" s="1005">
        <v>72</v>
      </c>
      <c r="D1976" s="1010" t="s">
        <v>11</v>
      </c>
    </row>
    <row r="1977" spans="1:4" s="1007" customFormat="1" ht="11.25" customHeight="1" x14ac:dyDescent="0.2">
      <c r="A1977" s="1327" t="s">
        <v>3072</v>
      </c>
      <c r="B1977" s="1003">
        <v>50</v>
      </c>
      <c r="C1977" s="1003">
        <v>50</v>
      </c>
      <c r="D1977" s="1009" t="s">
        <v>741</v>
      </c>
    </row>
    <row r="1978" spans="1:4" s="1007" customFormat="1" ht="11.25" customHeight="1" x14ac:dyDescent="0.2">
      <c r="A1978" s="1327"/>
      <c r="B1978" s="1003">
        <v>50</v>
      </c>
      <c r="C1978" s="1003">
        <v>50</v>
      </c>
      <c r="D1978" s="1009" t="s">
        <v>11</v>
      </c>
    </row>
    <row r="1979" spans="1:4" s="1007" customFormat="1" ht="11.25" customHeight="1" x14ac:dyDescent="0.2">
      <c r="A1979" s="1326" t="s">
        <v>2166</v>
      </c>
      <c r="B1979" s="1002">
        <v>80</v>
      </c>
      <c r="C1979" s="1002">
        <v>80</v>
      </c>
      <c r="D1979" s="1008" t="s">
        <v>741</v>
      </c>
    </row>
    <row r="1980" spans="1:4" s="1007" customFormat="1" ht="11.25" customHeight="1" x14ac:dyDescent="0.2">
      <c r="A1980" s="1328"/>
      <c r="B1980" s="1005">
        <v>80</v>
      </c>
      <c r="C1980" s="1005">
        <v>80</v>
      </c>
      <c r="D1980" s="1010" t="s">
        <v>11</v>
      </c>
    </row>
    <row r="1981" spans="1:4" s="1007" customFormat="1" ht="11.25" customHeight="1" x14ac:dyDescent="0.2">
      <c r="A1981" s="1327" t="s">
        <v>3073</v>
      </c>
      <c r="B1981" s="1003">
        <v>200</v>
      </c>
      <c r="C1981" s="1003">
        <v>200</v>
      </c>
      <c r="D1981" s="1009" t="s">
        <v>4613</v>
      </c>
    </row>
    <row r="1982" spans="1:4" s="1007" customFormat="1" ht="11.25" customHeight="1" x14ac:dyDescent="0.2">
      <c r="A1982" s="1327"/>
      <c r="B1982" s="1003">
        <v>200</v>
      </c>
      <c r="C1982" s="1003">
        <v>200</v>
      </c>
      <c r="D1982" s="1009" t="s">
        <v>11</v>
      </c>
    </row>
    <row r="1983" spans="1:4" s="1007" customFormat="1" ht="11.25" customHeight="1" x14ac:dyDescent="0.2">
      <c r="A1983" s="1326" t="s">
        <v>2167</v>
      </c>
      <c r="B1983" s="1002">
        <v>80</v>
      </c>
      <c r="C1983" s="1002">
        <v>80</v>
      </c>
      <c r="D1983" s="1008" t="s">
        <v>741</v>
      </c>
    </row>
    <row r="1984" spans="1:4" s="1007" customFormat="1" ht="11.25" customHeight="1" x14ac:dyDescent="0.2">
      <c r="A1984" s="1328"/>
      <c r="B1984" s="1005">
        <v>80</v>
      </c>
      <c r="C1984" s="1005">
        <v>80</v>
      </c>
      <c r="D1984" s="1010" t="s">
        <v>11</v>
      </c>
    </row>
    <row r="1985" spans="1:4" s="1007" customFormat="1" ht="11.25" customHeight="1" x14ac:dyDescent="0.2">
      <c r="A1985" s="1327" t="s">
        <v>2168</v>
      </c>
      <c r="B1985" s="1003">
        <v>77</v>
      </c>
      <c r="C1985" s="1003">
        <v>77</v>
      </c>
      <c r="D1985" s="1009" t="s">
        <v>741</v>
      </c>
    </row>
    <row r="1986" spans="1:4" s="1007" customFormat="1" ht="11.25" customHeight="1" x14ac:dyDescent="0.2">
      <c r="A1986" s="1327"/>
      <c r="B1986" s="1003">
        <v>77</v>
      </c>
      <c r="C1986" s="1003">
        <v>77</v>
      </c>
      <c r="D1986" s="1009" t="s">
        <v>11</v>
      </c>
    </row>
    <row r="1987" spans="1:4" s="1007" customFormat="1" ht="11.25" customHeight="1" x14ac:dyDescent="0.2">
      <c r="A1987" s="1326" t="s">
        <v>2169</v>
      </c>
      <c r="B1987" s="1002">
        <v>59.1</v>
      </c>
      <c r="C1987" s="1002">
        <v>59.1</v>
      </c>
      <c r="D1987" s="1008" t="s">
        <v>741</v>
      </c>
    </row>
    <row r="1988" spans="1:4" s="1007" customFormat="1" ht="11.25" customHeight="1" x14ac:dyDescent="0.2">
      <c r="A1988" s="1328"/>
      <c r="B1988" s="1005">
        <v>59.1</v>
      </c>
      <c r="C1988" s="1005">
        <v>59.1</v>
      </c>
      <c r="D1988" s="1010" t="s">
        <v>11</v>
      </c>
    </row>
    <row r="1989" spans="1:4" s="1007" customFormat="1" ht="11.25" customHeight="1" x14ac:dyDescent="0.2">
      <c r="A1989" s="1327" t="s">
        <v>4614</v>
      </c>
      <c r="B1989" s="1003">
        <v>80</v>
      </c>
      <c r="C1989" s="1003">
        <v>80</v>
      </c>
      <c r="D1989" s="1009" t="s">
        <v>741</v>
      </c>
    </row>
    <row r="1990" spans="1:4" s="1007" customFormat="1" ht="11.25" customHeight="1" x14ac:dyDescent="0.2">
      <c r="A1990" s="1327"/>
      <c r="B1990" s="1003">
        <v>80</v>
      </c>
      <c r="C1990" s="1003">
        <v>80</v>
      </c>
      <c r="D1990" s="1009" t="s">
        <v>11</v>
      </c>
    </row>
    <row r="1991" spans="1:4" s="1007" customFormat="1" ht="11.25" customHeight="1" x14ac:dyDescent="0.2">
      <c r="A1991" s="1326" t="s">
        <v>4615</v>
      </c>
      <c r="B1991" s="1002">
        <v>61.6</v>
      </c>
      <c r="C1991" s="1002">
        <v>61.6</v>
      </c>
      <c r="D1991" s="1008" t="s">
        <v>741</v>
      </c>
    </row>
    <row r="1992" spans="1:4" s="1007" customFormat="1" ht="11.25" customHeight="1" x14ac:dyDescent="0.2">
      <c r="A1992" s="1328"/>
      <c r="B1992" s="1005">
        <v>61.6</v>
      </c>
      <c r="C1992" s="1005">
        <v>61.6</v>
      </c>
      <c r="D1992" s="1010" t="s">
        <v>11</v>
      </c>
    </row>
    <row r="1993" spans="1:4" s="1007" customFormat="1" ht="11.25" customHeight="1" x14ac:dyDescent="0.2">
      <c r="A1993" s="1327" t="s">
        <v>4616</v>
      </c>
      <c r="B1993" s="1003">
        <v>36</v>
      </c>
      <c r="C1993" s="1003">
        <v>36</v>
      </c>
      <c r="D1993" s="1009" t="s">
        <v>741</v>
      </c>
    </row>
    <row r="1994" spans="1:4" s="1007" customFormat="1" ht="11.25" customHeight="1" x14ac:dyDescent="0.2">
      <c r="A1994" s="1327"/>
      <c r="B1994" s="1003">
        <v>36</v>
      </c>
      <c r="C1994" s="1003">
        <v>36</v>
      </c>
      <c r="D1994" s="1009" t="s">
        <v>11</v>
      </c>
    </row>
    <row r="1995" spans="1:4" s="1007" customFormat="1" ht="11.25" customHeight="1" x14ac:dyDescent="0.2">
      <c r="A1995" s="1326" t="s">
        <v>4617</v>
      </c>
      <c r="B1995" s="1002">
        <v>80</v>
      </c>
      <c r="C1995" s="1002">
        <v>80</v>
      </c>
      <c r="D1995" s="1008" t="s">
        <v>741</v>
      </c>
    </row>
    <row r="1996" spans="1:4" s="1007" customFormat="1" ht="11.25" customHeight="1" x14ac:dyDescent="0.2">
      <c r="A1996" s="1328"/>
      <c r="B1996" s="1005">
        <v>80</v>
      </c>
      <c r="C1996" s="1005">
        <v>80</v>
      </c>
      <c r="D1996" s="1010" t="s">
        <v>11</v>
      </c>
    </row>
    <row r="1997" spans="1:4" s="1007" customFormat="1" ht="11.25" customHeight="1" x14ac:dyDescent="0.2">
      <c r="A1997" s="1327" t="s">
        <v>4618</v>
      </c>
      <c r="B1997" s="1003">
        <v>80</v>
      </c>
      <c r="C1997" s="1003">
        <v>80</v>
      </c>
      <c r="D1997" s="1009" t="s">
        <v>741</v>
      </c>
    </row>
    <row r="1998" spans="1:4" s="1007" customFormat="1" ht="11.25" customHeight="1" x14ac:dyDescent="0.2">
      <c r="A1998" s="1327"/>
      <c r="B1998" s="1003">
        <v>80</v>
      </c>
      <c r="C1998" s="1003">
        <v>80</v>
      </c>
      <c r="D1998" s="1009" t="s">
        <v>11</v>
      </c>
    </row>
    <row r="1999" spans="1:4" s="1007" customFormat="1" ht="11.25" customHeight="1" x14ac:dyDescent="0.2">
      <c r="A1999" s="1326" t="s">
        <v>3499</v>
      </c>
      <c r="B1999" s="1002">
        <v>60.3</v>
      </c>
      <c r="C1999" s="1002">
        <v>57.059999999999995</v>
      </c>
      <c r="D1999" s="1008" t="s">
        <v>741</v>
      </c>
    </row>
    <row r="2000" spans="1:4" s="1007" customFormat="1" ht="11.25" customHeight="1" x14ac:dyDescent="0.2">
      <c r="A2000" s="1328"/>
      <c r="B2000" s="1005">
        <v>60.3</v>
      </c>
      <c r="C2000" s="1005">
        <v>57.059999999999995</v>
      </c>
      <c r="D2000" s="1010" t="s">
        <v>11</v>
      </c>
    </row>
    <row r="2001" spans="1:4" s="1007" customFormat="1" ht="11.25" customHeight="1" x14ac:dyDescent="0.2">
      <c r="A2001" s="1327" t="s">
        <v>3074</v>
      </c>
      <c r="B2001" s="1003">
        <v>29.3</v>
      </c>
      <c r="C2001" s="1003">
        <v>29.3</v>
      </c>
      <c r="D2001" s="1009" t="s">
        <v>4619</v>
      </c>
    </row>
    <row r="2002" spans="1:4" s="1007" customFormat="1" ht="11.25" customHeight="1" x14ac:dyDescent="0.2">
      <c r="A2002" s="1327"/>
      <c r="B2002" s="1003">
        <v>29.3</v>
      </c>
      <c r="C2002" s="1003">
        <v>29.3</v>
      </c>
      <c r="D2002" s="1009" t="s">
        <v>11</v>
      </c>
    </row>
    <row r="2003" spans="1:4" s="1007" customFormat="1" ht="11.25" customHeight="1" x14ac:dyDescent="0.2">
      <c r="A2003" s="1326" t="s">
        <v>4620</v>
      </c>
      <c r="B2003" s="1002">
        <v>80</v>
      </c>
      <c r="C2003" s="1002">
        <v>76</v>
      </c>
      <c r="D2003" s="1008" t="s">
        <v>741</v>
      </c>
    </row>
    <row r="2004" spans="1:4" s="1007" customFormat="1" ht="11.25" customHeight="1" x14ac:dyDescent="0.2">
      <c r="A2004" s="1328"/>
      <c r="B2004" s="1005">
        <v>80</v>
      </c>
      <c r="C2004" s="1005">
        <v>76</v>
      </c>
      <c r="D2004" s="1010" t="s">
        <v>11</v>
      </c>
    </row>
    <row r="2005" spans="1:4" s="1007" customFormat="1" ht="11.25" customHeight="1" x14ac:dyDescent="0.2">
      <c r="A2005" s="1327" t="s">
        <v>4621</v>
      </c>
      <c r="B2005" s="1003">
        <v>68</v>
      </c>
      <c r="C2005" s="1003">
        <v>47</v>
      </c>
      <c r="D2005" s="1009" t="s">
        <v>741</v>
      </c>
    </row>
    <row r="2006" spans="1:4" s="1007" customFormat="1" ht="11.25" customHeight="1" x14ac:dyDescent="0.2">
      <c r="A2006" s="1327"/>
      <c r="B2006" s="1003">
        <v>68</v>
      </c>
      <c r="C2006" s="1003">
        <v>47</v>
      </c>
      <c r="D2006" s="1009" t="s">
        <v>11</v>
      </c>
    </row>
    <row r="2007" spans="1:4" s="1007" customFormat="1" ht="11.25" customHeight="1" x14ac:dyDescent="0.2">
      <c r="A2007" s="1326" t="s">
        <v>4622</v>
      </c>
      <c r="B2007" s="1002">
        <v>54</v>
      </c>
      <c r="C2007" s="1002">
        <v>46.8</v>
      </c>
      <c r="D2007" s="1008" t="s">
        <v>741</v>
      </c>
    </row>
    <row r="2008" spans="1:4" s="1007" customFormat="1" ht="11.25" customHeight="1" x14ac:dyDescent="0.2">
      <c r="A2008" s="1328"/>
      <c r="B2008" s="1005">
        <v>54</v>
      </c>
      <c r="C2008" s="1005">
        <v>46.8</v>
      </c>
      <c r="D2008" s="1010" t="s">
        <v>11</v>
      </c>
    </row>
    <row r="2009" spans="1:4" s="1007" customFormat="1" ht="11.25" customHeight="1" x14ac:dyDescent="0.2">
      <c r="A2009" s="1326" t="s">
        <v>2170</v>
      </c>
      <c r="B2009" s="1002">
        <v>72</v>
      </c>
      <c r="C2009" s="1002">
        <v>72</v>
      </c>
      <c r="D2009" s="1008" t="s">
        <v>741</v>
      </c>
    </row>
    <row r="2010" spans="1:4" s="1007" customFormat="1" ht="11.25" customHeight="1" x14ac:dyDescent="0.2">
      <c r="A2010" s="1328"/>
      <c r="B2010" s="1005">
        <v>72</v>
      </c>
      <c r="C2010" s="1005">
        <v>72</v>
      </c>
      <c r="D2010" s="1010" t="s">
        <v>11</v>
      </c>
    </row>
    <row r="2011" spans="1:4" s="1007" customFormat="1" ht="11.25" customHeight="1" x14ac:dyDescent="0.2">
      <c r="A2011" s="1326" t="s">
        <v>3500</v>
      </c>
      <c r="B2011" s="1002">
        <v>60</v>
      </c>
      <c r="C2011" s="1002">
        <v>60</v>
      </c>
      <c r="D2011" s="1008" t="s">
        <v>741</v>
      </c>
    </row>
    <row r="2012" spans="1:4" s="1007" customFormat="1" ht="11.25" customHeight="1" x14ac:dyDescent="0.2">
      <c r="A2012" s="1327"/>
      <c r="B2012" s="1003">
        <v>60</v>
      </c>
      <c r="C2012" s="1003">
        <v>60</v>
      </c>
      <c r="D2012" s="1009" t="s">
        <v>4623</v>
      </c>
    </row>
    <row r="2013" spans="1:4" s="1007" customFormat="1" ht="11.25" customHeight="1" x14ac:dyDescent="0.2">
      <c r="A2013" s="1328"/>
      <c r="B2013" s="1005">
        <v>120</v>
      </c>
      <c r="C2013" s="1005">
        <v>120</v>
      </c>
      <c r="D2013" s="1010" t="s">
        <v>11</v>
      </c>
    </row>
    <row r="2014" spans="1:4" s="1007" customFormat="1" ht="11.25" customHeight="1" x14ac:dyDescent="0.2">
      <c r="A2014" s="1327" t="s">
        <v>4624</v>
      </c>
      <c r="B2014" s="1003">
        <v>80</v>
      </c>
      <c r="C2014" s="1003">
        <v>78.070999999999998</v>
      </c>
      <c r="D2014" s="1009" t="s">
        <v>741</v>
      </c>
    </row>
    <row r="2015" spans="1:4" s="1007" customFormat="1" ht="11.25" customHeight="1" x14ac:dyDescent="0.2">
      <c r="A2015" s="1327"/>
      <c r="B2015" s="1003">
        <v>80</v>
      </c>
      <c r="C2015" s="1003">
        <v>78.070999999999998</v>
      </c>
      <c r="D2015" s="1009" t="s">
        <v>11</v>
      </c>
    </row>
    <row r="2016" spans="1:4" s="1007" customFormat="1" ht="11.25" customHeight="1" x14ac:dyDescent="0.2">
      <c r="A2016" s="1326" t="s">
        <v>3501</v>
      </c>
      <c r="B2016" s="1002">
        <v>70</v>
      </c>
      <c r="C2016" s="1002">
        <v>70</v>
      </c>
      <c r="D2016" s="1008" t="s">
        <v>4625</v>
      </c>
    </row>
    <row r="2017" spans="1:4" s="1007" customFormat="1" ht="11.25" customHeight="1" x14ac:dyDescent="0.2">
      <c r="A2017" s="1328"/>
      <c r="B2017" s="1005">
        <v>70</v>
      </c>
      <c r="C2017" s="1005">
        <v>70</v>
      </c>
      <c r="D2017" s="1010" t="s">
        <v>11</v>
      </c>
    </row>
    <row r="2018" spans="1:4" s="1007" customFormat="1" ht="11.25" customHeight="1" x14ac:dyDescent="0.2">
      <c r="A2018" s="1327" t="s">
        <v>4626</v>
      </c>
      <c r="B2018" s="1003">
        <v>52</v>
      </c>
      <c r="C2018" s="1003">
        <v>48.651000000000003</v>
      </c>
      <c r="D2018" s="1009" t="s">
        <v>741</v>
      </c>
    </row>
    <row r="2019" spans="1:4" s="1007" customFormat="1" ht="11.25" customHeight="1" x14ac:dyDescent="0.2">
      <c r="A2019" s="1327"/>
      <c r="B2019" s="1003">
        <v>52</v>
      </c>
      <c r="C2019" s="1003">
        <v>48.651000000000003</v>
      </c>
      <c r="D2019" s="1009" t="s">
        <v>11</v>
      </c>
    </row>
    <row r="2020" spans="1:4" s="1007" customFormat="1" ht="11.25" customHeight="1" x14ac:dyDescent="0.2">
      <c r="A2020" s="1326" t="s">
        <v>4627</v>
      </c>
      <c r="B2020" s="1002">
        <v>60</v>
      </c>
      <c r="C2020" s="1002">
        <v>60</v>
      </c>
      <c r="D2020" s="1008" t="s">
        <v>741</v>
      </c>
    </row>
    <row r="2021" spans="1:4" s="1007" customFormat="1" ht="11.25" customHeight="1" x14ac:dyDescent="0.2">
      <c r="A2021" s="1328"/>
      <c r="B2021" s="1005">
        <v>60</v>
      </c>
      <c r="C2021" s="1005">
        <v>60</v>
      </c>
      <c r="D2021" s="1010" t="s">
        <v>11</v>
      </c>
    </row>
    <row r="2022" spans="1:4" s="1007" customFormat="1" ht="11.25" customHeight="1" x14ac:dyDescent="0.2">
      <c r="A2022" s="1327" t="s">
        <v>3075</v>
      </c>
      <c r="B2022" s="1003">
        <v>63.9</v>
      </c>
      <c r="C2022" s="1003">
        <v>63.572919999999996</v>
      </c>
      <c r="D2022" s="1009" t="s">
        <v>741</v>
      </c>
    </row>
    <row r="2023" spans="1:4" s="1007" customFormat="1" ht="11.25" customHeight="1" x14ac:dyDescent="0.2">
      <c r="A2023" s="1327"/>
      <c r="B2023" s="1003">
        <v>63.9</v>
      </c>
      <c r="C2023" s="1003">
        <v>63.572919999999996</v>
      </c>
      <c r="D2023" s="1009" t="s">
        <v>11</v>
      </c>
    </row>
    <row r="2024" spans="1:4" s="1007" customFormat="1" ht="11.25" customHeight="1" x14ac:dyDescent="0.2">
      <c r="A2024" s="1326" t="s">
        <v>4628</v>
      </c>
      <c r="B2024" s="1002">
        <v>44.8</v>
      </c>
      <c r="C2024" s="1002">
        <v>44.8</v>
      </c>
      <c r="D2024" s="1008" t="s">
        <v>741</v>
      </c>
    </row>
    <row r="2025" spans="1:4" s="1007" customFormat="1" ht="11.25" customHeight="1" x14ac:dyDescent="0.2">
      <c r="A2025" s="1328"/>
      <c r="B2025" s="1005">
        <v>44.8</v>
      </c>
      <c r="C2025" s="1005">
        <v>44.8</v>
      </c>
      <c r="D2025" s="1010" t="s">
        <v>11</v>
      </c>
    </row>
    <row r="2026" spans="1:4" s="1007" customFormat="1" ht="11.25" customHeight="1" x14ac:dyDescent="0.2">
      <c r="A2026" s="1327" t="s">
        <v>4629</v>
      </c>
      <c r="B2026" s="1003">
        <v>74.8</v>
      </c>
      <c r="C2026" s="1003">
        <v>74.8</v>
      </c>
      <c r="D2026" s="1009" t="s">
        <v>741</v>
      </c>
    </row>
    <row r="2027" spans="1:4" s="1007" customFormat="1" ht="11.25" customHeight="1" x14ac:dyDescent="0.2">
      <c r="A2027" s="1327"/>
      <c r="B2027" s="1003">
        <v>74.8</v>
      </c>
      <c r="C2027" s="1003">
        <v>74.8</v>
      </c>
      <c r="D2027" s="1009" t="s">
        <v>11</v>
      </c>
    </row>
    <row r="2028" spans="1:4" s="1007" customFormat="1" ht="11.25" customHeight="1" x14ac:dyDescent="0.2">
      <c r="A2028" s="1326" t="s">
        <v>413</v>
      </c>
      <c r="B2028" s="1002">
        <v>67.5</v>
      </c>
      <c r="C2028" s="1002">
        <v>67.5</v>
      </c>
      <c r="D2028" s="1008" t="s">
        <v>741</v>
      </c>
    </row>
    <row r="2029" spans="1:4" s="1007" customFormat="1" ht="11.25" customHeight="1" x14ac:dyDescent="0.2">
      <c r="A2029" s="1327"/>
      <c r="B2029" s="1003">
        <v>180</v>
      </c>
      <c r="C2029" s="1003">
        <v>180</v>
      </c>
      <c r="D2029" s="1009" t="s">
        <v>4630</v>
      </c>
    </row>
    <row r="2030" spans="1:4" s="1007" customFormat="1" ht="11.25" customHeight="1" x14ac:dyDescent="0.2">
      <c r="A2030" s="1328"/>
      <c r="B2030" s="1005">
        <v>247.5</v>
      </c>
      <c r="C2030" s="1005">
        <v>247.5</v>
      </c>
      <c r="D2030" s="1010" t="s">
        <v>11</v>
      </c>
    </row>
    <row r="2031" spans="1:4" s="1007" customFormat="1" ht="11.25" customHeight="1" x14ac:dyDescent="0.2">
      <c r="A2031" s="1327" t="s">
        <v>4631</v>
      </c>
      <c r="B2031" s="1003">
        <v>41.8</v>
      </c>
      <c r="C2031" s="1003">
        <v>41.8</v>
      </c>
      <c r="D2031" s="1009" t="s">
        <v>741</v>
      </c>
    </row>
    <row r="2032" spans="1:4" s="1007" customFormat="1" ht="11.25" customHeight="1" x14ac:dyDescent="0.2">
      <c r="A2032" s="1327"/>
      <c r="B2032" s="1003">
        <v>41.8</v>
      </c>
      <c r="C2032" s="1003">
        <v>41.8</v>
      </c>
      <c r="D2032" s="1009" t="s">
        <v>11</v>
      </c>
    </row>
    <row r="2033" spans="1:4" s="1007" customFormat="1" ht="11.25" customHeight="1" x14ac:dyDescent="0.2">
      <c r="A2033" s="1326" t="s">
        <v>2171</v>
      </c>
      <c r="B2033" s="1002">
        <v>72</v>
      </c>
      <c r="C2033" s="1002">
        <v>72</v>
      </c>
      <c r="D2033" s="1008" t="s">
        <v>741</v>
      </c>
    </row>
    <row r="2034" spans="1:4" s="1007" customFormat="1" ht="11.25" customHeight="1" x14ac:dyDescent="0.2">
      <c r="A2034" s="1328"/>
      <c r="B2034" s="1005">
        <v>72</v>
      </c>
      <c r="C2034" s="1005">
        <v>72</v>
      </c>
      <c r="D2034" s="1010" t="s">
        <v>11</v>
      </c>
    </row>
    <row r="2035" spans="1:4" s="1007" customFormat="1" ht="11.25" customHeight="1" x14ac:dyDescent="0.2">
      <c r="A2035" s="1327" t="s">
        <v>3502</v>
      </c>
      <c r="B2035" s="1003">
        <v>80</v>
      </c>
      <c r="C2035" s="1003">
        <v>80</v>
      </c>
      <c r="D2035" s="1009" t="s">
        <v>741</v>
      </c>
    </row>
    <row r="2036" spans="1:4" s="1007" customFormat="1" ht="11.25" customHeight="1" x14ac:dyDescent="0.2">
      <c r="A2036" s="1327"/>
      <c r="B2036" s="1003">
        <v>80</v>
      </c>
      <c r="C2036" s="1003">
        <v>80</v>
      </c>
      <c r="D2036" s="1009" t="s">
        <v>11</v>
      </c>
    </row>
    <row r="2037" spans="1:4" s="1007" customFormat="1" ht="11.25" customHeight="1" x14ac:dyDescent="0.2">
      <c r="A2037" s="1326" t="s">
        <v>4632</v>
      </c>
      <c r="B2037" s="1002">
        <v>25.2</v>
      </c>
      <c r="C2037" s="1002">
        <v>25.2</v>
      </c>
      <c r="D2037" s="1008" t="s">
        <v>741</v>
      </c>
    </row>
    <row r="2038" spans="1:4" s="1007" customFormat="1" ht="11.25" customHeight="1" x14ac:dyDescent="0.2">
      <c r="A2038" s="1328"/>
      <c r="B2038" s="1005">
        <v>25.2</v>
      </c>
      <c r="C2038" s="1005">
        <v>25.2</v>
      </c>
      <c r="D2038" s="1010" t="s">
        <v>11</v>
      </c>
    </row>
    <row r="2039" spans="1:4" s="1007" customFormat="1" ht="11.25" customHeight="1" x14ac:dyDescent="0.2">
      <c r="A2039" s="1327" t="s">
        <v>2172</v>
      </c>
      <c r="B2039" s="1003">
        <v>57.8</v>
      </c>
      <c r="C2039" s="1003">
        <v>57.8</v>
      </c>
      <c r="D2039" s="1009" t="s">
        <v>741</v>
      </c>
    </row>
    <row r="2040" spans="1:4" s="1007" customFormat="1" ht="11.25" customHeight="1" x14ac:dyDescent="0.2">
      <c r="A2040" s="1327"/>
      <c r="B2040" s="1003">
        <v>57.8</v>
      </c>
      <c r="C2040" s="1003">
        <v>57.8</v>
      </c>
      <c r="D2040" s="1009" t="s">
        <v>11</v>
      </c>
    </row>
    <row r="2041" spans="1:4" s="1007" customFormat="1" ht="11.25" customHeight="1" x14ac:dyDescent="0.2">
      <c r="A2041" s="1326" t="s">
        <v>4633</v>
      </c>
      <c r="B2041" s="1002">
        <v>68.2</v>
      </c>
      <c r="C2041" s="1002">
        <v>68.2</v>
      </c>
      <c r="D2041" s="1008" t="s">
        <v>741</v>
      </c>
    </row>
    <row r="2042" spans="1:4" s="1007" customFormat="1" ht="11.25" customHeight="1" x14ac:dyDescent="0.2">
      <c r="A2042" s="1328"/>
      <c r="B2042" s="1005">
        <v>68.2</v>
      </c>
      <c r="C2042" s="1005">
        <v>68.2</v>
      </c>
      <c r="D2042" s="1010" t="s">
        <v>11</v>
      </c>
    </row>
    <row r="2043" spans="1:4" s="1007" customFormat="1" ht="11.25" customHeight="1" x14ac:dyDescent="0.2">
      <c r="A2043" s="1327" t="s">
        <v>2173</v>
      </c>
      <c r="B2043" s="1003">
        <v>72</v>
      </c>
      <c r="C2043" s="1003">
        <v>72</v>
      </c>
      <c r="D2043" s="1009" t="s">
        <v>741</v>
      </c>
    </row>
    <row r="2044" spans="1:4" s="1007" customFormat="1" ht="11.25" customHeight="1" x14ac:dyDescent="0.2">
      <c r="A2044" s="1327"/>
      <c r="B2044" s="1003">
        <v>72</v>
      </c>
      <c r="C2044" s="1003">
        <v>72</v>
      </c>
      <c r="D2044" s="1009" t="s">
        <v>11</v>
      </c>
    </row>
    <row r="2045" spans="1:4" s="1007" customFormat="1" ht="11.25" customHeight="1" x14ac:dyDescent="0.2">
      <c r="A2045" s="1326" t="s">
        <v>4634</v>
      </c>
      <c r="B2045" s="1002">
        <v>69.3</v>
      </c>
      <c r="C2045" s="1002">
        <v>69.3</v>
      </c>
      <c r="D2045" s="1008" t="s">
        <v>741</v>
      </c>
    </row>
    <row r="2046" spans="1:4" s="1007" customFormat="1" ht="11.25" customHeight="1" x14ac:dyDescent="0.2">
      <c r="A2046" s="1328"/>
      <c r="B2046" s="1005">
        <v>69.3</v>
      </c>
      <c r="C2046" s="1005">
        <v>69.3</v>
      </c>
      <c r="D2046" s="1010" t="s">
        <v>11</v>
      </c>
    </row>
    <row r="2047" spans="1:4" s="1007" customFormat="1" ht="11.25" customHeight="1" x14ac:dyDescent="0.2">
      <c r="A2047" s="1327" t="s">
        <v>4635</v>
      </c>
      <c r="B2047" s="1003">
        <v>46.7</v>
      </c>
      <c r="C2047" s="1003">
        <v>45.390999999999998</v>
      </c>
      <c r="D2047" s="1009" t="s">
        <v>741</v>
      </c>
    </row>
    <row r="2048" spans="1:4" s="1007" customFormat="1" ht="11.25" customHeight="1" x14ac:dyDescent="0.2">
      <c r="A2048" s="1327"/>
      <c r="B2048" s="1003">
        <v>46.7</v>
      </c>
      <c r="C2048" s="1003">
        <v>45.390999999999998</v>
      </c>
      <c r="D2048" s="1009" t="s">
        <v>11</v>
      </c>
    </row>
    <row r="2049" spans="1:4" s="1007" customFormat="1" ht="11.25" customHeight="1" x14ac:dyDescent="0.2">
      <c r="A2049" s="1326" t="s">
        <v>3076</v>
      </c>
      <c r="B2049" s="1002">
        <v>44</v>
      </c>
      <c r="C2049" s="1002">
        <v>44</v>
      </c>
      <c r="D2049" s="1008" t="s">
        <v>741</v>
      </c>
    </row>
    <row r="2050" spans="1:4" s="1007" customFormat="1" ht="11.25" customHeight="1" x14ac:dyDescent="0.2">
      <c r="A2050" s="1328"/>
      <c r="B2050" s="1005">
        <v>44</v>
      </c>
      <c r="C2050" s="1005">
        <v>44</v>
      </c>
      <c r="D2050" s="1010" t="s">
        <v>11</v>
      </c>
    </row>
    <row r="2051" spans="1:4" s="1007" customFormat="1" ht="11.25" customHeight="1" x14ac:dyDescent="0.2">
      <c r="A2051" s="1327" t="s">
        <v>3503</v>
      </c>
      <c r="B2051" s="1003">
        <v>40.9</v>
      </c>
      <c r="C2051" s="1003">
        <v>40.9</v>
      </c>
      <c r="D2051" s="1009" t="s">
        <v>741</v>
      </c>
    </row>
    <row r="2052" spans="1:4" s="1007" customFormat="1" ht="11.25" customHeight="1" x14ac:dyDescent="0.2">
      <c r="A2052" s="1327"/>
      <c r="B2052" s="1003">
        <v>40.9</v>
      </c>
      <c r="C2052" s="1003">
        <v>40.9</v>
      </c>
      <c r="D2052" s="1009" t="s">
        <v>11</v>
      </c>
    </row>
    <row r="2053" spans="1:4" s="1007" customFormat="1" ht="11.25" customHeight="1" x14ac:dyDescent="0.2">
      <c r="A2053" s="1326" t="s">
        <v>4636</v>
      </c>
      <c r="B2053" s="1002">
        <v>80</v>
      </c>
      <c r="C2053" s="1002">
        <v>77.486099999999993</v>
      </c>
      <c r="D2053" s="1008" t="s">
        <v>741</v>
      </c>
    </row>
    <row r="2054" spans="1:4" s="1007" customFormat="1" ht="11.25" customHeight="1" x14ac:dyDescent="0.2">
      <c r="A2054" s="1328"/>
      <c r="B2054" s="1005">
        <v>80</v>
      </c>
      <c r="C2054" s="1005">
        <v>77.486099999999993</v>
      </c>
      <c r="D2054" s="1010" t="s">
        <v>11</v>
      </c>
    </row>
    <row r="2055" spans="1:4" s="1007" customFormat="1" ht="11.25" customHeight="1" x14ac:dyDescent="0.2">
      <c r="A2055" s="1326" t="s">
        <v>3504</v>
      </c>
      <c r="B2055" s="1002">
        <v>80</v>
      </c>
      <c r="C2055" s="1002">
        <v>80</v>
      </c>
      <c r="D2055" s="1008" t="s">
        <v>741</v>
      </c>
    </row>
    <row r="2056" spans="1:4" s="1007" customFormat="1" ht="11.25" customHeight="1" x14ac:dyDescent="0.2">
      <c r="A2056" s="1328"/>
      <c r="B2056" s="1005">
        <v>80</v>
      </c>
      <c r="C2056" s="1005">
        <v>80</v>
      </c>
      <c r="D2056" s="1010" t="s">
        <v>11</v>
      </c>
    </row>
    <row r="2057" spans="1:4" s="1007" customFormat="1" ht="11.25" customHeight="1" x14ac:dyDescent="0.2">
      <c r="A2057" s="1326" t="s">
        <v>4637</v>
      </c>
      <c r="B2057" s="1002">
        <v>80</v>
      </c>
      <c r="C2057" s="1002">
        <v>80</v>
      </c>
      <c r="D2057" s="1008" t="s">
        <v>741</v>
      </c>
    </row>
    <row r="2058" spans="1:4" s="1007" customFormat="1" ht="11.25" customHeight="1" x14ac:dyDescent="0.2">
      <c r="A2058" s="1328"/>
      <c r="B2058" s="1005">
        <v>80</v>
      </c>
      <c r="C2058" s="1005">
        <v>80</v>
      </c>
      <c r="D2058" s="1010" t="s">
        <v>11</v>
      </c>
    </row>
    <row r="2059" spans="1:4" s="1007" customFormat="1" ht="11.25" customHeight="1" x14ac:dyDescent="0.2">
      <c r="A2059" s="1327" t="s">
        <v>2174</v>
      </c>
      <c r="B2059" s="1003">
        <v>80</v>
      </c>
      <c r="C2059" s="1003">
        <v>80</v>
      </c>
      <c r="D2059" s="1009" t="s">
        <v>741</v>
      </c>
    </row>
    <row r="2060" spans="1:4" s="1007" customFormat="1" ht="11.25" customHeight="1" x14ac:dyDescent="0.2">
      <c r="A2060" s="1327"/>
      <c r="B2060" s="1003">
        <v>80</v>
      </c>
      <c r="C2060" s="1003">
        <v>80</v>
      </c>
      <c r="D2060" s="1009" t="s">
        <v>11</v>
      </c>
    </row>
    <row r="2061" spans="1:4" s="1007" customFormat="1" ht="11.25" customHeight="1" x14ac:dyDescent="0.2">
      <c r="A2061" s="1326" t="s">
        <v>3077</v>
      </c>
      <c r="B2061" s="1002">
        <v>80</v>
      </c>
      <c r="C2061" s="1002">
        <v>80</v>
      </c>
      <c r="D2061" s="1008" t="s">
        <v>741</v>
      </c>
    </row>
    <row r="2062" spans="1:4" s="1007" customFormat="1" ht="11.25" customHeight="1" x14ac:dyDescent="0.2">
      <c r="A2062" s="1328"/>
      <c r="B2062" s="1005">
        <v>80</v>
      </c>
      <c r="C2062" s="1005">
        <v>80</v>
      </c>
      <c r="D2062" s="1010" t="s">
        <v>11</v>
      </c>
    </row>
    <row r="2063" spans="1:4" s="1007" customFormat="1" ht="11.25" customHeight="1" x14ac:dyDescent="0.2">
      <c r="A2063" s="1327" t="s">
        <v>3505</v>
      </c>
      <c r="B2063" s="1003">
        <v>80</v>
      </c>
      <c r="C2063" s="1003">
        <v>36.393999999999998</v>
      </c>
      <c r="D2063" s="1009" t="s">
        <v>741</v>
      </c>
    </row>
    <row r="2064" spans="1:4" s="1007" customFormat="1" ht="11.25" customHeight="1" x14ac:dyDescent="0.2">
      <c r="A2064" s="1327"/>
      <c r="B2064" s="1003">
        <v>80</v>
      </c>
      <c r="C2064" s="1003">
        <v>36.393999999999998</v>
      </c>
      <c r="D2064" s="1009" t="s">
        <v>11</v>
      </c>
    </row>
    <row r="2065" spans="1:4" s="1007" customFormat="1" ht="11.25" customHeight="1" x14ac:dyDescent="0.2">
      <c r="A2065" s="1326" t="s">
        <v>2175</v>
      </c>
      <c r="B2065" s="1002">
        <v>53.3</v>
      </c>
      <c r="C2065" s="1002">
        <v>53.3</v>
      </c>
      <c r="D2065" s="1008" t="s">
        <v>741</v>
      </c>
    </row>
    <row r="2066" spans="1:4" s="1007" customFormat="1" ht="11.25" customHeight="1" x14ac:dyDescent="0.2">
      <c r="A2066" s="1328"/>
      <c r="B2066" s="1005">
        <v>53.3</v>
      </c>
      <c r="C2066" s="1005">
        <v>53.3</v>
      </c>
      <c r="D2066" s="1010" t="s">
        <v>11</v>
      </c>
    </row>
    <row r="2067" spans="1:4" s="1007" customFormat="1" ht="11.25" customHeight="1" x14ac:dyDescent="0.2">
      <c r="A2067" s="1327" t="s">
        <v>4638</v>
      </c>
      <c r="B2067" s="1003">
        <v>80</v>
      </c>
      <c r="C2067" s="1003">
        <v>80</v>
      </c>
      <c r="D2067" s="1009" t="s">
        <v>741</v>
      </c>
    </row>
    <row r="2068" spans="1:4" s="1007" customFormat="1" ht="11.25" customHeight="1" x14ac:dyDescent="0.2">
      <c r="A2068" s="1327"/>
      <c r="B2068" s="1003">
        <v>80</v>
      </c>
      <c r="C2068" s="1003">
        <v>80</v>
      </c>
      <c r="D2068" s="1009" t="s">
        <v>11</v>
      </c>
    </row>
    <row r="2069" spans="1:4" s="1007" customFormat="1" ht="11.25" customHeight="1" x14ac:dyDescent="0.2">
      <c r="A2069" s="1326" t="s">
        <v>2176</v>
      </c>
      <c r="B2069" s="1002">
        <v>72</v>
      </c>
      <c r="C2069" s="1002">
        <v>72</v>
      </c>
      <c r="D2069" s="1008" t="s">
        <v>741</v>
      </c>
    </row>
    <row r="2070" spans="1:4" s="1007" customFormat="1" ht="11.25" customHeight="1" x14ac:dyDescent="0.2">
      <c r="A2070" s="1328"/>
      <c r="B2070" s="1005">
        <v>72</v>
      </c>
      <c r="C2070" s="1005">
        <v>72</v>
      </c>
      <c r="D2070" s="1010" t="s">
        <v>11</v>
      </c>
    </row>
    <row r="2071" spans="1:4" s="1007" customFormat="1" ht="11.25" customHeight="1" x14ac:dyDescent="0.2">
      <c r="A2071" s="1327" t="s">
        <v>4639</v>
      </c>
      <c r="B2071" s="1003">
        <v>60.7</v>
      </c>
      <c r="C2071" s="1003">
        <v>56.2468</v>
      </c>
      <c r="D2071" s="1009" t="s">
        <v>741</v>
      </c>
    </row>
    <row r="2072" spans="1:4" s="1007" customFormat="1" ht="11.25" customHeight="1" x14ac:dyDescent="0.2">
      <c r="A2072" s="1327"/>
      <c r="B2072" s="1003">
        <v>60.7</v>
      </c>
      <c r="C2072" s="1003">
        <v>56.2468</v>
      </c>
      <c r="D2072" s="1009" t="s">
        <v>11</v>
      </c>
    </row>
    <row r="2073" spans="1:4" s="1007" customFormat="1" ht="11.25" customHeight="1" x14ac:dyDescent="0.2">
      <c r="A2073" s="1326" t="s">
        <v>2177</v>
      </c>
      <c r="B2073" s="1002">
        <v>80</v>
      </c>
      <c r="C2073" s="1002">
        <v>80</v>
      </c>
      <c r="D2073" s="1008" t="s">
        <v>741</v>
      </c>
    </row>
    <row r="2074" spans="1:4" s="1007" customFormat="1" ht="11.25" customHeight="1" x14ac:dyDescent="0.2">
      <c r="A2074" s="1328"/>
      <c r="B2074" s="1005">
        <v>80</v>
      </c>
      <c r="C2074" s="1005">
        <v>80</v>
      </c>
      <c r="D2074" s="1010" t="s">
        <v>11</v>
      </c>
    </row>
    <row r="2075" spans="1:4" s="1007" customFormat="1" ht="11.25" customHeight="1" x14ac:dyDescent="0.2">
      <c r="A2075" s="1327" t="s">
        <v>3078</v>
      </c>
      <c r="B2075" s="1003">
        <v>80</v>
      </c>
      <c r="C2075" s="1003">
        <v>80</v>
      </c>
      <c r="D2075" s="1009" t="s">
        <v>741</v>
      </c>
    </row>
    <row r="2076" spans="1:4" s="1007" customFormat="1" ht="11.25" customHeight="1" x14ac:dyDescent="0.2">
      <c r="A2076" s="1327"/>
      <c r="B2076" s="1003">
        <v>80</v>
      </c>
      <c r="C2076" s="1003">
        <v>80</v>
      </c>
      <c r="D2076" s="1009" t="s">
        <v>11</v>
      </c>
    </row>
    <row r="2077" spans="1:4" s="1007" customFormat="1" ht="11.25" customHeight="1" x14ac:dyDescent="0.2">
      <c r="A2077" s="1326" t="s">
        <v>3506</v>
      </c>
      <c r="B2077" s="1002">
        <v>48</v>
      </c>
      <c r="C2077" s="1002">
        <v>48</v>
      </c>
      <c r="D2077" s="1008" t="s">
        <v>741</v>
      </c>
    </row>
    <row r="2078" spans="1:4" s="1007" customFormat="1" ht="11.25" customHeight="1" x14ac:dyDescent="0.2">
      <c r="A2078" s="1328"/>
      <c r="B2078" s="1005">
        <v>48</v>
      </c>
      <c r="C2078" s="1005">
        <v>48</v>
      </c>
      <c r="D2078" s="1010" t="s">
        <v>11</v>
      </c>
    </row>
    <row r="2079" spans="1:4" s="1007" customFormat="1" ht="11.25" customHeight="1" x14ac:dyDescent="0.2">
      <c r="A2079" s="1327" t="s">
        <v>4640</v>
      </c>
      <c r="B2079" s="1003">
        <v>35.299999999999997</v>
      </c>
      <c r="C2079" s="1003">
        <v>35.190999999999995</v>
      </c>
      <c r="D2079" s="1009" t="s">
        <v>741</v>
      </c>
    </row>
    <row r="2080" spans="1:4" s="1007" customFormat="1" ht="11.25" customHeight="1" x14ac:dyDescent="0.2">
      <c r="A2080" s="1327"/>
      <c r="B2080" s="1003">
        <v>35.299999999999997</v>
      </c>
      <c r="C2080" s="1003">
        <v>35.190999999999995</v>
      </c>
      <c r="D2080" s="1009" t="s">
        <v>11</v>
      </c>
    </row>
    <row r="2081" spans="1:4" s="1007" customFormat="1" ht="11.25" customHeight="1" x14ac:dyDescent="0.2">
      <c r="A2081" s="1326" t="s">
        <v>4641</v>
      </c>
      <c r="B2081" s="1002">
        <v>48.5</v>
      </c>
      <c r="C2081" s="1002">
        <v>48.5</v>
      </c>
      <c r="D2081" s="1008" t="s">
        <v>741</v>
      </c>
    </row>
    <row r="2082" spans="1:4" s="1007" customFormat="1" ht="11.25" customHeight="1" x14ac:dyDescent="0.2">
      <c r="A2082" s="1328"/>
      <c r="B2082" s="1005">
        <v>48.5</v>
      </c>
      <c r="C2082" s="1005">
        <v>48.5</v>
      </c>
      <c r="D2082" s="1010" t="s">
        <v>11</v>
      </c>
    </row>
    <row r="2083" spans="1:4" s="1007" customFormat="1" ht="11.25" customHeight="1" x14ac:dyDescent="0.2">
      <c r="A2083" s="1327" t="s">
        <v>3507</v>
      </c>
      <c r="B2083" s="1003">
        <v>80</v>
      </c>
      <c r="C2083" s="1003">
        <v>80</v>
      </c>
      <c r="D2083" s="1009" t="s">
        <v>741</v>
      </c>
    </row>
    <row r="2084" spans="1:4" s="1007" customFormat="1" ht="11.25" customHeight="1" x14ac:dyDescent="0.2">
      <c r="A2084" s="1327"/>
      <c r="B2084" s="1003">
        <v>80</v>
      </c>
      <c r="C2084" s="1003">
        <v>80</v>
      </c>
      <c r="D2084" s="1009" t="s">
        <v>11</v>
      </c>
    </row>
    <row r="2085" spans="1:4" s="1007" customFormat="1" ht="11.25" customHeight="1" x14ac:dyDescent="0.2">
      <c r="A2085" s="1326" t="s">
        <v>4642</v>
      </c>
      <c r="B2085" s="1002">
        <v>69.5</v>
      </c>
      <c r="C2085" s="1002">
        <v>69.5</v>
      </c>
      <c r="D2085" s="1008" t="s">
        <v>741</v>
      </c>
    </row>
    <row r="2086" spans="1:4" s="1007" customFormat="1" ht="11.25" customHeight="1" x14ac:dyDescent="0.2">
      <c r="A2086" s="1328"/>
      <c r="B2086" s="1005">
        <v>69.5</v>
      </c>
      <c r="C2086" s="1005">
        <v>69.5</v>
      </c>
      <c r="D2086" s="1010" t="s">
        <v>11</v>
      </c>
    </row>
    <row r="2087" spans="1:4" s="1007" customFormat="1" ht="11.25" customHeight="1" x14ac:dyDescent="0.2">
      <c r="A2087" s="1327" t="s">
        <v>4643</v>
      </c>
      <c r="B2087" s="1003">
        <v>80</v>
      </c>
      <c r="C2087" s="1003">
        <v>80</v>
      </c>
      <c r="D2087" s="1009" t="s">
        <v>741</v>
      </c>
    </row>
    <row r="2088" spans="1:4" s="1007" customFormat="1" ht="11.25" customHeight="1" x14ac:dyDescent="0.2">
      <c r="A2088" s="1327"/>
      <c r="B2088" s="1003">
        <v>80</v>
      </c>
      <c r="C2088" s="1003">
        <v>80</v>
      </c>
      <c r="D2088" s="1009" t="s">
        <v>11</v>
      </c>
    </row>
    <row r="2089" spans="1:4" s="1007" customFormat="1" ht="11.25" customHeight="1" x14ac:dyDescent="0.2">
      <c r="A2089" s="1326" t="s">
        <v>3079</v>
      </c>
      <c r="B2089" s="1002">
        <v>66</v>
      </c>
      <c r="C2089" s="1002">
        <v>66</v>
      </c>
      <c r="D2089" s="1008" t="s">
        <v>741</v>
      </c>
    </row>
    <row r="2090" spans="1:4" s="1007" customFormat="1" ht="11.25" customHeight="1" x14ac:dyDescent="0.2">
      <c r="A2090" s="1328"/>
      <c r="B2090" s="1005">
        <v>66</v>
      </c>
      <c r="C2090" s="1005">
        <v>66</v>
      </c>
      <c r="D2090" s="1010" t="s">
        <v>11</v>
      </c>
    </row>
    <row r="2091" spans="1:4" s="1007" customFormat="1" ht="11.25" customHeight="1" x14ac:dyDescent="0.2">
      <c r="A2091" s="1327" t="s">
        <v>4644</v>
      </c>
      <c r="B2091" s="1003">
        <v>80</v>
      </c>
      <c r="C2091" s="1003">
        <v>80</v>
      </c>
      <c r="D2091" s="1009" t="s">
        <v>741</v>
      </c>
    </row>
    <row r="2092" spans="1:4" s="1007" customFormat="1" ht="11.25" customHeight="1" x14ac:dyDescent="0.2">
      <c r="A2092" s="1327"/>
      <c r="B2092" s="1003">
        <v>80</v>
      </c>
      <c r="C2092" s="1003">
        <v>80</v>
      </c>
      <c r="D2092" s="1009" t="s">
        <v>11</v>
      </c>
    </row>
    <row r="2093" spans="1:4" s="1007" customFormat="1" ht="11.25" customHeight="1" x14ac:dyDescent="0.2">
      <c r="A2093" s="1326" t="s">
        <v>4645</v>
      </c>
      <c r="B2093" s="1002">
        <v>45</v>
      </c>
      <c r="C2093" s="1002">
        <v>45</v>
      </c>
      <c r="D2093" s="1008" t="s">
        <v>741</v>
      </c>
    </row>
    <row r="2094" spans="1:4" s="1007" customFormat="1" ht="11.25" customHeight="1" x14ac:dyDescent="0.2">
      <c r="A2094" s="1328"/>
      <c r="B2094" s="1005">
        <v>45</v>
      </c>
      <c r="C2094" s="1005">
        <v>45</v>
      </c>
      <c r="D2094" s="1010" t="s">
        <v>11</v>
      </c>
    </row>
    <row r="2095" spans="1:4" s="1007" customFormat="1" ht="11.25" customHeight="1" x14ac:dyDescent="0.2">
      <c r="A2095" s="1327" t="s">
        <v>3080</v>
      </c>
      <c r="B2095" s="1003">
        <v>63</v>
      </c>
      <c r="C2095" s="1003">
        <v>63</v>
      </c>
      <c r="D2095" s="1009" t="s">
        <v>741</v>
      </c>
    </row>
    <row r="2096" spans="1:4" s="1007" customFormat="1" ht="11.25" customHeight="1" x14ac:dyDescent="0.2">
      <c r="A2096" s="1327"/>
      <c r="B2096" s="1003">
        <v>177</v>
      </c>
      <c r="C2096" s="1003">
        <v>177</v>
      </c>
      <c r="D2096" s="1009" t="s">
        <v>4646</v>
      </c>
    </row>
    <row r="2097" spans="1:4" s="1007" customFormat="1" ht="11.25" customHeight="1" x14ac:dyDescent="0.2">
      <c r="A2097" s="1327"/>
      <c r="B2097" s="1003">
        <v>240</v>
      </c>
      <c r="C2097" s="1003">
        <v>240</v>
      </c>
      <c r="D2097" s="1009" t="s">
        <v>11</v>
      </c>
    </row>
    <row r="2098" spans="1:4" s="1007" customFormat="1" ht="11.25" customHeight="1" x14ac:dyDescent="0.2">
      <c r="A2098" s="1326" t="s">
        <v>3508</v>
      </c>
      <c r="B2098" s="1002">
        <v>80</v>
      </c>
      <c r="C2098" s="1002">
        <v>80</v>
      </c>
      <c r="D2098" s="1008" t="s">
        <v>741</v>
      </c>
    </row>
    <row r="2099" spans="1:4" s="1007" customFormat="1" ht="11.25" customHeight="1" x14ac:dyDescent="0.2">
      <c r="A2099" s="1328"/>
      <c r="B2099" s="1005">
        <v>80</v>
      </c>
      <c r="C2099" s="1005">
        <v>80</v>
      </c>
      <c r="D2099" s="1010" t="s">
        <v>11</v>
      </c>
    </row>
    <row r="2100" spans="1:4" s="1007" customFormat="1" ht="11.25" customHeight="1" x14ac:dyDescent="0.2">
      <c r="A2100" s="1327" t="s">
        <v>3509</v>
      </c>
      <c r="B2100" s="1003">
        <v>37.799999999999997</v>
      </c>
      <c r="C2100" s="1003">
        <v>37.799999999999997</v>
      </c>
      <c r="D2100" s="1009" t="s">
        <v>741</v>
      </c>
    </row>
    <row r="2101" spans="1:4" s="1007" customFormat="1" ht="11.25" customHeight="1" x14ac:dyDescent="0.2">
      <c r="A2101" s="1327"/>
      <c r="B2101" s="1003">
        <v>37.799999999999997</v>
      </c>
      <c r="C2101" s="1003">
        <v>37.799999999999997</v>
      </c>
      <c r="D2101" s="1009" t="s">
        <v>11</v>
      </c>
    </row>
    <row r="2102" spans="1:4" s="1007" customFormat="1" ht="11.25" customHeight="1" x14ac:dyDescent="0.2">
      <c r="A2102" s="1326" t="s">
        <v>4647</v>
      </c>
      <c r="B2102" s="1002">
        <v>78</v>
      </c>
      <c r="C2102" s="1002">
        <v>78</v>
      </c>
      <c r="D2102" s="1008" t="s">
        <v>741</v>
      </c>
    </row>
    <row r="2103" spans="1:4" s="1007" customFormat="1" ht="11.25" customHeight="1" x14ac:dyDescent="0.2">
      <c r="A2103" s="1328"/>
      <c r="B2103" s="1005">
        <v>78</v>
      </c>
      <c r="C2103" s="1005">
        <v>78</v>
      </c>
      <c r="D2103" s="1010" t="s">
        <v>11</v>
      </c>
    </row>
    <row r="2104" spans="1:4" s="1007" customFormat="1" ht="11.25" customHeight="1" x14ac:dyDescent="0.2">
      <c r="A2104" s="1327" t="s">
        <v>3081</v>
      </c>
      <c r="B2104" s="1003">
        <v>44.5</v>
      </c>
      <c r="C2104" s="1003">
        <v>44.5</v>
      </c>
      <c r="D2104" s="1009" t="s">
        <v>741</v>
      </c>
    </row>
    <row r="2105" spans="1:4" s="1007" customFormat="1" ht="11.25" customHeight="1" x14ac:dyDescent="0.2">
      <c r="A2105" s="1327"/>
      <c r="B2105" s="1003">
        <v>44.5</v>
      </c>
      <c r="C2105" s="1003">
        <v>44.5</v>
      </c>
      <c r="D2105" s="1009" t="s">
        <v>11</v>
      </c>
    </row>
    <row r="2106" spans="1:4" s="1007" customFormat="1" ht="11.25" customHeight="1" x14ac:dyDescent="0.2">
      <c r="A2106" s="1326" t="s">
        <v>3082</v>
      </c>
      <c r="B2106" s="1002">
        <v>80</v>
      </c>
      <c r="C2106" s="1002">
        <v>80</v>
      </c>
      <c r="D2106" s="1008" t="s">
        <v>741</v>
      </c>
    </row>
    <row r="2107" spans="1:4" s="1007" customFormat="1" ht="11.25" customHeight="1" x14ac:dyDescent="0.2">
      <c r="A2107" s="1328"/>
      <c r="B2107" s="1005">
        <v>80</v>
      </c>
      <c r="C2107" s="1005">
        <v>80</v>
      </c>
      <c r="D2107" s="1010" t="s">
        <v>11</v>
      </c>
    </row>
    <row r="2108" spans="1:4" s="1007" customFormat="1" ht="11.25" customHeight="1" x14ac:dyDescent="0.2">
      <c r="A2108" s="1327" t="s">
        <v>3083</v>
      </c>
      <c r="B2108" s="1003">
        <v>26.2</v>
      </c>
      <c r="C2108" s="1003">
        <v>26.2</v>
      </c>
      <c r="D2108" s="1009" t="s">
        <v>741</v>
      </c>
    </row>
    <row r="2109" spans="1:4" s="1007" customFormat="1" ht="11.25" customHeight="1" x14ac:dyDescent="0.2">
      <c r="A2109" s="1327"/>
      <c r="B2109" s="1003">
        <v>26.2</v>
      </c>
      <c r="C2109" s="1003">
        <v>26.2</v>
      </c>
      <c r="D2109" s="1009" t="s">
        <v>11</v>
      </c>
    </row>
    <row r="2110" spans="1:4" s="1007" customFormat="1" ht="11.25" customHeight="1" x14ac:dyDescent="0.2">
      <c r="A2110" s="1326" t="s">
        <v>4648</v>
      </c>
      <c r="B2110" s="1002">
        <v>80</v>
      </c>
      <c r="C2110" s="1002">
        <v>80</v>
      </c>
      <c r="D2110" s="1008" t="s">
        <v>741</v>
      </c>
    </row>
    <row r="2111" spans="1:4" s="1007" customFormat="1" ht="11.25" customHeight="1" x14ac:dyDescent="0.2">
      <c r="A2111" s="1328"/>
      <c r="B2111" s="1005">
        <v>80</v>
      </c>
      <c r="C2111" s="1005">
        <v>80</v>
      </c>
      <c r="D2111" s="1010" t="s">
        <v>11</v>
      </c>
    </row>
    <row r="2112" spans="1:4" s="1007" customFormat="1" ht="11.25" customHeight="1" x14ac:dyDescent="0.2">
      <c r="A2112" s="1327" t="s">
        <v>3510</v>
      </c>
      <c r="B2112" s="1003">
        <v>58</v>
      </c>
      <c r="C2112" s="1003">
        <v>58</v>
      </c>
      <c r="D2112" s="1009" t="s">
        <v>741</v>
      </c>
    </row>
    <row r="2113" spans="1:4" s="1007" customFormat="1" ht="11.25" customHeight="1" x14ac:dyDescent="0.2">
      <c r="A2113" s="1327"/>
      <c r="B2113" s="1003">
        <v>58</v>
      </c>
      <c r="C2113" s="1003">
        <v>58</v>
      </c>
      <c r="D2113" s="1009" t="s">
        <v>11</v>
      </c>
    </row>
    <row r="2114" spans="1:4" s="1007" customFormat="1" ht="11.25" customHeight="1" x14ac:dyDescent="0.2">
      <c r="A2114" s="1326" t="s">
        <v>2178</v>
      </c>
      <c r="B2114" s="1002">
        <v>80</v>
      </c>
      <c r="C2114" s="1002">
        <v>80</v>
      </c>
      <c r="D2114" s="1008" t="s">
        <v>741</v>
      </c>
    </row>
    <row r="2115" spans="1:4" s="1007" customFormat="1" ht="11.25" customHeight="1" x14ac:dyDescent="0.2">
      <c r="A2115" s="1328"/>
      <c r="B2115" s="1005">
        <v>80</v>
      </c>
      <c r="C2115" s="1005">
        <v>80</v>
      </c>
      <c r="D2115" s="1010" t="s">
        <v>11</v>
      </c>
    </row>
    <row r="2116" spans="1:4" s="1007" customFormat="1" ht="11.25" customHeight="1" x14ac:dyDescent="0.2">
      <c r="A2116" s="1327" t="s">
        <v>2179</v>
      </c>
      <c r="B2116" s="1003">
        <v>80</v>
      </c>
      <c r="C2116" s="1003">
        <v>80</v>
      </c>
      <c r="D2116" s="1009" t="s">
        <v>741</v>
      </c>
    </row>
    <row r="2117" spans="1:4" s="1007" customFormat="1" ht="11.25" customHeight="1" x14ac:dyDescent="0.2">
      <c r="A2117" s="1327"/>
      <c r="B2117" s="1003">
        <v>80</v>
      </c>
      <c r="C2117" s="1003">
        <v>80</v>
      </c>
      <c r="D2117" s="1009" t="s">
        <v>11</v>
      </c>
    </row>
    <row r="2118" spans="1:4" s="1007" customFormat="1" ht="11.25" customHeight="1" x14ac:dyDescent="0.2">
      <c r="A2118" s="1326" t="s">
        <v>2180</v>
      </c>
      <c r="B2118" s="1002">
        <v>80</v>
      </c>
      <c r="C2118" s="1002">
        <v>80</v>
      </c>
      <c r="D2118" s="1008" t="s">
        <v>741</v>
      </c>
    </row>
    <row r="2119" spans="1:4" s="1007" customFormat="1" ht="11.25" customHeight="1" x14ac:dyDescent="0.2">
      <c r="A2119" s="1328"/>
      <c r="B2119" s="1005">
        <v>80</v>
      </c>
      <c r="C2119" s="1005">
        <v>80</v>
      </c>
      <c r="D2119" s="1010" t="s">
        <v>11</v>
      </c>
    </row>
    <row r="2120" spans="1:4" s="1007" customFormat="1" ht="11.25" customHeight="1" x14ac:dyDescent="0.2">
      <c r="A2120" s="1327" t="s">
        <v>4649</v>
      </c>
      <c r="B2120" s="1003">
        <v>60.5</v>
      </c>
      <c r="C2120" s="1003">
        <v>60.5</v>
      </c>
      <c r="D2120" s="1009" t="s">
        <v>741</v>
      </c>
    </row>
    <row r="2121" spans="1:4" s="1007" customFormat="1" ht="11.25" customHeight="1" x14ac:dyDescent="0.2">
      <c r="A2121" s="1327"/>
      <c r="B2121" s="1003">
        <v>60.5</v>
      </c>
      <c r="C2121" s="1003">
        <v>60.5</v>
      </c>
      <c r="D2121" s="1009" t="s">
        <v>11</v>
      </c>
    </row>
    <row r="2122" spans="1:4" s="1007" customFormat="1" ht="11.25" customHeight="1" x14ac:dyDescent="0.2">
      <c r="A2122" s="1326" t="s">
        <v>3084</v>
      </c>
      <c r="B2122" s="1002">
        <v>78.3</v>
      </c>
      <c r="C2122" s="1002">
        <v>78.3</v>
      </c>
      <c r="D2122" s="1008" t="s">
        <v>741</v>
      </c>
    </row>
    <row r="2123" spans="1:4" s="1007" customFormat="1" ht="11.25" customHeight="1" x14ac:dyDescent="0.2">
      <c r="A2123" s="1328"/>
      <c r="B2123" s="1005">
        <v>78.3</v>
      </c>
      <c r="C2123" s="1005">
        <v>78.3</v>
      </c>
      <c r="D2123" s="1010" t="s">
        <v>11</v>
      </c>
    </row>
    <row r="2124" spans="1:4" s="1007" customFormat="1" ht="11.25" customHeight="1" x14ac:dyDescent="0.2">
      <c r="A2124" s="1327" t="s">
        <v>4650</v>
      </c>
      <c r="B2124" s="1003">
        <v>72</v>
      </c>
      <c r="C2124" s="1003">
        <v>72</v>
      </c>
      <c r="D2124" s="1009" t="s">
        <v>741</v>
      </c>
    </row>
    <row r="2125" spans="1:4" s="1007" customFormat="1" ht="11.25" customHeight="1" x14ac:dyDescent="0.2">
      <c r="A2125" s="1327"/>
      <c r="B2125" s="1003">
        <v>72</v>
      </c>
      <c r="C2125" s="1003">
        <v>72</v>
      </c>
      <c r="D2125" s="1009" t="s">
        <v>11</v>
      </c>
    </row>
    <row r="2126" spans="1:4" s="1007" customFormat="1" ht="11.25" customHeight="1" x14ac:dyDescent="0.2">
      <c r="A2126" s="1326" t="s">
        <v>2181</v>
      </c>
      <c r="B2126" s="1002">
        <v>22</v>
      </c>
      <c r="C2126" s="1002">
        <v>22</v>
      </c>
      <c r="D2126" s="1008" t="s">
        <v>741</v>
      </c>
    </row>
    <row r="2127" spans="1:4" s="1007" customFormat="1" ht="11.25" customHeight="1" x14ac:dyDescent="0.2">
      <c r="A2127" s="1328"/>
      <c r="B2127" s="1005">
        <v>22</v>
      </c>
      <c r="C2127" s="1005">
        <v>22</v>
      </c>
      <c r="D2127" s="1010" t="s">
        <v>11</v>
      </c>
    </row>
    <row r="2128" spans="1:4" s="1007" customFormat="1" ht="11.25" customHeight="1" x14ac:dyDescent="0.2">
      <c r="A2128" s="1327" t="s">
        <v>3822</v>
      </c>
      <c r="B2128" s="1003">
        <v>80</v>
      </c>
      <c r="C2128" s="1003">
        <v>80</v>
      </c>
      <c r="D2128" s="1009" t="s">
        <v>741</v>
      </c>
    </row>
    <row r="2129" spans="1:4" s="1007" customFormat="1" ht="11.25" customHeight="1" x14ac:dyDescent="0.2">
      <c r="A2129" s="1327"/>
      <c r="B2129" s="1003">
        <v>200</v>
      </c>
      <c r="C2129" s="1003">
        <v>200</v>
      </c>
      <c r="D2129" s="1009" t="s">
        <v>4651</v>
      </c>
    </row>
    <row r="2130" spans="1:4" s="1007" customFormat="1" ht="11.25" customHeight="1" x14ac:dyDescent="0.2">
      <c r="A2130" s="1327"/>
      <c r="B2130" s="1003">
        <v>280</v>
      </c>
      <c r="C2130" s="1003">
        <v>280</v>
      </c>
      <c r="D2130" s="1009" t="s">
        <v>11</v>
      </c>
    </row>
    <row r="2131" spans="1:4" s="1007" customFormat="1" ht="11.25" customHeight="1" x14ac:dyDescent="0.2">
      <c r="A2131" s="1326" t="s">
        <v>2182</v>
      </c>
      <c r="B2131" s="1002">
        <v>80</v>
      </c>
      <c r="C2131" s="1002">
        <v>80</v>
      </c>
      <c r="D2131" s="1008" t="s">
        <v>741</v>
      </c>
    </row>
    <row r="2132" spans="1:4" s="1007" customFormat="1" ht="11.25" customHeight="1" x14ac:dyDescent="0.2">
      <c r="A2132" s="1328"/>
      <c r="B2132" s="1005">
        <v>80</v>
      </c>
      <c r="C2132" s="1005">
        <v>80</v>
      </c>
      <c r="D2132" s="1010" t="s">
        <v>11</v>
      </c>
    </row>
    <row r="2133" spans="1:4" s="1007" customFormat="1" ht="11.25" customHeight="1" x14ac:dyDescent="0.2">
      <c r="A2133" s="1327" t="s">
        <v>3511</v>
      </c>
      <c r="B2133" s="1003">
        <v>55.9</v>
      </c>
      <c r="C2133" s="1003">
        <v>55.9</v>
      </c>
      <c r="D2133" s="1009" t="s">
        <v>741</v>
      </c>
    </row>
    <row r="2134" spans="1:4" s="1007" customFormat="1" ht="11.25" customHeight="1" x14ac:dyDescent="0.2">
      <c r="A2134" s="1327"/>
      <c r="B2134" s="1003">
        <v>55.9</v>
      </c>
      <c r="C2134" s="1003">
        <v>55.9</v>
      </c>
      <c r="D2134" s="1009" t="s">
        <v>11</v>
      </c>
    </row>
    <row r="2135" spans="1:4" s="1007" customFormat="1" ht="11.25" customHeight="1" x14ac:dyDescent="0.2">
      <c r="A2135" s="1326" t="s">
        <v>4652</v>
      </c>
      <c r="B2135" s="1002">
        <v>70</v>
      </c>
      <c r="C2135" s="1002">
        <v>70</v>
      </c>
      <c r="D2135" s="1008" t="s">
        <v>741</v>
      </c>
    </row>
    <row r="2136" spans="1:4" s="1007" customFormat="1" ht="11.25" customHeight="1" x14ac:dyDescent="0.2">
      <c r="A2136" s="1328"/>
      <c r="B2136" s="1005">
        <v>70</v>
      </c>
      <c r="C2136" s="1005">
        <v>70</v>
      </c>
      <c r="D2136" s="1010" t="s">
        <v>11</v>
      </c>
    </row>
    <row r="2137" spans="1:4" s="1007" customFormat="1" ht="11.25" customHeight="1" x14ac:dyDescent="0.2">
      <c r="A2137" s="1327" t="s">
        <v>2183</v>
      </c>
      <c r="B2137" s="1003">
        <v>30.6</v>
      </c>
      <c r="C2137" s="1003">
        <v>30.6</v>
      </c>
      <c r="D2137" s="1009" t="s">
        <v>741</v>
      </c>
    </row>
    <row r="2138" spans="1:4" s="1007" customFormat="1" ht="11.25" customHeight="1" x14ac:dyDescent="0.2">
      <c r="A2138" s="1327"/>
      <c r="B2138" s="1003">
        <v>30.6</v>
      </c>
      <c r="C2138" s="1003">
        <v>30.6</v>
      </c>
      <c r="D2138" s="1009" t="s">
        <v>11</v>
      </c>
    </row>
    <row r="2139" spans="1:4" s="1007" customFormat="1" ht="11.25" customHeight="1" x14ac:dyDescent="0.2">
      <c r="A2139" s="1326" t="s">
        <v>4653</v>
      </c>
      <c r="B2139" s="1002">
        <v>17.5</v>
      </c>
      <c r="C2139" s="1002">
        <v>17.5</v>
      </c>
      <c r="D2139" s="1008" t="s">
        <v>741</v>
      </c>
    </row>
    <row r="2140" spans="1:4" s="1007" customFormat="1" ht="11.25" customHeight="1" x14ac:dyDescent="0.2">
      <c r="A2140" s="1328"/>
      <c r="B2140" s="1005">
        <v>17.5</v>
      </c>
      <c r="C2140" s="1005">
        <v>17.5</v>
      </c>
      <c r="D2140" s="1010" t="s">
        <v>11</v>
      </c>
    </row>
    <row r="2141" spans="1:4" s="1007" customFormat="1" ht="11.25" customHeight="1" x14ac:dyDescent="0.2">
      <c r="A2141" s="1327" t="s">
        <v>3512</v>
      </c>
      <c r="B2141" s="1003">
        <v>51.7</v>
      </c>
      <c r="C2141" s="1003">
        <v>51.7</v>
      </c>
      <c r="D2141" s="1009" t="s">
        <v>741</v>
      </c>
    </row>
    <row r="2142" spans="1:4" s="1007" customFormat="1" ht="11.25" customHeight="1" x14ac:dyDescent="0.2">
      <c r="A2142" s="1327"/>
      <c r="B2142" s="1003">
        <v>51.7</v>
      </c>
      <c r="C2142" s="1003">
        <v>51.7</v>
      </c>
      <c r="D2142" s="1009" t="s">
        <v>11</v>
      </c>
    </row>
    <row r="2143" spans="1:4" s="1007" customFormat="1" ht="11.25" customHeight="1" x14ac:dyDescent="0.2">
      <c r="A2143" s="1326" t="s">
        <v>556</v>
      </c>
      <c r="B2143" s="1002">
        <v>55</v>
      </c>
      <c r="C2143" s="1002">
        <v>53.997030000000002</v>
      </c>
      <c r="D2143" s="1008" t="s">
        <v>741</v>
      </c>
    </row>
    <row r="2144" spans="1:4" s="1007" customFormat="1" ht="11.25" customHeight="1" x14ac:dyDescent="0.2">
      <c r="A2144" s="1328"/>
      <c r="B2144" s="1005">
        <v>55</v>
      </c>
      <c r="C2144" s="1005">
        <v>53.997030000000002</v>
      </c>
      <c r="D2144" s="1010" t="s">
        <v>11</v>
      </c>
    </row>
    <row r="2145" spans="1:4" s="1007" customFormat="1" ht="11.25" customHeight="1" x14ac:dyDescent="0.2">
      <c r="A2145" s="1327" t="s">
        <v>4654</v>
      </c>
      <c r="B2145" s="1003">
        <v>69.8</v>
      </c>
      <c r="C2145" s="1003">
        <v>69.8</v>
      </c>
      <c r="D2145" s="1009" t="s">
        <v>741</v>
      </c>
    </row>
    <row r="2146" spans="1:4" s="1007" customFormat="1" ht="11.25" customHeight="1" x14ac:dyDescent="0.2">
      <c r="A2146" s="1327"/>
      <c r="B2146" s="1003">
        <v>69.8</v>
      </c>
      <c r="C2146" s="1003">
        <v>69.8</v>
      </c>
      <c r="D2146" s="1009" t="s">
        <v>11</v>
      </c>
    </row>
    <row r="2147" spans="1:4" s="1007" customFormat="1" ht="11.25" customHeight="1" x14ac:dyDescent="0.2">
      <c r="A2147" s="1326" t="s">
        <v>4655</v>
      </c>
      <c r="B2147" s="1002">
        <v>70</v>
      </c>
      <c r="C2147" s="1002">
        <v>70</v>
      </c>
      <c r="D2147" s="1008" t="s">
        <v>741</v>
      </c>
    </row>
    <row r="2148" spans="1:4" s="1007" customFormat="1" ht="11.25" customHeight="1" x14ac:dyDescent="0.2">
      <c r="A2148" s="1328"/>
      <c r="B2148" s="1005">
        <v>70</v>
      </c>
      <c r="C2148" s="1005">
        <v>70</v>
      </c>
      <c r="D2148" s="1010" t="s">
        <v>11</v>
      </c>
    </row>
    <row r="2149" spans="1:4" s="1007" customFormat="1" ht="11.25" customHeight="1" x14ac:dyDescent="0.2">
      <c r="A2149" s="1326" t="s">
        <v>4656</v>
      </c>
      <c r="B2149" s="1002">
        <v>48.8</v>
      </c>
      <c r="C2149" s="1002">
        <v>48.8</v>
      </c>
      <c r="D2149" s="1008" t="s">
        <v>741</v>
      </c>
    </row>
    <row r="2150" spans="1:4" s="1007" customFormat="1" ht="11.25" customHeight="1" x14ac:dyDescent="0.2">
      <c r="A2150" s="1328"/>
      <c r="B2150" s="1005">
        <v>48.8</v>
      </c>
      <c r="C2150" s="1005">
        <v>48.8</v>
      </c>
      <c r="D2150" s="1010" t="s">
        <v>11</v>
      </c>
    </row>
    <row r="2151" spans="1:4" s="1007" customFormat="1" ht="11.25" customHeight="1" x14ac:dyDescent="0.2">
      <c r="A2151" s="1326" t="s">
        <v>3513</v>
      </c>
      <c r="B2151" s="1002">
        <v>30</v>
      </c>
      <c r="C2151" s="1002">
        <v>30</v>
      </c>
      <c r="D2151" s="1008" t="s">
        <v>741</v>
      </c>
    </row>
    <row r="2152" spans="1:4" s="1007" customFormat="1" ht="11.25" customHeight="1" x14ac:dyDescent="0.2">
      <c r="A2152" s="1328"/>
      <c r="B2152" s="1005">
        <v>30</v>
      </c>
      <c r="C2152" s="1005">
        <v>30</v>
      </c>
      <c r="D2152" s="1010" t="s">
        <v>11</v>
      </c>
    </row>
    <row r="2153" spans="1:4" s="1007" customFormat="1" ht="11.25" customHeight="1" x14ac:dyDescent="0.2">
      <c r="A2153" s="1327" t="s">
        <v>2184</v>
      </c>
      <c r="B2153" s="1003">
        <v>76.8</v>
      </c>
      <c r="C2153" s="1003">
        <v>76.8</v>
      </c>
      <c r="D2153" s="1009" t="s">
        <v>741</v>
      </c>
    </row>
    <row r="2154" spans="1:4" s="1007" customFormat="1" ht="11.25" customHeight="1" x14ac:dyDescent="0.2">
      <c r="A2154" s="1327"/>
      <c r="B2154" s="1003">
        <v>76.8</v>
      </c>
      <c r="C2154" s="1003">
        <v>76.8</v>
      </c>
      <c r="D2154" s="1009" t="s">
        <v>11</v>
      </c>
    </row>
    <row r="2155" spans="1:4" s="1007" customFormat="1" ht="11.25" customHeight="1" x14ac:dyDescent="0.2">
      <c r="A2155" s="1326" t="s">
        <v>4657</v>
      </c>
      <c r="B2155" s="1002">
        <v>71.8</v>
      </c>
      <c r="C2155" s="1002">
        <v>71.8</v>
      </c>
      <c r="D2155" s="1008" t="s">
        <v>741</v>
      </c>
    </row>
    <row r="2156" spans="1:4" s="1007" customFormat="1" ht="11.25" customHeight="1" x14ac:dyDescent="0.2">
      <c r="A2156" s="1328"/>
      <c r="B2156" s="1005">
        <v>71.8</v>
      </c>
      <c r="C2156" s="1005">
        <v>71.8</v>
      </c>
      <c r="D2156" s="1010" t="s">
        <v>11</v>
      </c>
    </row>
    <row r="2157" spans="1:4" s="1007" customFormat="1" ht="11.25" customHeight="1" x14ac:dyDescent="0.2">
      <c r="A2157" s="1327" t="s">
        <v>2185</v>
      </c>
      <c r="B2157" s="1003">
        <v>65.599999999999994</v>
      </c>
      <c r="C2157" s="1003">
        <v>65.599999999999994</v>
      </c>
      <c r="D2157" s="1009" t="s">
        <v>741</v>
      </c>
    </row>
    <row r="2158" spans="1:4" s="1007" customFormat="1" ht="11.25" customHeight="1" x14ac:dyDescent="0.2">
      <c r="A2158" s="1327"/>
      <c r="B2158" s="1003">
        <v>65.599999999999994</v>
      </c>
      <c r="C2158" s="1003">
        <v>65.599999999999994</v>
      </c>
      <c r="D2158" s="1009" t="s">
        <v>11</v>
      </c>
    </row>
    <row r="2159" spans="1:4" s="1007" customFormat="1" ht="11.25" customHeight="1" x14ac:dyDescent="0.2">
      <c r="A2159" s="1326" t="s">
        <v>4658</v>
      </c>
      <c r="B2159" s="1002">
        <v>80</v>
      </c>
      <c r="C2159" s="1002">
        <v>79.411000000000001</v>
      </c>
      <c r="D2159" s="1008" t="s">
        <v>741</v>
      </c>
    </row>
    <row r="2160" spans="1:4" s="1007" customFormat="1" ht="11.25" customHeight="1" x14ac:dyDescent="0.2">
      <c r="A2160" s="1328"/>
      <c r="B2160" s="1005">
        <v>80</v>
      </c>
      <c r="C2160" s="1005">
        <v>79.411000000000001</v>
      </c>
      <c r="D2160" s="1010" t="s">
        <v>11</v>
      </c>
    </row>
    <row r="2161" spans="1:4" s="1007" customFormat="1" ht="11.25" customHeight="1" x14ac:dyDescent="0.2">
      <c r="A2161" s="1327" t="s">
        <v>3085</v>
      </c>
      <c r="B2161" s="1003">
        <v>80</v>
      </c>
      <c r="C2161" s="1003">
        <v>76.086709999999997</v>
      </c>
      <c r="D2161" s="1009" t="s">
        <v>741</v>
      </c>
    </row>
    <row r="2162" spans="1:4" s="1007" customFormat="1" ht="11.25" customHeight="1" x14ac:dyDescent="0.2">
      <c r="A2162" s="1327"/>
      <c r="B2162" s="1003">
        <v>80</v>
      </c>
      <c r="C2162" s="1003">
        <v>76.086709999999997</v>
      </c>
      <c r="D2162" s="1009" t="s">
        <v>11</v>
      </c>
    </row>
    <row r="2163" spans="1:4" s="1007" customFormat="1" ht="11.25" customHeight="1" x14ac:dyDescent="0.2">
      <c r="A2163" s="1326" t="s">
        <v>4659</v>
      </c>
      <c r="B2163" s="1002">
        <v>72</v>
      </c>
      <c r="C2163" s="1002">
        <v>72</v>
      </c>
      <c r="D2163" s="1008" t="s">
        <v>741</v>
      </c>
    </row>
    <row r="2164" spans="1:4" s="1007" customFormat="1" ht="11.25" customHeight="1" x14ac:dyDescent="0.2">
      <c r="A2164" s="1328"/>
      <c r="B2164" s="1005">
        <v>72</v>
      </c>
      <c r="C2164" s="1005">
        <v>72</v>
      </c>
      <c r="D2164" s="1010" t="s">
        <v>11</v>
      </c>
    </row>
    <row r="2165" spans="1:4" s="1007" customFormat="1" ht="11.25" customHeight="1" x14ac:dyDescent="0.2">
      <c r="A2165" s="1327" t="s">
        <v>3086</v>
      </c>
      <c r="B2165" s="1003">
        <v>31.5</v>
      </c>
      <c r="C2165" s="1003">
        <v>31.5</v>
      </c>
      <c r="D2165" s="1009" t="s">
        <v>741</v>
      </c>
    </row>
    <row r="2166" spans="1:4" s="1007" customFormat="1" ht="11.25" customHeight="1" x14ac:dyDescent="0.2">
      <c r="A2166" s="1327"/>
      <c r="B2166" s="1003">
        <v>31.5</v>
      </c>
      <c r="C2166" s="1003">
        <v>31.5</v>
      </c>
      <c r="D2166" s="1009" t="s">
        <v>11</v>
      </c>
    </row>
    <row r="2167" spans="1:4" s="1007" customFormat="1" ht="11.25" customHeight="1" x14ac:dyDescent="0.2">
      <c r="A2167" s="1326" t="s">
        <v>4660</v>
      </c>
      <c r="B2167" s="1002">
        <v>78.400000000000006</v>
      </c>
      <c r="C2167" s="1002">
        <v>78.400000000000006</v>
      </c>
      <c r="D2167" s="1008" t="s">
        <v>741</v>
      </c>
    </row>
    <row r="2168" spans="1:4" s="1007" customFormat="1" ht="11.25" customHeight="1" x14ac:dyDescent="0.2">
      <c r="A2168" s="1328"/>
      <c r="B2168" s="1005">
        <v>78.400000000000006</v>
      </c>
      <c r="C2168" s="1005">
        <v>78.400000000000006</v>
      </c>
      <c r="D2168" s="1010" t="s">
        <v>11</v>
      </c>
    </row>
    <row r="2169" spans="1:4" s="1007" customFormat="1" ht="11.25" customHeight="1" x14ac:dyDescent="0.2">
      <c r="A2169" s="1327" t="s">
        <v>3891</v>
      </c>
      <c r="B2169" s="1003">
        <v>15</v>
      </c>
      <c r="C2169" s="1003">
        <v>15</v>
      </c>
      <c r="D2169" s="1009" t="s">
        <v>463</v>
      </c>
    </row>
    <row r="2170" spans="1:4" s="1007" customFormat="1" ht="11.25" customHeight="1" x14ac:dyDescent="0.2">
      <c r="A2170" s="1327"/>
      <c r="B2170" s="1003">
        <v>15</v>
      </c>
      <c r="C2170" s="1003">
        <v>15</v>
      </c>
      <c r="D2170" s="1009" t="s">
        <v>11</v>
      </c>
    </row>
    <row r="2171" spans="1:4" s="1007" customFormat="1" ht="11.25" customHeight="1" x14ac:dyDescent="0.2">
      <c r="A2171" s="1326" t="s">
        <v>3087</v>
      </c>
      <c r="B2171" s="1002">
        <v>80</v>
      </c>
      <c r="C2171" s="1002">
        <v>80</v>
      </c>
      <c r="D2171" s="1008" t="s">
        <v>741</v>
      </c>
    </row>
    <row r="2172" spans="1:4" s="1007" customFormat="1" ht="11.25" customHeight="1" x14ac:dyDescent="0.2">
      <c r="A2172" s="1328"/>
      <c r="B2172" s="1005">
        <v>80</v>
      </c>
      <c r="C2172" s="1005">
        <v>80</v>
      </c>
      <c r="D2172" s="1010" t="s">
        <v>11</v>
      </c>
    </row>
    <row r="2173" spans="1:4" s="1007" customFormat="1" ht="11.25" customHeight="1" x14ac:dyDescent="0.2">
      <c r="A2173" s="1327" t="s">
        <v>2186</v>
      </c>
      <c r="B2173" s="1003">
        <v>21.2</v>
      </c>
      <c r="C2173" s="1003">
        <v>21.2</v>
      </c>
      <c r="D2173" s="1009" t="s">
        <v>741</v>
      </c>
    </row>
    <row r="2174" spans="1:4" s="1007" customFormat="1" ht="11.25" customHeight="1" x14ac:dyDescent="0.2">
      <c r="A2174" s="1327"/>
      <c r="B2174" s="1003">
        <v>21.2</v>
      </c>
      <c r="C2174" s="1003">
        <v>21.2</v>
      </c>
      <c r="D2174" s="1009" t="s">
        <v>11</v>
      </c>
    </row>
    <row r="2175" spans="1:4" s="1007" customFormat="1" ht="11.25" customHeight="1" x14ac:dyDescent="0.2">
      <c r="A2175" s="1326" t="s">
        <v>4661</v>
      </c>
      <c r="B2175" s="1002">
        <v>51</v>
      </c>
      <c r="C2175" s="1002">
        <v>51</v>
      </c>
      <c r="D2175" s="1008" t="s">
        <v>741</v>
      </c>
    </row>
    <row r="2176" spans="1:4" s="1007" customFormat="1" ht="11.25" customHeight="1" x14ac:dyDescent="0.2">
      <c r="A2176" s="1328"/>
      <c r="B2176" s="1005">
        <v>51</v>
      </c>
      <c r="C2176" s="1005">
        <v>51</v>
      </c>
      <c r="D2176" s="1010" t="s">
        <v>11</v>
      </c>
    </row>
    <row r="2177" spans="1:4" s="1007" customFormat="1" ht="11.25" customHeight="1" x14ac:dyDescent="0.2">
      <c r="A2177" s="1327" t="s">
        <v>3088</v>
      </c>
      <c r="B2177" s="1003">
        <v>79.099999999999994</v>
      </c>
      <c r="C2177" s="1003">
        <v>79.099999999999994</v>
      </c>
      <c r="D2177" s="1009" t="s">
        <v>741</v>
      </c>
    </row>
    <row r="2178" spans="1:4" s="1007" customFormat="1" ht="11.25" customHeight="1" x14ac:dyDescent="0.2">
      <c r="A2178" s="1327"/>
      <c r="B2178" s="1003">
        <v>79.099999999999994</v>
      </c>
      <c r="C2178" s="1003">
        <v>79.099999999999994</v>
      </c>
      <c r="D2178" s="1009" t="s">
        <v>11</v>
      </c>
    </row>
    <row r="2179" spans="1:4" s="1007" customFormat="1" ht="11.25" customHeight="1" x14ac:dyDescent="0.2">
      <c r="A2179" s="1326" t="s">
        <v>3089</v>
      </c>
      <c r="B2179" s="1002">
        <v>45</v>
      </c>
      <c r="C2179" s="1002">
        <v>45</v>
      </c>
      <c r="D2179" s="1008" t="s">
        <v>741</v>
      </c>
    </row>
    <row r="2180" spans="1:4" s="1007" customFormat="1" ht="11.25" customHeight="1" x14ac:dyDescent="0.2">
      <c r="A2180" s="1328"/>
      <c r="B2180" s="1005">
        <v>45</v>
      </c>
      <c r="C2180" s="1005">
        <v>45</v>
      </c>
      <c r="D2180" s="1010" t="s">
        <v>11</v>
      </c>
    </row>
    <row r="2181" spans="1:4" s="1007" customFormat="1" ht="11.25" customHeight="1" x14ac:dyDescent="0.2">
      <c r="A2181" s="1327" t="s">
        <v>2187</v>
      </c>
      <c r="B2181" s="1003">
        <v>35</v>
      </c>
      <c r="C2181" s="1003">
        <v>35</v>
      </c>
      <c r="D2181" s="1009" t="s">
        <v>741</v>
      </c>
    </row>
    <row r="2182" spans="1:4" s="1007" customFormat="1" ht="11.25" customHeight="1" x14ac:dyDescent="0.2">
      <c r="A2182" s="1327"/>
      <c r="B2182" s="1003">
        <v>35</v>
      </c>
      <c r="C2182" s="1003">
        <v>35</v>
      </c>
      <c r="D2182" s="1009" t="s">
        <v>11</v>
      </c>
    </row>
    <row r="2183" spans="1:4" s="1007" customFormat="1" ht="11.25" customHeight="1" x14ac:dyDescent="0.2">
      <c r="A2183" s="1326" t="s">
        <v>3090</v>
      </c>
      <c r="B2183" s="1002">
        <v>80</v>
      </c>
      <c r="C2183" s="1002">
        <v>80</v>
      </c>
      <c r="D2183" s="1008" t="s">
        <v>741</v>
      </c>
    </row>
    <row r="2184" spans="1:4" s="1007" customFormat="1" ht="11.25" customHeight="1" x14ac:dyDescent="0.2">
      <c r="A2184" s="1328"/>
      <c r="B2184" s="1005">
        <v>80</v>
      </c>
      <c r="C2184" s="1005">
        <v>80</v>
      </c>
      <c r="D2184" s="1010" t="s">
        <v>11</v>
      </c>
    </row>
    <row r="2185" spans="1:4" s="1007" customFormat="1" ht="11.25" customHeight="1" x14ac:dyDescent="0.2">
      <c r="A2185" s="1327" t="s">
        <v>4662</v>
      </c>
      <c r="B2185" s="1003">
        <v>300</v>
      </c>
      <c r="C2185" s="1003">
        <v>300</v>
      </c>
      <c r="D2185" s="1008" t="s">
        <v>757</v>
      </c>
    </row>
    <row r="2186" spans="1:4" s="1007" customFormat="1" ht="11.25" customHeight="1" x14ac:dyDescent="0.2">
      <c r="A2186" s="1327"/>
      <c r="B2186" s="1003">
        <v>300</v>
      </c>
      <c r="C2186" s="1003">
        <v>300</v>
      </c>
      <c r="D2186" s="1009" t="s">
        <v>11</v>
      </c>
    </row>
    <row r="2187" spans="1:4" s="1007" customFormat="1" ht="11.25" customHeight="1" x14ac:dyDescent="0.2">
      <c r="A2187" s="1326" t="s">
        <v>4663</v>
      </c>
      <c r="B2187" s="1002">
        <v>295</v>
      </c>
      <c r="C2187" s="1002">
        <v>295</v>
      </c>
      <c r="D2187" s="1008" t="s">
        <v>757</v>
      </c>
    </row>
    <row r="2188" spans="1:4" s="1007" customFormat="1" ht="11.25" customHeight="1" x14ac:dyDescent="0.2">
      <c r="A2188" s="1328"/>
      <c r="B2188" s="1005">
        <v>295</v>
      </c>
      <c r="C2188" s="1005">
        <v>295</v>
      </c>
      <c r="D2188" s="1010" t="s">
        <v>11</v>
      </c>
    </row>
    <row r="2189" spans="1:4" s="1007" customFormat="1" ht="21" x14ac:dyDescent="0.2">
      <c r="A2189" s="1327" t="s">
        <v>2188</v>
      </c>
      <c r="B2189" s="1003">
        <v>450</v>
      </c>
      <c r="C2189" s="1003">
        <v>450</v>
      </c>
      <c r="D2189" s="1009" t="s">
        <v>811</v>
      </c>
    </row>
    <row r="2190" spans="1:4" s="1007" customFormat="1" ht="11.25" customHeight="1" x14ac:dyDescent="0.2">
      <c r="A2190" s="1327"/>
      <c r="B2190" s="1003">
        <v>76.5</v>
      </c>
      <c r="C2190" s="1003">
        <v>76.5</v>
      </c>
      <c r="D2190" s="1013" t="s">
        <v>757</v>
      </c>
    </row>
    <row r="2191" spans="1:4" s="1007" customFormat="1" ht="11.25" customHeight="1" x14ac:dyDescent="0.2">
      <c r="A2191" s="1327"/>
      <c r="B2191" s="1003">
        <v>526.5</v>
      </c>
      <c r="C2191" s="1003">
        <v>526.5</v>
      </c>
      <c r="D2191" s="1009" t="s">
        <v>11</v>
      </c>
    </row>
    <row r="2192" spans="1:4" s="1007" customFormat="1" ht="11.25" customHeight="1" x14ac:dyDescent="0.2">
      <c r="A2192" s="1326" t="s">
        <v>2189</v>
      </c>
      <c r="B2192" s="1002">
        <v>50</v>
      </c>
      <c r="C2192" s="1002">
        <v>50</v>
      </c>
      <c r="D2192" s="1008" t="s">
        <v>4329</v>
      </c>
    </row>
    <row r="2193" spans="1:4" s="1007" customFormat="1" ht="11.25" customHeight="1" x14ac:dyDescent="0.2">
      <c r="A2193" s="1328"/>
      <c r="B2193" s="1005">
        <v>50</v>
      </c>
      <c r="C2193" s="1005">
        <v>50</v>
      </c>
      <c r="D2193" s="1010" t="s">
        <v>11</v>
      </c>
    </row>
    <row r="2194" spans="1:4" s="1007" customFormat="1" ht="11.25" customHeight="1" x14ac:dyDescent="0.2">
      <c r="A2194" s="1326" t="s">
        <v>3941</v>
      </c>
      <c r="B2194" s="1002">
        <v>100</v>
      </c>
      <c r="C2194" s="1002">
        <v>100</v>
      </c>
      <c r="D2194" s="1008" t="s">
        <v>516</v>
      </c>
    </row>
    <row r="2195" spans="1:4" s="1007" customFormat="1" ht="11.25" customHeight="1" x14ac:dyDescent="0.2">
      <c r="A2195" s="1328"/>
      <c r="B2195" s="1005">
        <v>100</v>
      </c>
      <c r="C2195" s="1005">
        <v>100</v>
      </c>
      <c r="D2195" s="1010" t="s">
        <v>11</v>
      </c>
    </row>
    <row r="2196" spans="1:4" s="1007" customFormat="1" ht="11.25" customHeight="1" x14ac:dyDescent="0.2">
      <c r="A2196" s="1326" t="s">
        <v>2980</v>
      </c>
      <c r="B2196" s="1002">
        <v>200</v>
      </c>
      <c r="C2196" s="1002">
        <v>200</v>
      </c>
      <c r="D2196" s="1008" t="s">
        <v>516</v>
      </c>
    </row>
    <row r="2197" spans="1:4" s="1007" customFormat="1" ht="11.25" customHeight="1" x14ac:dyDescent="0.2">
      <c r="A2197" s="1328"/>
      <c r="B2197" s="1005">
        <v>200</v>
      </c>
      <c r="C2197" s="1005">
        <v>200</v>
      </c>
      <c r="D2197" s="1010" t="s">
        <v>11</v>
      </c>
    </row>
    <row r="2198" spans="1:4" s="1007" customFormat="1" ht="11.25" customHeight="1" x14ac:dyDescent="0.2">
      <c r="A2198" s="1327" t="s">
        <v>482</v>
      </c>
      <c r="B2198" s="1003">
        <v>133.76</v>
      </c>
      <c r="C2198" s="1003">
        <v>133.75</v>
      </c>
      <c r="D2198" s="1009" t="s">
        <v>796</v>
      </c>
    </row>
    <row r="2199" spans="1:4" s="1007" customFormat="1" ht="11.25" customHeight="1" x14ac:dyDescent="0.2">
      <c r="A2199" s="1327"/>
      <c r="B2199" s="1003">
        <v>133.76</v>
      </c>
      <c r="C2199" s="1003">
        <v>133.75</v>
      </c>
      <c r="D2199" s="1009" t="s">
        <v>11</v>
      </c>
    </row>
    <row r="2200" spans="1:4" s="1007" customFormat="1" ht="11.25" customHeight="1" x14ac:dyDescent="0.2">
      <c r="A2200" s="1326" t="s">
        <v>3942</v>
      </c>
      <c r="B2200" s="1002">
        <v>54</v>
      </c>
      <c r="C2200" s="1002">
        <v>54</v>
      </c>
      <c r="D2200" s="1008" t="s">
        <v>516</v>
      </c>
    </row>
    <row r="2201" spans="1:4" s="1007" customFormat="1" ht="11.25" customHeight="1" x14ac:dyDescent="0.2">
      <c r="A2201" s="1328"/>
      <c r="B2201" s="1005">
        <v>54</v>
      </c>
      <c r="C2201" s="1005">
        <v>54</v>
      </c>
      <c r="D2201" s="1010" t="s">
        <v>11</v>
      </c>
    </row>
    <row r="2202" spans="1:4" s="1007" customFormat="1" ht="11.25" customHeight="1" x14ac:dyDescent="0.2">
      <c r="A2202" s="1327" t="s">
        <v>483</v>
      </c>
      <c r="B2202" s="1003">
        <v>61.05</v>
      </c>
      <c r="C2202" s="1003">
        <v>61.05</v>
      </c>
      <c r="D2202" s="1009" t="s">
        <v>796</v>
      </c>
    </row>
    <row r="2203" spans="1:4" s="1007" customFormat="1" ht="11.25" customHeight="1" x14ac:dyDescent="0.2">
      <c r="A2203" s="1327"/>
      <c r="B2203" s="1003">
        <v>61.05</v>
      </c>
      <c r="C2203" s="1003">
        <v>61.05</v>
      </c>
      <c r="D2203" s="1009" t="s">
        <v>11</v>
      </c>
    </row>
    <row r="2204" spans="1:4" s="1007" customFormat="1" ht="11.25" customHeight="1" x14ac:dyDescent="0.2">
      <c r="A2204" s="1326" t="s">
        <v>557</v>
      </c>
      <c r="B2204" s="1002">
        <v>100</v>
      </c>
      <c r="C2204" s="1002">
        <v>100</v>
      </c>
      <c r="D2204" s="1008" t="s">
        <v>4329</v>
      </c>
    </row>
    <row r="2205" spans="1:4" s="1007" customFormat="1" ht="11.25" customHeight="1" x14ac:dyDescent="0.2">
      <c r="A2205" s="1328"/>
      <c r="B2205" s="1005">
        <v>100</v>
      </c>
      <c r="C2205" s="1005">
        <v>100</v>
      </c>
      <c r="D2205" s="1010" t="s">
        <v>11</v>
      </c>
    </row>
    <row r="2206" spans="1:4" s="1007" customFormat="1" ht="11.25" customHeight="1" x14ac:dyDescent="0.2">
      <c r="A2206" s="1327" t="s">
        <v>3091</v>
      </c>
      <c r="B2206" s="1003">
        <v>800</v>
      </c>
      <c r="C2206" s="1003">
        <v>800</v>
      </c>
      <c r="D2206" s="1009" t="s">
        <v>829</v>
      </c>
    </row>
    <row r="2207" spans="1:4" s="1007" customFormat="1" ht="11.25" customHeight="1" x14ac:dyDescent="0.2">
      <c r="A2207" s="1327"/>
      <c r="B2207" s="1003">
        <v>62.5</v>
      </c>
      <c r="C2207" s="1003">
        <v>62.5</v>
      </c>
      <c r="D2207" s="1009" t="s">
        <v>4329</v>
      </c>
    </row>
    <row r="2208" spans="1:4" s="1007" customFormat="1" ht="11.25" customHeight="1" x14ac:dyDescent="0.2">
      <c r="A2208" s="1327"/>
      <c r="B2208" s="1003">
        <v>550</v>
      </c>
      <c r="C2208" s="1003">
        <v>550</v>
      </c>
      <c r="D2208" s="1009" t="s">
        <v>516</v>
      </c>
    </row>
    <row r="2209" spans="1:4" s="1007" customFormat="1" ht="11.25" customHeight="1" x14ac:dyDescent="0.2">
      <c r="A2209" s="1327"/>
      <c r="B2209" s="1003">
        <v>1412.5</v>
      </c>
      <c r="C2209" s="1003">
        <v>1412.5</v>
      </c>
      <c r="D2209" s="1009" t="s">
        <v>11</v>
      </c>
    </row>
    <row r="2210" spans="1:4" s="1007" customFormat="1" ht="11.25" customHeight="1" x14ac:dyDescent="0.2">
      <c r="A2210" s="1326" t="s">
        <v>2190</v>
      </c>
      <c r="B2210" s="1002">
        <v>400</v>
      </c>
      <c r="C2210" s="1002">
        <v>400</v>
      </c>
      <c r="D2210" s="1008" t="s">
        <v>829</v>
      </c>
    </row>
    <row r="2211" spans="1:4" s="1007" customFormat="1" ht="11.25" customHeight="1" x14ac:dyDescent="0.2">
      <c r="A2211" s="1328"/>
      <c r="B2211" s="1005">
        <v>400</v>
      </c>
      <c r="C2211" s="1005">
        <v>400</v>
      </c>
      <c r="D2211" s="1010" t="s">
        <v>11</v>
      </c>
    </row>
    <row r="2212" spans="1:4" s="1007" customFormat="1" ht="11.25" customHeight="1" x14ac:dyDescent="0.2">
      <c r="A2212" s="1327" t="s">
        <v>3514</v>
      </c>
      <c r="B2212" s="1003">
        <v>79.2</v>
      </c>
      <c r="C2212" s="1003">
        <v>79.2</v>
      </c>
      <c r="D2212" s="1009" t="s">
        <v>783</v>
      </c>
    </row>
    <row r="2213" spans="1:4" s="1007" customFormat="1" ht="11.25" customHeight="1" x14ac:dyDescent="0.2">
      <c r="A2213" s="1327"/>
      <c r="B2213" s="1003">
        <v>79.2</v>
      </c>
      <c r="C2213" s="1003">
        <v>79.2</v>
      </c>
      <c r="D2213" s="1009" t="s">
        <v>11</v>
      </c>
    </row>
    <row r="2214" spans="1:4" s="1007" customFormat="1" ht="11.25" customHeight="1" x14ac:dyDescent="0.2">
      <c r="A2214" s="1326" t="s">
        <v>3092</v>
      </c>
      <c r="B2214" s="1002">
        <v>100</v>
      </c>
      <c r="C2214" s="1002">
        <v>84.280929999999998</v>
      </c>
      <c r="D2214" s="1008" t="s">
        <v>783</v>
      </c>
    </row>
    <row r="2215" spans="1:4" s="1007" customFormat="1" ht="11.25" customHeight="1" x14ac:dyDescent="0.2">
      <c r="A2215" s="1328"/>
      <c r="B2215" s="1005">
        <v>100</v>
      </c>
      <c r="C2215" s="1005">
        <v>84.280929999999998</v>
      </c>
      <c r="D2215" s="1010" t="s">
        <v>11</v>
      </c>
    </row>
    <row r="2216" spans="1:4" s="1007" customFormat="1" ht="11.25" customHeight="1" x14ac:dyDescent="0.2">
      <c r="A2216" s="1327" t="s">
        <v>494</v>
      </c>
      <c r="B2216" s="1003">
        <v>68</v>
      </c>
      <c r="C2216" s="1003">
        <v>68</v>
      </c>
      <c r="D2216" s="1009" t="s">
        <v>828</v>
      </c>
    </row>
    <row r="2217" spans="1:4" s="1007" customFormat="1" ht="11.25" customHeight="1" x14ac:dyDescent="0.2">
      <c r="A2217" s="1327"/>
      <c r="B2217" s="1003">
        <v>157</v>
      </c>
      <c r="C2217" s="1003">
        <v>157</v>
      </c>
      <c r="D2217" s="1009" t="s">
        <v>4392</v>
      </c>
    </row>
    <row r="2218" spans="1:4" s="1007" customFormat="1" ht="21" x14ac:dyDescent="0.2">
      <c r="A2218" s="1327"/>
      <c r="B2218" s="1003">
        <v>1495.5</v>
      </c>
      <c r="C2218" s="1003">
        <v>1223.2157400000001</v>
      </c>
      <c r="D2218" s="1009" t="s">
        <v>4395</v>
      </c>
    </row>
    <row r="2219" spans="1:4" s="1007" customFormat="1" ht="21" x14ac:dyDescent="0.2">
      <c r="A2219" s="1327"/>
      <c r="B2219" s="1003">
        <v>21472</v>
      </c>
      <c r="C2219" s="1003">
        <v>19518.47525</v>
      </c>
      <c r="D2219" s="1009" t="s">
        <v>811</v>
      </c>
    </row>
    <row r="2220" spans="1:4" s="1007" customFormat="1" ht="21" x14ac:dyDescent="0.2">
      <c r="A2220" s="1327"/>
      <c r="B2220" s="1003">
        <v>70</v>
      </c>
      <c r="C2220" s="1003">
        <v>70</v>
      </c>
      <c r="D2220" s="1009" t="s">
        <v>2927</v>
      </c>
    </row>
    <row r="2221" spans="1:4" s="1007" customFormat="1" ht="11.25" customHeight="1" x14ac:dyDescent="0.2">
      <c r="A2221" s="1327"/>
      <c r="B2221" s="1003">
        <v>78</v>
      </c>
      <c r="C2221" s="1003">
        <v>78</v>
      </c>
      <c r="D2221" s="1009" t="s">
        <v>3406</v>
      </c>
    </row>
    <row r="2222" spans="1:4" s="1007" customFormat="1" ht="11.25" customHeight="1" x14ac:dyDescent="0.2">
      <c r="A2222" s="1327"/>
      <c r="B2222" s="1003">
        <v>302381.74</v>
      </c>
      <c r="C2222" s="1003">
        <v>298441.42333000002</v>
      </c>
      <c r="D2222" s="1009" t="s">
        <v>812</v>
      </c>
    </row>
    <row r="2223" spans="1:4" s="1007" customFormat="1" ht="11.25" customHeight="1" x14ac:dyDescent="0.2">
      <c r="A2223" s="1327"/>
      <c r="B2223" s="1003">
        <v>51</v>
      </c>
      <c r="C2223" s="1003">
        <v>51</v>
      </c>
      <c r="D2223" s="1009" t="s">
        <v>807</v>
      </c>
    </row>
    <row r="2224" spans="1:4" s="1007" customFormat="1" ht="11.25" customHeight="1" x14ac:dyDescent="0.2">
      <c r="A2224" s="1327"/>
      <c r="B2224" s="1003">
        <v>6241.2000000000007</v>
      </c>
      <c r="C2224" s="1003">
        <v>6233.8400000000011</v>
      </c>
      <c r="D2224" s="1009" t="s">
        <v>809</v>
      </c>
    </row>
    <row r="2225" spans="1:4" s="1007" customFormat="1" ht="21" x14ac:dyDescent="0.2">
      <c r="A2225" s="1327"/>
      <c r="B2225" s="1003">
        <v>298.5</v>
      </c>
      <c r="C2225" s="1003">
        <v>298.5</v>
      </c>
      <c r="D2225" s="1009" t="s">
        <v>810</v>
      </c>
    </row>
    <row r="2226" spans="1:4" s="1007" customFormat="1" ht="21" x14ac:dyDescent="0.2">
      <c r="A2226" s="1327"/>
      <c r="B2226" s="1003">
        <v>460</v>
      </c>
      <c r="C2226" s="1003">
        <v>460</v>
      </c>
      <c r="D2226" s="1009" t="s">
        <v>808</v>
      </c>
    </row>
    <row r="2227" spans="1:4" s="1007" customFormat="1" ht="11.25" customHeight="1" x14ac:dyDescent="0.2">
      <c r="A2227" s="1327"/>
      <c r="B2227" s="1003">
        <v>2000</v>
      </c>
      <c r="C2227" s="1003">
        <v>0</v>
      </c>
      <c r="D2227" s="1009" t="s">
        <v>503</v>
      </c>
    </row>
    <row r="2228" spans="1:4" s="1007" customFormat="1" ht="11.25" customHeight="1" x14ac:dyDescent="0.2">
      <c r="A2228" s="1327"/>
      <c r="B2228" s="1003">
        <v>40225.040000000001</v>
      </c>
      <c r="C2228" s="1003">
        <v>40206.417730000008</v>
      </c>
      <c r="D2228" s="1009" t="s">
        <v>4018</v>
      </c>
    </row>
    <row r="2229" spans="1:4" s="1007" customFormat="1" ht="11.25" customHeight="1" x14ac:dyDescent="0.2">
      <c r="A2229" s="1327"/>
      <c r="B2229" s="1003">
        <v>374997.98</v>
      </c>
      <c r="C2229" s="1003">
        <v>366805.87205000006</v>
      </c>
      <c r="D2229" s="1009" t="s">
        <v>11</v>
      </c>
    </row>
    <row r="2230" spans="1:4" s="1007" customFormat="1" ht="11.25" customHeight="1" x14ac:dyDescent="0.2">
      <c r="A2230" s="1326" t="s">
        <v>2191</v>
      </c>
      <c r="B2230" s="1002">
        <v>138</v>
      </c>
      <c r="C2230" s="1002">
        <v>138</v>
      </c>
      <c r="D2230" s="1008" t="s">
        <v>865</v>
      </c>
    </row>
    <row r="2231" spans="1:4" s="1007" customFormat="1" ht="11.25" customHeight="1" x14ac:dyDescent="0.2">
      <c r="A2231" s="1327"/>
      <c r="B2231" s="1003">
        <v>24890</v>
      </c>
      <c r="C2231" s="1003">
        <v>24890</v>
      </c>
      <c r="D2231" s="1009" t="s">
        <v>812</v>
      </c>
    </row>
    <row r="2232" spans="1:4" s="1007" customFormat="1" ht="11.25" customHeight="1" x14ac:dyDescent="0.2">
      <c r="A2232" s="1328"/>
      <c r="B2232" s="1005">
        <v>25028</v>
      </c>
      <c r="C2232" s="1005">
        <v>25028</v>
      </c>
      <c r="D2232" s="1010" t="s">
        <v>11</v>
      </c>
    </row>
    <row r="2233" spans="1:4" s="1007" customFormat="1" ht="11.25" customHeight="1" x14ac:dyDescent="0.2">
      <c r="A2233" s="1327" t="s">
        <v>3515</v>
      </c>
      <c r="B2233" s="1003">
        <v>250</v>
      </c>
      <c r="C2233" s="1003">
        <v>250</v>
      </c>
      <c r="D2233" s="1008" t="s">
        <v>757</v>
      </c>
    </row>
    <row r="2234" spans="1:4" s="1007" customFormat="1" ht="11.25" customHeight="1" x14ac:dyDescent="0.2">
      <c r="A2234" s="1327"/>
      <c r="B2234" s="1003">
        <v>250</v>
      </c>
      <c r="C2234" s="1003">
        <v>250</v>
      </c>
      <c r="D2234" s="1009" t="s">
        <v>11</v>
      </c>
    </row>
    <row r="2235" spans="1:4" s="1007" customFormat="1" ht="11.25" customHeight="1" x14ac:dyDescent="0.2">
      <c r="A2235" s="1326" t="s">
        <v>462</v>
      </c>
      <c r="B2235" s="1002">
        <v>645</v>
      </c>
      <c r="C2235" s="1002">
        <v>0</v>
      </c>
      <c r="D2235" s="1008" t="s">
        <v>680</v>
      </c>
    </row>
    <row r="2236" spans="1:4" s="1007" customFormat="1" ht="11.25" customHeight="1" x14ac:dyDescent="0.2">
      <c r="A2236" s="1327"/>
      <c r="B2236" s="1003">
        <v>810</v>
      </c>
      <c r="C2236" s="1003">
        <v>540</v>
      </c>
      <c r="D2236" s="1009" t="s">
        <v>780</v>
      </c>
    </row>
    <row r="2237" spans="1:4" s="1007" customFormat="1" ht="11.25" customHeight="1" x14ac:dyDescent="0.2">
      <c r="A2237" s="1327"/>
      <c r="B2237" s="1003">
        <v>19980</v>
      </c>
      <c r="C2237" s="1003">
        <v>14985</v>
      </c>
      <c r="D2237" s="1009" t="s">
        <v>4664</v>
      </c>
    </row>
    <row r="2238" spans="1:4" s="1007" customFormat="1" ht="11.25" customHeight="1" x14ac:dyDescent="0.2">
      <c r="A2238" s="1327"/>
      <c r="B2238" s="1003">
        <v>180</v>
      </c>
      <c r="C2238" s="1003">
        <v>180</v>
      </c>
      <c r="D2238" s="1009" t="s">
        <v>440</v>
      </c>
    </row>
    <row r="2239" spans="1:4" s="1007" customFormat="1" ht="11.25" customHeight="1" x14ac:dyDescent="0.2">
      <c r="A2239" s="1327"/>
      <c r="B2239" s="1003">
        <v>30</v>
      </c>
      <c r="C2239" s="1003">
        <v>30</v>
      </c>
      <c r="D2239" s="1009" t="s">
        <v>2956</v>
      </c>
    </row>
    <row r="2240" spans="1:4" s="1007" customFormat="1" ht="11.25" customHeight="1" x14ac:dyDescent="0.2">
      <c r="A2240" s="1328"/>
      <c r="B2240" s="1005">
        <v>21645</v>
      </c>
      <c r="C2240" s="1005">
        <v>15735</v>
      </c>
      <c r="D2240" s="1010" t="s">
        <v>11</v>
      </c>
    </row>
    <row r="2241" spans="1:4" s="1007" customFormat="1" ht="11.25" customHeight="1" x14ac:dyDescent="0.2">
      <c r="A2241" s="1327" t="s">
        <v>484</v>
      </c>
      <c r="B2241" s="1003">
        <v>250</v>
      </c>
      <c r="C2241" s="1003">
        <v>237.25200000000001</v>
      </c>
      <c r="D2241" s="1009" t="s">
        <v>799</v>
      </c>
    </row>
    <row r="2242" spans="1:4" s="1007" customFormat="1" ht="11.25" customHeight="1" x14ac:dyDescent="0.2">
      <c r="A2242" s="1327"/>
      <c r="B2242" s="1003">
        <v>900</v>
      </c>
      <c r="C2242" s="1003">
        <v>900</v>
      </c>
      <c r="D2242" s="1009" t="s">
        <v>473</v>
      </c>
    </row>
    <row r="2243" spans="1:4" s="1007" customFormat="1" ht="11.25" customHeight="1" x14ac:dyDescent="0.2">
      <c r="A2243" s="1327"/>
      <c r="B2243" s="1003">
        <v>1150</v>
      </c>
      <c r="C2243" s="1003">
        <v>1137.252</v>
      </c>
      <c r="D2243" s="1009" t="s">
        <v>11</v>
      </c>
    </row>
    <row r="2244" spans="1:4" s="1007" customFormat="1" ht="11.25" customHeight="1" x14ac:dyDescent="0.2">
      <c r="A2244" s="1326" t="s">
        <v>2192</v>
      </c>
      <c r="B2244" s="1002">
        <v>200</v>
      </c>
      <c r="C2244" s="1002">
        <v>200</v>
      </c>
      <c r="D2244" s="1008" t="s">
        <v>516</v>
      </c>
    </row>
    <row r="2245" spans="1:4" s="1007" customFormat="1" ht="11.25" customHeight="1" x14ac:dyDescent="0.2">
      <c r="A2245" s="1328"/>
      <c r="B2245" s="1005">
        <v>200</v>
      </c>
      <c r="C2245" s="1005">
        <v>200</v>
      </c>
      <c r="D2245" s="1010" t="s">
        <v>11</v>
      </c>
    </row>
    <row r="2246" spans="1:4" s="1007" customFormat="1" ht="11.25" customHeight="1" x14ac:dyDescent="0.2">
      <c r="A2246" s="1327" t="s">
        <v>3871</v>
      </c>
      <c r="B2246" s="1003">
        <v>147</v>
      </c>
      <c r="C2246" s="1003">
        <v>147</v>
      </c>
      <c r="D2246" s="1009" t="s">
        <v>440</v>
      </c>
    </row>
    <row r="2247" spans="1:4" s="1007" customFormat="1" ht="11.25" customHeight="1" x14ac:dyDescent="0.2">
      <c r="A2247" s="1327"/>
      <c r="B2247" s="1003">
        <v>147</v>
      </c>
      <c r="C2247" s="1003">
        <v>147</v>
      </c>
      <c r="D2247" s="1009" t="s">
        <v>11</v>
      </c>
    </row>
    <row r="2248" spans="1:4" s="1007" customFormat="1" ht="11.25" customHeight="1" x14ac:dyDescent="0.2">
      <c r="A2248" s="1326" t="s">
        <v>2193</v>
      </c>
      <c r="B2248" s="1002">
        <v>1000</v>
      </c>
      <c r="C2248" s="1002">
        <v>1000</v>
      </c>
      <c r="D2248" s="1008" t="s">
        <v>829</v>
      </c>
    </row>
    <row r="2249" spans="1:4" s="1007" customFormat="1" ht="11.25" customHeight="1" x14ac:dyDescent="0.2">
      <c r="A2249" s="1328"/>
      <c r="B2249" s="1005">
        <v>1000</v>
      </c>
      <c r="C2249" s="1005">
        <v>1000</v>
      </c>
      <c r="D2249" s="1010" t="s">
        <v>11</v>
      </c>
    </row>
    <row r="2250" spans="1:4" s="1007" customFormat="1" ht="11.25" customHeight="1" x14ac:dyDescent="0.2">
      <c r="A2250" s="1327" t="s">
        <v>3943</v>
      </c>
      <c r="B2250" s="1003">
        <v>50</v>
      </c>
      <c r="C2250" s="1003">
        <v>50</v>
      </c>
      <c r="D2250" s="1009" t="s">
        <v>516</v>
      </c>
    </row>
    <row r="2251" spans="1:4" s="1007" customFormat="1" ht="11.25" customHeight="1" x14ac:dyDescent="0.2">
      <c r="A2251" s="1327"/>
      <c r="B2251" s="1003">
        <v>50</v>
      </c>
      <c r="C2251" s="1003">
        <v>50</v>
      </c>
      <c r="D2251" s="1009" t="s">
        <v>11</v>
      </c>
    </row>
    <row r="2252" spans="1:4" s="1007" customFormat="1" ht="11.25" customHeight="1" x14ac:dyDescent="0.2">
      <c r="A2252" s="1326" t="s">
        <v>3516</v>
      </c>
      <c r="B2252" s="1002">
        <v>300</v>
      </c>
      <c r="C2252" s="1002">
        <v>300</v>
      </c>
      <c r="D2252" s="1008" t="s">
        <v>757</v>
      </c>
    </row>
    <row r="2253" spans="1:4" s="1007" customFormat="1" ht="11.25" customHeight="1" x14ac:dyDescent="0.2">
      <c r="A2253" s="1328"/>
      <c r="B2253" s="1005">
        <v>300</v>
      </c>
      <c r="C2253" s="1005">
        <v>300</v>
      </c>
      <c r="D2253" s="1010" t="s">
        <v>11</v>
      </c>
    </row>
    <row r="2254" spans="1:4" s="1007" customFormat="1" ht="11.25" customHeight="1" x14ac:dyDescent="0.2">
      <c r="A2254" s="1327" t="s">
        <v>4665</v>
      </c>
      <c r="B2254" s="1003">
        <v>80</v>
      </c>
      <c r="C2254" s="1003">
        <v>80</v>
      </c>
      <c r="D2254" s="1009" t="s">
        <v>4392</v>
      </c>
    </row>
    <row r="2255" spans="1:4" s="1007" customFormat="1" ht="11.25" customHeight="1" x14ac:dyDescent="0.2">
      <c r="A2255" s="1327"/>
      <c r="B2255" s="1003">
        <v>80</v>
      </c>
      <c r="C2255" s="1003">
        <v>80</v>
      </c>
      <c r="D2255" s="1009" t="s">
        <v>11</v>
      </c>
    </row>
    <row r="2256" spans="1:4" s="1007" customFormat="1" ht="11.25" customHeight="1" x14ac:dyDescent="0.2">
      <c r="A2256" s="1326" t="s">
        <v>485</v>
      </c>
      <c r="B2256" s="1002">
        <v>2167.23</v>
      </c>
      <c r="C2256" s="1002">
        <v>2167.2280000000001</v>
      </c>
      <c r="D2256" s="1008" t="s">
        <v>4666</v>
      </c>
    </row>
    <row r="2257" spans="1:4" s="1007" customFormat="1" ht="11.25" customHeight="1" x14ac:dyDescent="0.2">
      <c r="A2257" s="1327"/>
      <c r="B2257" s="1003">
        <v>200</v>
      </c>
      <c r="C2257" s="1003">
        <v>200</v>
      </c>
      <c r="D2257" s="1009" t="s">
        <v>473</v>
      </c>
    </row>
    <row r="2258" spans="1:4" s="1007" customFormat="1" ht="11.25" customHeight="1" x14ac:dyDescent="0.2">
      <c r="A2258" s="1328"/>
      <c r="B2258" s="1005">
        <v>2367.23</v>
      </c>
      <c r="C2258" s="1005">
        <v>2367.2280000000001</v>
      </c>
      <c r="D2258" s="1010" t="s">
        <v>11</v>
      </c>
    </row>
    <row r="2259" spans="1:4" s="1007" customFormat="1" ht="11.25" customHeight="1" x14ac:dyDescent="0.2">
      <c r="A2259" s="1327" t="s">
        <v>3944</v>
      </c>
      <c r="B2259" s="1003">
        <v>104</v>
      </c>
      <c r="C2259" s="1003">
        <v>104</v>
      </c>
      <c r="D2259" s="1009" t="s">
        <v>516</v>
      </c>
    </row>
    <row r="2260" spans="1:4" s="1007" customFormat="1" ht="11.25" customHeight="1" x14ac:dyDescent="0.2">
      <c r="A2260" s="1327"/>
      <c r="B2260" s="1003">
        <v>104</v>
      </c>
      <c r="C2260" s="1003">
        <v>104</v>
      </c>
      <c r="D2260" s="1009" t="s">
        <v>11</v>
      </c>
    </row>
    <row r="2261" spans="1:4" s="1007" customFormat="1" ht="21" x14ac:dyDescent="0.2">
      <c r="A2261" s="1326" t="s">
        <v>2194</v>
      </c>
      <c r="B2261" s="1002">
        <v>820</v>
      </c>
      <c r="C2261" s="1002">
        <v>0</v>
      </c>
      <c r="D2261" s="1008" t="s">
        <v>811</v>
      </c>
    </row>
    <row r="2262" spans="1:4" s="1007" customFormat="1" ht="11.25" customHeight="1" x14ac:dyDescent="0.2">
      <c r="A2262" s="1327"/>
      <c r="B2262" s="1003">
        <v>5141</v>
      </c>
      <c r="C2262" s="1003">
        <v>5141</v>
      </c>
      <c r="D2262" s="1009" t="s">
        <v>812</v>
      </c>
    </row>
    <row r="2263" spans="1:4" s="1007" customFormat="1" ht="11.25" customHeight="1" x14ac:dyDescent="0.2">
      <c r="A2263" s="1328"/>
      <c r="B2263" s="1005">
        <v>5961</v>
      </c>
      <c r="C2263" s="1005">
        <v>5141</v>
      </c>
      <c r="D2263" s="1010" t="s">
        <v>11</v>
      </c>
    </row>
    <row r="2264" spans="1:4" s="1007" customFormat="1" ht="21" x14ac:dyDescent="0.2">
      <c r="A2264" s="1327" t="s">
        <v>2195</v>
      </c>
      <c r="B2264" s="1003">
        <v>270</v>
      </c>
      <c r="C2264" s="1003">
        <v>270</v>
      </c>
      <c r="D2264" s="1009" t="s">
        <v>811</v>
      </c>
    </row>
    <row r="2265" spans="1:4" s="1007" customFormat="1" ht="11.25" customHeight="1" x14ac:dyDescent="0.2">
      <c r="A2265" s="1327"/>
      <c r="B2265" s="1003">
        <v>899</v>
      </c>
      <c r="C2265" s="1003">
        <v>899</v>
      </c>
      <c r="D2265" s="1009" t="s">
        <v>812</v>
      </c>
    </row>
    <row r="2266" spans="1:4" s="1007" customFormat="1" ht="11.25" customHeight="1" x14ac:dyDescent="0.2">
      <c r="A2266" s="1327"/>
      <c r="B2266" s="1003">
        <v>2900.01</v>
      </c>
      <c r="C2266" s="1003">
        <v>2900</v>
      </c>
      <c r="D2266" s="1009" t="s">
        <v>4018</v>
      </c>
    </row>
    <row r="2267" spans="1:4" s="1007" customFormat="1" ht="11.25" customHeight="1" x14ac:dyDescent="0.2">
      <c r="A2267" s="1327"/>
      <c r="B2267" s="1003">
        <v>4069.01</v>
      </c>
      <c r="C2267" s="1003">
        <v>4069</v>
      </c>
      <c r="D2267" s="1009" t="s">
        <v>11</v>
      </c>
    </row>
    <row r="2268" spans="1:4" s="1007" customFormat="1" ht="11.25" customHeight="1" x14ac:dyDescent="0.2">
      <c r="A2268" s="1326" t="s">
        <v>3177</v>
      </c>
      <c r="B2268" s="1002">
        <v>200</v>
      </c>
      <c r="C2268" s="1002">
        <v>200</v>
      </c>
      <c r="D2268" s="1008" t="s">
        <v>473</v>
      </c>
    </row>
    <row r="2269" spans="1:4" s="1007" customFormat="1" ht="11.25" customHeight="1" x14ac:dyDescent="0.2">
      <c r="A2269" s="1328"/>
      <c r="B2269" s="1005">
        <v>200</v>
      </c>
      <c r="C2269" s="1005">
        <v>200</v>
      </c>
      <c r="D2269" s="1010" t="s">
        <v>11</v>
      </c>
    </row>
    <row r="2270" spans="1:4" s="1007" customFormat="1" ht="11.25" customHeight="1" x14ac:dyDescent="0.2">
      <c r="A2270" s="1327" t="s">
        <v>4667</v>
      </c>
      <c r="B2270" s="1003">
        <v>130</v>
      </c>
      <c r="C2270" s="1003">
        <v>0</v>
      </c>
      <c r="D2270" s="1009" t="s">
        <v>4087</v>
      </c>
    </row>
    <row r="2271" spans="1:4" s="1007" customFormat="1" ht="11.25" customHeight="1" x14ac:dyDescent="0.2">
      <c r="A2271" s="1327"/>
      <c r="B2271" s="1003">
        <v>130</v>
      </c>
      <c r="C2271" s="1003">
        <v>0</v>
      </c>
      <c r="D2271" s="1009" t="s">
        <v>11</v>
      </c>
    </row>
    <row r="2272" spans="1:4" s="1007" customFormat="1" ht="11.25" customHeight="1" x14ac:dyDescent="0.2">
      <c r="A2272" s="1326" t="s">
        <v>3872</v>
      </c>
      <c r="B2272" s="1002">
        <v>200</v>
      </c>
      <c r="C2272" s="1002">
        <v>200</v>
      </c>
      <c r="D2272" s="1008" t="s">
        <v>440</v>
      </c>
    </row>
    <row r="2273" spans="1:4" s="1007" customFormat="1" ht="11.25" customHeight="1" x14ac:dyDescent="0.2">
      <c r="A2273" s="1328"/>
      <c r="B2273" s="1005">
        <v>200</v>
      </c>
      <c r="C2273" s="1005">
        <v>200</v>
      </c>
      <c r="D2273" s="1010" t="s">
        <v>11</v>
      </c>
    </row>
    <row r="2274" spans="1:4" s="1007" customFormat="1" ht="11.25" customHeight="1" x14ac:dyDescent="0.2">
      <c r="A2274" s="1327" t="s">
        <v>4668</v>
      </c>
      <c r="B2274" s="1003">
        <v>100</v>
      </c>
      <c r="C2274" s="1003">
        <v>80</v>
      </c>
      <c r="D2274" s="1009" t="s">
        <v>781</v>
      </c>
    </row>
    <row r="2275" spans="1:4" s="1007" customFormat="1" ht="11.25" customHeight="1" x14ac:dyDescent="0.2">
      <c r="A2275" s="1327"/>
      <c r="B2275" s="1003">
        <v>100</v>
      </c>
      <c r="C2275" s="1003">
        <v>80</v>
      </c>
      <c r="D2275" s="1009" t="s">
        <v>11</v>
      </c>
    </row>
    <row r="2276" spans="1:4" s="1007" customFormat="1" ht="11.25" customHeight="1" x14ac:dyDescent="0.2">
      <c r="A2276" s="1326" t="s">
        <v>3093</v>
      </c>
      <c r="B2276" s="1002">
        <v>167.6</v>
      </c>
      <c r="C2276" s="1002">
        <v>0</v>
      </c>
      <c r="D2276" s="1008" t="s">
        <v>680</v>
      </c>
    </row>
    <row r="2277" spans="1:4" s="1007" customFormat="1" ht="11.25" customHeight="1" x14ac:dyDescent="0.2">
      <c r="A2277" s="1327"/>
      <c r="B2277" s="1003">
        <v>300</v>
      </c>
      <c r="C2277" s="1003">
        <v>300</v>
      </c>
      <c r="D2277" s="1013" t="s">
        <v>757</v>
      </c>
    </row>
    <row r="2278" spans="1:4" s="1007" customFormat="1" ht="11.25" customHeight="1" x14ac:dyDescent="0.2">
      <c r="A2278" s="1328"/>
      <c r="B2278" s="1005">
        <v>467.6</v>
      </c>
      <c r="C2278" s="1005">
        <v>300</v>
      </c>
      <c r="D2278" s="1010" t="s">
        <v>11</v>
      </c>
    </row>
    <row r="2279" spans="1:4" s="1007" customFormat="1" ht="11.25" customHeight="1" x14ac:dyDescent="0.2">
      <c r="A2279" s="1326" t="s">
        <v>3185</v>
      </c>
      <c r="B2279" s="1002">
        <v>50</v>
      </c>
      <c r="C2279" s="1002">
        <v>44.673139999999997</v>
      </c>
      <c r="D2279" s="1008" t="s">
        <v>4669</v>
      </c>
    </row>
    <row r="2280" spans="1:4" s="1007" customFormat="1" ht="11.25" customHeight="1" x14ac:dyDescent="0.2">
      <c r="A2280" s="1328"/>
      <c r="B2280" s="1005">
        <v>50</v>
      </c>
      <c r="C2280" s="1005">
        <v>44.673139999999997</v>
      </c>
      <c r="D2280" s="1010" t="s">
        <v>11</v>
      </c>
    </row>
    <row r="2281" spans="1:4" s="1007" customFormat="1" ht="11.25" customHeight="1" x14ac:dyDescent="0.2">
      <c r="A2281" s="1326" t="s">
        <v>4670</v>
      </c>
      <c r="B2281" s="1002">
        <v>89.3</v>
      </c>
      <c r="C2281" s="1002">
        <v>89.3</v>
      </c>
      <c r="D2281" s="1008" t="s">
        <v>2928</v>
      </c>
    </row>
    <row r="2282" spans="1:4" s="1007" customFormat="1" ht="11.25" customHeight="1" x14ac:dyDescent="0.2">
      <c r="A2282" s="1328"/>
      <c r="B2282" s="1005">
        <v>89.3</v>
      </c>
      <c r="C2282" s="1005">
        <v>89.3</v>
      </c>
      <c r="D2282" s="1010" t="s">
        <v>11</v>
      </c>
    </row>
    <row r="2283" spans="1:4" s="1007" customFormat="1" ht="11.25" customHeight="1" x14ac:dyDescent="0.2">
      <c r="A2283" s="1327" t="s">
        <v>3843</v>
      </c>
      <c r="B2283" s="1003">
        <v>80</v>
      </c>
      <c r="C2283" s="1003">
        <v>80</v>
      </c>
      <c r="D2283" s="1009" t="s">
        <v>438</v>
      </c>
    </row>
    <row r="2284" spans="1:4" s="1007" customFormat="1" ht="11.25" customHeight="1" x14ac:dyDescent="0.2">
      <c r="A2284" s="1327"/>
      <c r="B2284" s="1003">
        <v>80</v>
      </c>
      <c r="C2284" s="1003">
        <v>80</v>
      </c>
      <c r="D2284" s="1009" t="s">
        <v>11</v>
      </c>
    </row>
    <row r="2285" spans="1:4" s="1007" customFormat="1" ht="11.25" customHeight="1" x14ac:dyDescent="0.2">
      <c r="A2285" s="1326" t="s">
        <v>4671</v>
      </c>
      <c r="B2285" s="1002">
        <v>121.64</v>
      </c>
      <c r="C2285" s="1002">
        <v>121.63800000000001</v>
      </c>
      <c r="D2285" s="1008" t="s">
        <v>1957</v>
      </c>
    </row>
    <row r="2286" spans="1:4" s="1007" customFormat="1" ht="11.25" customHeight="1" x14ac:dyDescent="0.2">
      <c r="A2286" s="1328"/>
      <c r="B2286" s="1005">
        <v>121.64</v>
      </c>
      <c r="C2286" s="1005">
        <v>121.63800000000001</v>
      </c>
      <c r="D2286" s="1010" t="s">
        <v>11</v>
      </c>
    </row>
    <row r="2287" spans="1:4" s="1007" customFormat="1" ht="11.25" customHeight="1" x14ac:dyDescent="0.2">
      <c r="A2287" s="1327" t="s">
        <v>2196</v>
      </c>
      <c r="B2287" s="1003">
        <v>2260.4899999999998</v>
      </c>
      <c r="C2287" s="1003">
        <v>2260.4839999999999</v>
      </c>
      <c r="D2287" s="1009" t="s">
        <v>1957</v>
      </c>
    </row>
    <row r="2288" spans="1:4" s="1007" customFormat="1" ht="11.25" customHeight="1" x14ac:dyDescent="0.2">
      <c r="A2288" s="1327"/>
      <c r="B2288" s="1003">
        <v>2260.4899999999998</v>
      </c>
      <c r="C2288" s="1003">
        <v>2260.4839999999999</v>
      </c>
      <c r="D2288" s="1009" t="s">
        <v>11</v>
      </c>
    </row>
    <row r="2289" spans="1:4" s="1007" customFormat="1" ht="11.25" customHeight="1" x14ac:dyDescent="0.2">
      <c r="A2289" s="1326" t="s">
        <v>2197</v>
      </c>
      <c r="B2289" s="1002">
        <v>2741.6000000000004</v>
      </c>
      <c r="C2289" s="1002">
        <v>2741.6030000000001</v>
      </c>
      <c r="D2289" s="1008" t="s">
        <v>1957</v>
      </c>
    </row>
    <row r="2290" spans="1:4" s="1007" customFormat="1" ht="11.25" customHeight="1" x14ac:dyDescent="0.2">
      <c r="A2290" s="1327"/>
      <c r="B2290" s="1003">
        <v>70</v>
      </c>
      <c r="C2290" s="1003">
        <v>70</v>
      </c>
      <c r="D2290" s="1009" t="s">
        <v>895</v>
      </c>
    </row>
    <row r="2291" spans="1:4" s="1007" customFormat="1" ht="11.25" customHeight="1" x14ac:dyDescent="0.2">
      <c r="A2291" s="1328"/>
      <c r="B2291" s="1005">
        <v>2811.6000000000004</v>
      </c>
      <c r="C2291" s="1005">
        <v>2811.6030000000001</v>
      </c>
      <c r="D2291" s="1010" t="s">
        <v>11</v>
      </c>
    </row>
    <row r="2292" spans="1:4" s="1007" customFormat="1" ht="11.25" customHeight="1" x14ac:dyDescent="0.2">
      <c r="A2292" s="1327" t="s">
        <v>2198</v>
      </c>
      <c r="B2292" s="1003">
        <v>11673.98</v>
      </c>
      <c r="C2292" s="1003">
        <v>11673.981</v>
      </c>
      <c r="D2292" s="1009" t="s">
        <v>1957</v>
      </c>
    </row>
    <row r="2293" spans="1:4" s="1007" customFormat="1" ht="11.25" customHeight="1" x14ac:dyDescent="0.2">
      <c r="A2293" s="1327"/>
      <c r="B2293" s="1003">
        <v>11673.98</v>
      </c>
      <c r="C2293" s="1003">
        <v>11673.981</v>
      </c>
      <c r="D2293" s="1009" t="s">
        <v>11</v>
      </c>
    </row>
    <row r="2294" spans="1:4" s="1007" customFormat="1" ht="11.25" customHeight="1" x14ac:dyDescent="0.2">
      <c r="A2294" s="1326" t="s">
        <v>2199</v>
      </c>
      <c r="B2294" s="1002">
        <v>11881.31</v>
      </c>
      <c r="C2294" s="1002">
        <v>11881.31</v>
      </c>
      <c r="D2294" s="1008" t="s">
        <v>1957</v>
      </c>
    </row>
    <row r="2295" spans="1:4" s="1007" customFormat="1" ht="11.25" customHeight="1" x14ac:dyDescent="0.2">
      <c r="A2295" s="1328"/>
      <c r="B2295" s="1005">
        <v>11881.31</v>
      </c>
      <c r="C2295" s="1005">
        <v>11881.31</v>
      </c>
      <c r="D2295" s="1010" t="s">
        <v>11</v>
      </c>
    </row>
    <row r="2296" spans="1:4" s="1007" customFormat="1" ht="11.25" customHeight="1" x14ac:dyDescent="0.2">
      <c r="A2296" s="1327" t="s">
        <v>2200</v>
      </c>
      <c r="B2296" s="1003">
        <v>17717.61</v>
      </c>
      <c r="C2296" s="1003">
        <v>17717.613000000001</v>
      </c>
      <c r="D2296" s="1009" t="s">
        <v>1957</v>
      </c>
    </row>
    <row r="2297" spans="1:4" s="1007" customFormat="1" ht="11.25" customHeight="1" x14ac:dyDescent="0.2">
      <c r="A2297" s="1327"/>
      <c r="B2297" s="1003">
        <v>17717.61</v>
      </c>
      <c r="C2297" s="1003">
        <v>17717.613000000001</v>
      </c>
      <c r="D2297" s="1009" t="s">
        <v>11</v>
      </c>
    </row>
    <row r="2298" spans="1:4" s="1007" customFormat="1" ht="11.25" customHeight="1" x14ac:dyDescent="0.2">
      <c r="A2298" s="1326" t="s">
        <v>2201</v>
      </c>
      <c r="B2298" s="1002">
        <v>13534.37</v>
      </c>
      <c r="C2298" s="1002">
        <v>13534.374</v>
      </c>
      <c r="D2298" s="1008" t="s">
        <v>1957</v>
      </c>
    </row>
    <row r="2299" spans="1:4" s="1007" customFormat="1" ht="11.25" customHeight="1" x14ac:dyDescent="0.2">
      <c r="A2299" s="1327"/>
      <c r="B2299" s="1003">
        <v>150</v>
      </c>
      <c r="C2299" s="1003">
        <v>150</v>
      </c>
      <c r="D2299" s="1009" t="s">
        <v>3245</v>
      </c>
    </row>
    <row r="2300" spans="1:4" s="1007" customFormat="1" ht="11.25" customHeight="1" x14ac:dyDescent="0.2">
      <c r="A2300" s="1328"/>
      <c r="B2300" s="1005">
        <v>13684.37</v>
      </c>
      <c r="C2300" s="1005">
        <v>13684.374</v>
      </c>
      <c r="D2300" s="1010" t="s">
        <v>11</v>
      </c>
    </row>
    <row r="2301" spans="1:4" s="1007" customFormat="1" ht="11.25" customHeight="1" x14ac:dyDescent="0.2">
      <c r="A2301" s="1327" t="s">
        <v>2202</v>
      </c>
      <c r="B2301" s="1003">
        <v>7086.85</v>
      </c>
      <c r="C2301" s="1003">
        <v>7086.8530000000001</v>
      </c>
      <c r="D2301" s="1009" t="s">
        <v>1957</v>
      </c>
    </row>
    <row r="2302" spans="1:4" s="1007" customFormat="1" ht="11.25" customHeight="1" x14ac:dyDescent="0.2">
      <c r="A2302" s="1327"/>
      <c r="B2302" s="1003">
        <v>50</v>
      </c>
      <c r="C2302" s="1003">
        <v>50</v>
      </c>
      <c r="D2302" s="1009" t="s">
        <v>3245</v>
      </c>
    </row>
    <row r="2303" spans="1:4" s="1007" customFormat="1" ht="11.25" customHeight="1" x14ac:dyDescent="0.2">
      <c r="A2303" s="1327"/>
      <c r="B2303" s="1003">
        <v>7136.85</v>
      </c>
      <c r="C2303" s="1003">
        <v>7136.8530000000001</v>
      </c>
      <c r="D2303" s="1009" t="s">
        <v>11</v>
      </c>
    </row>
    <row r="2304" spans="1:4" s="1007" customFormat="1" ht="11.25" customHeight="1" x14ac:dyDescent="0.2">
      <c r="A2304" s="1326" t="s">
        <v>2203</v>
      </c>
      <c r="B2304" s="1002">
        <v>21939.800000000003</v>
      </c>
      <c r="C2304" s="1002">
        <v>21939.800999999999</v>
      </c>
      <c r="D2304" s="1008" t="s">
        <v>1957</v>
      </c>
    </row>
    <row r="2305" spans="1:4" s="1007" customFormat="1" ht="11.25" customHeight="1" x14ac:dyDescent="0.2">
      <c r="A2305" s="1328"/>
      <c r="B2305" s="1005">
        <v>21939.800000000003</v>
      </c>
      <c r="C2305" s="1005">
        <v>21939.800999999999</v>
      </c>
      <c r="D2305" s="1010" t="s">
        <v>11</v>
      </c>
    </row>
    <row r="2306" spans="1:4" s="1007" customFormat="1" ht="11.25" customHeight="1" x14ac:dyDescent="0.2">
      <c r="A2306" s="1327" t="s">
        <v>2204</v>
      </c>
      <c r="B2306" s="1003">
        <v>7850.09</v>
      </c>
      <c r="C2306" s="1003">
        <v>7850.0919999999996</v>
      </c>
      <c r="D2306" s="1009" t="s">
        <v>1957</v>
      </c>
    </row>
    <row r="2307" spans="1:4" s="1007" customFormat="1" ht="11.25" customHeight="1" x14ac:dyDescent="0.2">
      <c r="A2307" s="1327"/>
      <c r="B2307" s="1003">
        <v>53</v>
      </c>
      <c r="C2307" s="1003">
        <v>53</v>
      </c>
      <c r="D2307" s="1009" t="s">
        <v>828</v>
      </c>
    </row>
    <row r="2308" spans="1:4" s="1007" customFormat="1" ht="11.25" customHeight="1" x14ac:dyDescent="0.2">
      <c r="A2308" s="1327"/>
      <c r="B2308" s="1003">
        <v>46.6</v>
      </c>
      <c r="C2308" s="1003">
        <v>46.6</v>
      </c>
      <c r="D2308" s="1009" t="s">
        <v>895</v>
      </c>
    </row>
    <row r="2309" spans="1:4" s="1007" customFormat="1" ht="11.25" customHeight="1" x14ac:dyDescent="0.2">
      <c r="A2309" s="1327"/>
      <c r="B2309" s="1003">
        <v>100</v>
      </c>
      <c r="C2309" s="1003">
        <v>100</v>
      </c>
      <c r="D2309" s="1009" t="s">
        <v>3245</v>
      </c>
    </row>
    <row r="2310" spans="1:4" s="1007" customFormat="1" ht="11.25" customHeight="1" x14ac:dyDescent="0.2">
      <c r="A2310" s="1327"/>
      <c r="B2310" s="1003">
        <v>8049.6900000000005</v>
      </c>
      <c r="C2310" s="1003">
        <v>8049.692</v>
      </c>
      <c r="D2310" s="1009" t="s">
        <v>11</v>
      </c>
    </row>
    <row r="2311" spans="1:4" s="1007" customFormat="1" ht="11.25" customHeight="1" x14ac:dyDescent="0.2">
      <c r="A2311" s="1326" t="s">
        <v>2205</v>
      </c>
      <c r="B2311" s="1002">
        <v>22737.97</v>
      </c>
      <c r="C2311" s="1002">
        <v>22737.970999999998</v>
      </c>
      <c r="D2311" s="1008" t="s">
        <v>1957</v>
      </c>
    </row>
    <row r="2312" spans="1:4" s="1007" customFormat="1" ht="11.25" customHeight="1" x14ac:dyDescent="0.2">
      <c r="A2312" s="1328"/>
      <c r="B2312" s="1005">
        <v>22737.97</v>
      </c>
      <c r="C2312" s="1005">
        <v>22737.970999999998</v>
      </c>
      <c r="D2312" s="1010" t="s">
        <v>11</v>
      </c>
    </row>
    <row r="2313" spans="1:4" s="1007" customFormat="1" ht="11.25" customHeight="1" x14ac:dyDescent="0.2">
      <c r="A2313" s="1327" t="s">
        <v>2206</v>
      </c>
      <c r="B2313" s="1003">
        <v>16295.849999999999</v>
      </c>
      <c r="C2313" s="1003">
        <v>16295.849</v>
      </c>
      <c r="D2313" s="1009" t="s">
        <v>1957</v>
      </c>
    </row>
    <row r="2314" spans="1:4" s="1007" customFormat="1" ht="11.25" customHeight="1" x14ac:dyDescent="0.2">
      <c r="A2314" s="1327"/>
      <c r="B2314" s="1003">
        <v>16295.849999999999</v>
      </c>
      <c r="C2314" s="1003">
        <v>16295.849</v>
      </c>
      <c r="D2314" s="1009" t="s">
        <v>11</v>
      </c>
    </row>
    <row r="2315" spans="1:4" s="1007" customFormat="1" ht="11.25" customHeight="1" x14ac:dyDescent="0.2">
      <c r="A2315" s="1326" t="s">
        <v>2207</v>
      </c>
      <c r="B2315" s="1002">
        <v>10380.57</v>
      </c>
      <c r="C2315" s="1002">
        <v>10380.571</v>
      </c>
      <c r="D2315" s="1008" t="s">
        <v>1957</v>
      </c>
    </row>
    <row r="2316" spans="1:4" s="1007" customFormat="1" ht="11.25" customHeight="1" x14ac:dyDescent="0.2">
      <c r="A2316" s="1328"/>
      <c r="B2316" s="1005">
        <v>10380.57</v>
      </c>
      <c r="C2316" s="1005">
        <v>10380.571</v>
      </c>
      <c r="D2316" s="1010" t="s">
        <v>11</v>
      </c>
    </row>
    <row r="2317" spans="1:4" s="1007" customFormat="1" ht="11.25" customHeight="1" x14ac:dyDescent="0.2">
      <c r="A2317" s="1327" t="s">
        <v>2208</v>
      </c>
      <c r="B2317" s="1003">
        <v>12544.17</v>
      </c>
      <c r="C2317" s="1003">
        <v>12544.166999999999</v>
      </c>
      <c r="D2317" s="1009" t="s">
        <v>1957</v>
      </c>
    </row>
    <row r="2318" spans="1:4" s="1007" customFormat="1" ht="11.25" customHeight="1" x14ac:dyDescent="0.2">
      <c r="A2318" s="1327"/>
      <c r="B2318" s="1003">
        <v>12544.17</v>
      </c>
      <c r="C2318" s="1003">
        <v>12544.166999999999</v>
      </c>
      <c r="D2318" s="1009" t="s">
        <v>11</v>
      </c>
    </row>
    <row r="2319" spans="1:4" s="1007" customFormat="1" ht="11.25" customHeight="1" x14ac:dyDescent="0.2">
      <c r="A2319" s="1326" t="s">
        <v>4672</v>
      </c>
      <c r="B2319" s="1002">
        <v>4064.45</v>
      </c>
      <c r="C2319" s="1002">
        <v>4064.4449999999997</v>
      </c>
      <c r="D2319" s="1008" t="s">
        <v>1957</v>
      </c>
    </row>
    <row r="2320" spans="1:4" s="1007" customFormat="1" ht="11.25" customHeight="1" x14ac:dyDescent="0.2">
      <c r="A2320" s="1328"/>
      <c r="B2320" s="1005">
        <v>4064.45</v>
      </c>
      <c r="C2320" s="1005">
        <v>4064.4449999999997</v>
      </c>
      <c r="D2320" s="1010" t="s">
        <v>11</v>
      </c>
    </row>
    <row r="2321" spans="1:4" s="1007" customFormat="1" ht="11.25" customHeight="1" x14ac:dyDescent="0.2">
      <c r="A2321" s="1327" t="s">
        <v>2209</v>
      </c>
      <c r="B2321" s="1003">
        <v>45</v>
      </c>
      <c r="C2321" s="1003">
        <v>45</v>
      </c>
      <c r="D2321" s="1009" t="s">
        <v>503</v>
      </c>
    </row>
    <row r="2322" spans="1:4" s="1007" customFormat="1" ht="11.25" customHeight="1" x14ac:dyDescent="0.2">
      <c r="A2322" s="1327"/>
      <c r="B2322" s="1003">
        <v>14.83</v>
      </c>
      <c r="C2322" s="1003">
        <v>0</v>
      </c>
      <c r="D2322" s="1009" t="s">
        <v>3246</v>
      </c>
    </row>
    <row r="2323" spans="1:4" s="1007" customFormat="1" ht="11.25" customHeight="1" x14ac:dyDescent="0.2">
      <c r="A2323" s="1327"/>
      <c r="B2323" s="1003">
        <v>59.83</v>
      </c>
      <c r="C2323" s="1003">
        <v>45</v>
      </c>
      <c r="D2323" s="1009" t="s">
        <v>11</v>
      </c>
    </row>
    <row r="2324" spans="1:4" s="1007" customFormat="1" ht="21" x14ac:dyDescent="0.2">
      <c r="A2324" s="1326" t="s">
        <v>3094</v>
      </c>
      <c r="B2324" s="1002">
        <v>473</v>
      </c>
      <c r="C2324" s="1002">
        <v>473</v>
      </c>
      <c r="D2324" s="1008" t="s">
        <v>4395</v>
      </c>
    </row>
    <row r="2325" spans="1:4" s="1007" customFormat="1" ht="11.25" customHeight="1" x14ac:dyDescent="0.2">
      <c r="A2325" s="1327"/>
      <c r="B2325" s="1003">
        <v>100</v>
      </c>
      <c r="C2325" s="1003">
        <v>100</v>
      </c>
      <c r="D2325" s="1009" t="s">
        <v>2928</v>
      </c>
    </row>
    <row r="2326" spans="1:4" s="1007" customFormat="1" ht="11.25" customHeight="1" x14ac:dyDescent="0.2">
      <c r="A2326" s="1327"/>
      <c r="B2326" s="1003">
        <v>330</v>
      </c>
      <c r="C2326" s="1003">
        <v>330</v>
      </c>
      <c r="D2326" s="1009" t="s">
        <v>812</v>
      </c>
    </row>
    <row r="2327" spans="1:4" s="1007" customFormat="1" ht="12.75" customHeight="1" x14ac:dyDescent="0.2">
      <c r="A2327" s="1327"/>
      <c r="B2327" s="1003">
        <v>300</v>
      </c>
      <c r="C2327" s="1003">
        <v>300</v>
      </c>
      <c r="D2327" s="1009" t="s">
        <v>809</v>
      </c>
    </row>
    <row r="2328" spans="1:4" s="1007" customFormat="1" ht="21" x14ac:dyDescent="0.2">
      <c r="A2328" s="1327"/>
      <c r="B2328" s="1003">
        <v>398</v>
      </c>
      <c r="C2328" s="1003">
        <v>398</v>
      </c>
      <c r="D2328" s="1009" t="s">
        <v>808</v>
      </c>
    </row>
    <row r="2329" spans="1:4" s="1007" customFormat="1" ht="11.25" customHeight="1" x14ac:dyDescent="0.2">
      <c r="A2329" s="1327"/>
      <c r="B2329" s="1003">
        <v>5612.0199999999995</v>
      </c>
      <c r="C2329" s="1003">
        <v>5611.9999999999991</v>
      </c>
      <c r="D2329" s="1009" t="s">
        <v>4018</v>
      </c>
    </row>
    <row r="2330" spans="1:4" s="1007" customFormat="1" ht="11.25" customHeight="1" x14ac:dyDescent="0.2">
      <c r="A2330" s="1328"/>
      <c r="B2330" s="1005">
        <v>7213.0199999999995</v>
      </c>
      <c r="C2330" s="1005">
        <v>7212.9999999999991</v>
      </c>
      <c r="D2330" s="1010" t="s">
        <v>11</v>
      </c>
    </row>
    <row r="2331" spans="1:4" s="1007" customFormat="1" ht="11.25" customHeight="1" x14ac:dyDescent="0.2">
      <c r="A2331" s="1327" t="s">
        <v>537</v>
      </c>
      <c r="B2331" s="1003">
        <v>200</v>
      </c>
      <c r="C2331" s="1003">
        <v>200</v>
      </c>
      <c r="D2331" s="1009" t="s">
        <v>516</v>
      </c>
    </row>
    <row r="2332" spans="1:4" s="1007" customFormat="1" ht="11.25" customHeight="1" x14ac:dyDescent="0.2">
      <c r="A2332" s="1327"/>
      <c r="B2332" s="1003">
        <v>200</v>
      </c>
      <c r="C2332" s="1003">
        <v>200</v>
      </c>
      <c r="D2332" s="1009" t="s">
        <v>11</v>
      </c>
    </row>
    <row r="2333" spans="1:4" s="1007" customFormat="1" ht="11.25" customHeight="1" x14ac:dyDescent="0.2">
      <c r="A2333" s="1326" t="s">
        <v>498</v>
      </c>
      <c r="B2333" s="1002">
        <v>883.1</v>
      </c>
      <c r="C2333" s="1002">
        <v>883.1</v>
      </c>
      <c r="D2333" s="1008" t="s">
        <v>495</v>
      </c>
    </row>
    <row r="2334" spans="1:4" s="1007" customFormat="1" ht="11.25" customHeight="1" x14ac:dyDescent="0.2">
      <c r="A2334" s="1328"/>
      <c r="B2334" s="1005">
        <v>883.1</v>
      </c>
      <c r="C2334" s="1005">
        <v>883.1</v>
      </c>
      <c r="D2334" s="1010" t="s">
        <v>11</v>
      </c>
    </row>
    <row r="2335" spans="1:4" s="1007" customFormat="1" ht="11.25" customHeight="1" x14ac:dyDescent="0.2">
      <c r="A2335" s="1327" t="s">
        <v>2210</v>
      </c>
      <c r="B2335" s="1003">
        <v>6991</v>
      </c>
      <c r="C2335" s="1003">
        <v>6991</v>
      </c>
      <c r="D2335" s="1009" t="s">
        <v>812</v>
      </c>
    </row>
    <row r="2336" spans="1:4" s="1007" customFormat="1" ht="11.25" customHeight="1" x14ac:dyDescent="0.2">
      <c r="A2336" s="1327"/>
      <c r="B2336" s="1003">
        <v>6991</v>
      </c>
      <c r="C2336" s="1003">
        <v>6991</v>
      </c>
      <c r="D2336" s="1009" t="s">
        <v>11</v>
      </c>
    </row>
    <row r="2337" spans="1:4" s="1007" customFormat="1" ht="11.25" customHeight="1" x14ac:dyDescent="0.2">
      <c r="A2337" s="1326" t="s">
        <v>3873</v>
      </c>
      <c r="B2337" s="1002">
        <v>200</v>
      </c>
      <c r="C2337" s="1002">
        <v>200</v>
      </c>
      <c r="D2337" s="1008" t="s">
        <v>440</v>
      </c>
    </row>
    <row r="2338" spans="1:4" s="1007" customFormat="1" ht="11.25" customHeight="1" x14ac:dyDescent="0.2">
      <c r="A2338" s="1328"/>
      <c r="B2338" s="1005">
        <v>200</v>
      </c>
      <c r="C2338" s="1005">
        <v>200</v>
      </c>
      <c r="D2338" s="1010" t="s">
        <v>11</v>
      </c>
    </row>
    <row r="2339" spans="1:4" s="1007" customFormat="1" ht="11.25" customHeight="1" x14ac:dyDescent="0.2">
      <c r="A2339" s="1327" t="s">
        <v>2211</v>
      </c>
      <c r="B2339" s="1003">
        <v>1398</v>
      </c>
      <c r="C2339" s="1003">
        <v>1398</v>
      </c>
      <c r="D2339" s="1009" t="s">
        <v>812</v>
      </c>
    </row>
    <row r="2340" spans="1:4" s="1007" customFormat="1" ht="11.25" customHeight="1" x14ac:dyDescent="0.2">
      <c r="A2340" s="1327"/>
      <c r="B2340" s="1003">
        <v>1398</v>
      </c>
      <c r="C2340" s="1003">
        <v>1398</v>
      </c>
      <c r="D2340" s="1009" t="s">
        <v>11</v>
      </c>
    </row>
    <row r="2341" spans="1:4" s="1007" customFormat="1" ht="11.25" customHeight="1" x14ac:dyDescent="0.2">
      <c r="A2341" s="1326" t="s">
        <v>4673</v>
      </c>
      <c r="B2341" s="1002">
        <v>100</v>
      </c>
      <c r="C2341" s="1002">
        <v>100</v>
      </c>
      <c r="D2341" s="1008" t="s">
        <v>807</v>
      </c>
    </row>
    <row r="2342" spans="1:4" s="1007" customFormat="1" ht="11.25" customHeight="1" x14ac:dyDescent="0.2">
      <c r="A2342" s="1328"/>
      <c r="B2342" s="1005">
        <v>100</v>
      </c>
      <c r="C2342" s="1005">
        <v>100</v>
      </c>
      <c r="D2342" s="1010" t="s">
        <v>11</v>
      </c>
    </row>
    <row r="2343" spans="1:4" s="1007" customFormat="1" ht="11.25" customHeight="1" x14ac:dyDescent="0.2">
      <c r="A2343" s="1327" t="s">
        <v>4674</v>
      </c>
      <c r="B2343" s="1003">
        <v>71.2</v>
      </c>
      <c r="C2343" s="1003">
        <v>45.8752</v>
      </c>
      <c r="D2343" s="1009" t="s">
        <v>807</v>
      </c>
    </row>
    <row r="2344" spans="1:4" s="1007" customFormat="1" ht="11.25" customHeight="1" x14ac:dyDescent="0.2">
      <c r="A2344" s="1327"/>
      <c r="B2344" s="1003">
        <v>71.2</v>
      </c>
      <c r="C2344" s="1003">
        <v>45.8752</v>
      </c>
      <c r="D2344" s="1009" t="s">
        <v>11</v>
      </c>
    </row>
    <row r="2345" spans="1:4" s="1007" customFormat="1" ht="11.25" customHeight="1" x14ac:dyDescent="0.2">
      <c r="A2345" s="1326" t="s">
        <v>4675</v>
      </c>
      <c r="B2345" s="1002">
        <v>50</v>
      </c>
      <c r="C2345" s="1002">
        <v>50</v>
      </c>
      <c r="D2345" s="1008" t="s">
        <v>4329</v>
      </c>
    </row>
    <row r="2346" spans="1:4" s="1007" customFormat="1" ht="11.25" customHeight="1" x14ac:dyDescent="0.2">
      <c r="A2346" s="1328"/>
      <c r="B2346" s="1005">
        <v>50</v>
      </c>
      <c r="C2346" s="1005">
        <v>50</v>
      </c>
      <c r="D2346" s="1010" t="s">
        <v>11</v>
      </c>
    </row>
    <row r="2347" spans="1:4" s="1007" customFormat="1" ht="11.25" customHeight="1" x14ac:dyDescent="0.2">
      <c r="A2347" s="1327" t="s">
        <v>4676</v>
      </c>
      <c r="B2347" s="1003">
        <v>101.3</v>
      </c>
      <c r="C2347" s="1003">
        <v>101.3</v>
      </c>
      <c r="D2347" s="1008" t="s">
        <v>757</v>
      </c>
    </row>
    <row r="2348" spans="1:4" s="1007" customFormat="1" ht="11.25" customHeight="1" x14ac:dyDescent="0.2">
      <c r="A2348" s="1327"/>
      <c r="B2348" s="1003">
        <v>101.3</v>
      </c>
      <c r="C2348" s="1003">
        <v>101.3</v>
      </c>
      <c r="D2348" s="1009" t="s">
        <v>11</v>
      </c>
    </row>
    <row r="2349" spans="1:4" s="1007" customFormat="1" ht="11.25" customHeight="1" x14ac:dyDescent="0.2">
      <c r="A2349" s="1326" t="s">
        <v>538</v>
      </c>
      <c r="B2349" s="1002">
        <v>20</v>
      </c>
      <c r="C2349" s="1002">
        <v>20</v>
      </c>
      <c r="D2349" s="1008" t="s">
        <v>516</v>
      </c>
    </row>
    <row r="2350" spans="1:4" s="1007" customFormat="1" ht="11.25" customHeight="1" x14ac:dyDescent="0.2">
      <c r="A2350" s="1328"/>
      <c r="B2350" s="1005">
        <v>20</v>
      </c>
      <c r="C2350" s="1005">
        <v>20</v>
      </c>
      <c r="D2350" s="1010" t="s">
        <v>11</v>
      </c>
    </row>
    <row r="2351" spans="1:4" s="1007" customFormat="1" ht="11.25" customHeight="1" x14ac:dyDescent="0.2">
      <c r="A2351" s="1327" t="s">
        <v>3199</v>
      </c>
      <c r="B2351" s="1003">
        <v>50</v>
      </c>
      <c r="C2351" s="1003">
        <v>50</v>
      </c>
      <c r="D2351" s="1009" t="s">
        <v>4329</v>
      </c>
    </row>
    <row r="2352" spans="1:4" s="1007" customFormat="1" ht="11.25" customHeight="1" x14ac:dyDescent="0.2">
      <c r="A2352" s="1327"/>
      <c r="B2352" s="1003">
        <v>50</v>
      </c>
      <c r="C2352" s="1003">
        <v>50</v>
      </c>
      <c r="D2352" s="1009" t="s">
        <v>11</v>
      </c>
    </row>
    <row r="2353" spans="1:4" s="1007" customFormat="1" ht="11.25" customHeight="1" x14ac:dyDescent="0.2">
      <c r="A2353" s="1326" t="s">
        <v>3874</v>
      </c>
      <c r="B2353" s="1002">
        <v>195</v>
      </c>
      <c r="C2353" s="1002">
        <v>195</v>
      </c>
      <c r="D2353" s="1008" t="s">
        <v>440</v>
      </c>
    </row>
    <row r="2354" spans="1:4" s="1007" customFormat="1" ht="11.25" customHeight="1" x14ac:dyDescent="0.2">
      <c r="A2354" s="1328"/>
      <c r="B2354" s="1005">
        <v>195</v>
      </c>
      <c r="C2354" s="1005">
        <v>195</v>
      </c>
      <c r="D2354" s="1010" t="s">
        <v>11</v>
      </c>
    </row>
    <row r="2355" spans="1:4" s="1007" customFormat="1" ht="11.25" customHeight="1" x14ac:dyDescent="0.2">
      <c r="A2355" s="1327" t="s">
        <v>3517</v>
      </c>
      <c r="B2355" s="1003">
        <v>150</v>
      </c>
      <c r="C2355" s="1003">
        <v>150</v>
      </c>
      <c r="D2355" s="1008" t="s">
        <v>757</v>
      </c>
    </row>
    <row r="2356" spans="1:4" s="1007" customFormat="1" ht="11.25" customHeight="1" x14ac:dyDescent="0.2">
      <c r="A2356" s="1327"/>
      <c r="B2356" s="1003">
        <v>150</v>
      </c>
      <c r="C2356" s="1003">
        <v>150</v>
      </c>
      <c r="D2356" s="1009" t="s">
        <v>11</v>
      </c>
    </row>
    <row r="2357" spans="1:4" s="1007" customFormat="1" ht="21" x14ac:dyDescent="0.2">
      <c r="A2357" s="1326" t="s">
        <v>3518</v>
      </c>
      <c r="B2357" s="1002">
        <v>70</v>
      </c>
      <c r="C2357" s="1002">
        <v>70</v>
      </c>
      <c r="D2357" s="1008" t="s">
        <v>2927</v>
      </c>
    </row>
    <row r="2358" spans="1:4" s="1007" customFormat="1" ht="11.25" customHeight="1" x14ac:dyDescent="0.2">
      <c r="A2358" s="1328"/>
      <c r="B2358" s="1005">
        <v>70</v>
      </c>
      <c r="C2358" s="1005">
        <v>70</v>
      </c>
      <c r="D2358" s="1010" t="s">
        <v>11</v>
      </c>
    </row>
    <row r="2359" spans="1:4" s="1007" customFormat="1" ht="11.25" customHeight="1" x14ac:dyDescent="0.2">
      <c r="A2359" s="1327" t="s">
        <v>4677</v>
      </c>
      <c r="B2359" s="1003">
        <v>70</v>
      </c>
      <c r="C2359" s="1003">
        <v>70</v>
      </c>
      <c r="D2359" s="1008" t="s">
        <v>757</v>
      </c>
    </row>
    <row r="2360" spans="1:4" s="1007" customFormat="1" ht="11.25" customHeight="1" x14ac:dyDescent="0.2">
      <c r="A2360" s="1327"/>
      <c r="B2360" s="1003">
        <v>70</v>
      </c>
      <c r="C2360" s="1003">
        <v>70</v>
      </c>
      <c r="D2360" s="1009" t="s">
        <v>11</v>
      </c>
    </row>
    <row r="2361" spans="1:4" s="1007" customFormat="1" ht="11.25" customHeight="1" x14ac:dyDescent="0.2">
      <c r="A2361" s="1326" t="s">
        <v>499</v>
      </c>
      <c r="B2361" s="1002">
        <v>140</v>
      </c>
      <c r="C2361" s="1002">
        <v>140</v>
      </c>
      <c r="D2361" s="1008" t="s">
        <v>495</v>
      </c>
    </row>
    <row r="2362" spans="1:4" s="1007" customFormat="1" ht="11.25" customHeight="1" x14ac:dyDescent="0.2">
      <c r="A2362" s="1328"/>
      <c r="B2362" s="1005">
        <v>140</v>
      </c>
      <c r="C2362" s="1005">
        <v>140</v>
      </c>
      <c r="D2362" s="1010" t="s">
        <v>11</v>
      </c>
    </row>
    <row r="2363" spans="1:4" s="1007" customFormat="1" ht="11.25" customHeight="1" x14ac:dyDescent="0.2">
      <c r="A2363" s="1327" t="s">
        <v>2212</v>
      </c>
      <c r="B2363" s="1003">
        <v>150</v>
      </c>
      <c r="C2363" s="1003">
        <v>150</v>
      </c>
      <c r="D2363" s="1009" t="s">
        <v>503</v>
      </c>
    </row>
    <row r="2364" spans="1:4" s="1007" customFormat="1" ht="11.25" customHeight="1" x14ac:dyDescent="0.2">
      <c r="A2364" s="1327"/>
      <c r="B2364" s="1003">
        <v>150</v>
      </c>
      <c r="C2364" s="1003">
        <v>150</v>
      </c>
      <c r="D2364" s="1009" t="s">
        <v>11</v>
      </c>
    </row>
    <row r="2365" spans="1:4" s="1007" customFormat="1" ht="11.25" customHeight="1" x14ac:dyDescent="0.2">
      <c r="A2365" s="1326" t="s">
        <v>3519</v>
      </c>
      <c r="B2365" s="1002">
        <v>140</v>
      </c>
      <c r="C2365" s="1002">
        <v>140</v>
      </c>
      <c r="D2365" s="1008" t="s">
        <v>798</v>
      </c>
    </row>
    <row r="2366" spans="1:4" s="1007" customFormat="1" ht="11.25" customHeight="1" x14ac:dyDescent="0.2">
      <c r="A2366" s="1328"/>
      <c r="B2366" s="1005">
        <v>140</v>
      </c>
      <c r="C2366" s="1005">
        <v>140</v>
      </c>
      <c r="D2366" s="1010" t="s">
        <v>11</v>
      </c>
    </row>
    <row r="2367" spans="1:4" s="1007" customFormat="1" ht="11.25" customHeight="1" x14ac:dyDescent="0.2">
      <c r="A2367" s="1327" t="s">
        <v>451</v>
      </c>
      <c r="B2367" s="1003">
        <v>150</v>
      </c>
      <c r="C2367" s="1003">
        <v>150</v>
      </c>
      <c r="D2367" s="1009" t="s">
        <v>440</v>
      </c>
    </row>
    <row r="2368" spans="1:4" s="1007" customFormat="1" ht="11.25" customHeight="1" x14ac:dyDescent="0.2">
      <c r="A2368" s="1327"/>
      <c r="B2368" s="1003">
        <v>150</v>
      </c>
      <c r="C2368" s="1003">
        <v>150</v>
      </c>
      <c r="D2368" s="1009" t="s">
        <v>11</v>
      </c>
    </row>
    <row r="2369" spans="1:4" s="1007" customFormat="1" ht="11.25" customHeight="1" x14ac:dyDescent="0.2">
      <c r="A2369" s="1326" t="s">
        <v>3892</v>
      </c>
      <c r="B2369" s="1002">
        <v>37.700000000000003</v>
      </c>
      <c r="C2369" s="1002">
        <v>37.700000000000003</v>
      </c>
      <c r="D2369" s="1008" t="s">
        <v>463</v>
      </c>
    </row>
    <row r="2370" spans="1:4" s="1007" customFormat="1" ht="11.25" customHeight="1" x14ac:dyDescent="0.2">
      <c r="A2370" s="1328"/>
      <c r="B2370" s="1005">
        <v>37.700000000000003</v>
      </c>
      <c r="C2370" s="1005">
        <v>37.700000000000003</v>
      </c>
      <c r="D2370" s="1010" t="s">
        <v>11</v>
      </c>
    </row>
    <row r="2371" spans="1:4" s="1007" customFormat="1" ht="11.25" customHeight="1" x14ac:dyDescent="0.2">
      <c r="A2371" s="1327" t="s">
        <v>3903</v>
      </c>
      <c r="B2371" s="1003">
        <v>200</v>
      </c>
      <c r="C2371" s="1003">
        <v>200</v>
      </c>
      <c r="D2371" s="1009" t="s">
        <v>473</v>
      </c>
    </row>
    <row r="2372" spans="1:4" s="1007" customFormat="1" ht="11.25" customHeight="1" x14ac:dyDescent="0.2">
      <c r="A2372" s="1327"/>
      <c r="B2372" s="1003">
        <v>200</v>
      </c>
      <c r="C2372" s="1003">
        <v>200</v>
      </c>
      <c r="D2372" s="1009" t="s">
        <v>11</v>
      </c>
    </row>
    <row r="2373" spans="1:4" s="1007" customFormat="1" ht="11.25" customHeight="1" x14ac:dyDescent="0.2">
      <c r="A2373" s="1326" t="s">
        <v>2213</v>
      </c>
      <c r="B2373" s="1002">
        <v>500</v>
      </c>
      <c r="C2373" s="1002">
        <v>500</v>
      </c>
      <c r="D2373" s="1008" t="s">
        <v>756</v>
      </c>
    </row>
    <row r="2374" spans="1:4" s="1007" customFormat="1" ht="11.25" customHeight="1" x14ac:dyDescent="0.2">
      <c r="A2374" s="1328"/>
      <c r="B2374" s="1005">
        <v>500</v>
      </c>
      <c r="C2374" s="1005">
        <v>500</v>
      </c>
      <c r="D2374" s="1010" t="s">
        <v>11</v>
      </c>
    </row>
    <row r="2375" spans="1:4" s="1007" customFormat="1" ht="11.25" customHeight="1" x14ac:dyDescent="0.2">
      <c r="A2375" s="1327" t="s">
        <v>3875</v>
      </c>
      <c r="B2375" s="1003">
        <v>244</v>
      </c>
      <c r="C2375" s="1003">
        <v>244</v>
      </c>
      <c r="D2375" s="1009" t="s">
        <v>440</v>
      </c>
    </row>
    <row r="2376" spans="1:4" s="1007" customFormat="1" ht="11.25" customHeight="1" x14ac:dyDescent="0.2">
      <c r="A2376" s="1327"/>
      <c r="B2376" s="1003">
        <v>244</v>
      </c>
      <c r="C2376" s="1003">
        <v>244</v>
      </c>
      <c r="D2376" s="1009" t="s">
        <v>11</v>
      </c>
    </row>
    <row r="2377" spans="1:4" s="1007" customFormat="1" ht="11.25" customHeight="1" x14ac:dyDescent="0.2">
      <c r="A2377" s="1326" t="s">
        <v>2214</v>
      </c>
      <c r="B2377" s="1002">
        <v>491</v>
      </c>
      <c r="C2377" s="1002">
        <v>491</v>
      </c>
      <c r="D2377" s="1008" t="s">
        <v>812</v>
      </c>
    </row>
    <row r="2378" spans="1:4" s="1007" customFormat="1" ht="11.25" customHeight="1" x14ac:dyDescent="0.2">
      <c r="A2378" s="1328"/>
      <c r="B2378" s="1005">
        <v>491</v>
      </c>
      <c r="C2378" s="1005">
        <v>491</v>
      </c>
      <c r="D2378" s="1010" t="s">
        <v>11</v>
      </c>
    </row>
    <row r="2379" spans="1:4" s="1007" customFormat="1" ht="11.25" customHeight="1" x14ac:dyDescent="0.2">
      <c r="A2379" s="1327" t="s">
        <v>2215</v>
      </c>
      <c r="B2379" s="1003">
        <v>80</v>
      </c>
      <c r="C2379" s="1003">
        <v>80</v>
      </c>
      <c r="D2379" s="1009" t="s">
        <v>4392</v>
      </c>
    </row>
    <row r="2380" spans="1:4" s="1007" customFormat="1" ht="11.25" customHeight="1" x14ac:dyDescent="0.2">
      <c r="A2380" s="1327"/>
      <c r="B2380" s="1003">
        <v>80</v>
      </c>
      <c r="C2380" s="1003">
        <v>80</v>
      </c>
      <c r="D2380" s="1009" t="s">
        <v>11</v>
      </c>
    </row>
    <row r="2381" spans="1:4" s="1007" customFormat="1" ht="11.25" customHeight="1" x14ac:dyDescent="0.2">
      <c r="A2381" s="1326" t="s">
        <v>3520</v>
      </c>
      <c r="B2381" s="1002">
        <v>1452</v>
      </c>
      <c r="C2381" s="1002">
        <v>1452</v>
      </c>
      <c r="D2381" s="1008" t="s">
        <v>812</v>
      </c>
    </row>
    <row r="2382" spans="1:4" s="1007" customFormat="1" ht="11.25" customHeight="1" x14ac:dyDescent="0.2">
      <c r="A2382" s="1328"/>
      <c r="B2382" s="1005">
        <v>1452</v>
      </c>
      <c r="C2382" s="1005">
        <v>1452</v>
      </c>
      <c r="D2382" s="1010" t="s">
        <v>11</v>
      </c>
    </row>
    <row r="2383" spans="1:4" s="1007" customFormat="1" ht="21" x14ac:dyDescent="0.2">
      <c r="A2383" s="1327" t="s">
        <v>2216</v>
      </c>
      <c r="B2383" s="1003">
        <v>429</v>
      </c>
      <c r="C2383" s="1003">
        <v>429</v>
      </c>
      <c r="D2383" s="1009" t="s">
        <v>811</v>
      </c>
    </row>
    <row r="2384" spans="1:4" s="1007" customFormat="1" ht="11.25" customHeight="1" x14ac:dyDescent="0.2">
      <c r="A2384" s="1327"/>
      <c r="B2384" s="1003">
        <v>8882</v>
      </c>
      <c r="C2384" s="1003">
        <v>8882</v>
      </c>
      <c r="D2384" s="1009" t="s">
        <v>812</v>
      </c>
    </row>
    <row r="2385" spans="1:4" s="1007" customFormat="1" ht="21" x14ac:dyDescent="0.2">
      <c r="A2385" s="1327"/>
      <c r="B2385" s="1003">
        <v>124</v>
      </c>
      <c r="C2385" s="1003">
        <v>67.581000000000003</v>
      </c>
      <c r="D2385" s="1009" t="s">
        <v>810</v>
      </c>
    </row>
    <row r="2386" spans="1:4" s="1007" customFormat="1" ht="11.25" customHeight="1" x14ac:dyDescent="0.2">
      <c r="A2386" s="1327"/>
      <c r="B2386" s="1003">
        <v>9435</v>
      </c>
      <c r="C2386" s="1003">
        <v>9378.5810000000001</v>
      </c>
      <c r="D2386" s="1009" t="s">
        <v>11</v>
      </c>
    </row>
    <row r="2387" spans="1:4" s="1007" customFormat="1" ht="11.25" customHeight="1" x14ac:dyDescent="0.2">
      <c r="A2387" s="1326" t="s">
        <v>539</v>
      </c>
      <c r="B2387" s="1002">
        <v>700</v>
      </c>
      <c r="C2387" s="1002">
        <v>700</v>
      </c>
      <c r="D2387" s="1008" t="s">
        <v>829</v>
      </c>
    </row>
    <row r="2388" spans="1:4" s="1007" customFormat="1" ht="11.25" customHeight="1" x14ac:dyDescent="0.2">
      <c r="A2388" s="1327"/>
      <c r="B2388" s="1003">
        <v>50</v>
      </c>
      <c r="C2388" s="1003">
        <v>50</v>
      </c>
      <c r="D2388" s="1009" t="s">
        <v>4329</v>
      </c>
    </row>
    <row r="2389" spans="1:4" s="1007" customFormat="1" ht="11.25" customHeight="1" x14ac:dyDescent="0.2">
      <c r="A2389" s="1327"/>
      <c r="B2389" s="1003">
        <v>500</v>
      </c>
      <c r="C2389" s="1003">
        <v>500</v>
      </c>
      <c r="D2389" s="1009" t="s">
        <v>516</v>
      </c>
    </row>
    <row r="2390" spans="1:4" s="1007" customFormat="1" ht="11.25" customHeight="1" x14ac:dyDescent="0.2">
      <c r="A2390" s="1328"/>
      <c r="B2390" s="1005">
        <v>1250</v>
      </c>
      <c r="C2390" s="1005">
        <v>1250</v>
      </c>
      <c r="D2390" s="1010" t="s">
        <v>11</v>
      </c>
    </row>
    <row r="2391" spans="1:4" s="1007" customFormat="1" ht="11.25" customHeight="1" x14ac:dyDescent="0.2">
      <c r="A2391" s="1327" t="s">
        <v>3945</v>
      </c>
      <c r="B2391" s="1003">
        <v>1000</v>
      </c>
      <c r="C2391" s="1003">
        <v>1000</v>
      </c>
      <c r="D2391" s="1009" t="s">
        <v>516</v>
      </c>
    </row>
    <row r="2392" spans="1:4" s="1007" customFormat="1" ht="11.25" customHeight="1" x14ac:dyDescent="0.2">
      <c r="A2392" s="1327"/>
      <c r="B2392" s="1003">
        <v>1000</v>
      </c>
      <c r="C2392" s="1003">
        <v>1000</v>
      </c>
      <c r="D2392" s="1009" t="s">
        <v>11</v>
      </c>
    </row>
    <row r="2393" spans="1:4" s="1007" customFormat="1" ht="11.25" customHeight="1" x14ac:dyDescent="0.2">
      <c r="A2393" s="1326" t="s">
        <v>4678</v>
      </c>
      <c r="B2393" s="1002">
        <v>50</v>
      </c>
      <c r="C2393" s="1002">
        <v>50</v>
      </c>
      <c r="D2393" s="1008" t="s">
        <v>4329</v>
      </c>
    </row>
    <row r="2394" spans="1:4" s="1007" customFormat="1" ht="11.25" customHeight="1" x14ac:dyDescent="0.2">
      <c r="A2394" s="1328"/>
      <c r="B2394" s="1005">
        <v>50</v>
      </c>
      <c r="C2394" s="1005">
        <v>50</v>
      </c>
      <c r="D2394" s="1010" t="s">
        <v>11</v>
      </c>
    </row>
    <row r="2395" spans="1:4" s="1007" customFormat="1" ht="11.25" customHeight="1" x14ac:dyDescent="0.2">
      <c r="A2395" s="1327" t="s">
        <v>3200</v>
      </c>
      <c r="B2395" s="1003">
        <v>415</v>
      </c>
      <c r="C2395" s="1003">
        <v>415</v>
      </c>
      <c r="D2395" s="1009" t="s">
        <v>798</v>
      </c>
    </row>
    <row r="2396" spans="1:4" s="1007" customFormat="1" ht="11.25" customHeight="1" x14ac:dyDescent="0.2">
      <c r="A2396" s="1327"/>
      <c r="B2396" s="1003">
        <v>415</v>
      </c>
      <c r="C2396" s="1003">
        <v>415</v>
      </c>
      <c r="D2396" s="1009" t="s">
        <v>11</v>
      </c>
    </row>
    <row r="2397" spans="1:4" s="1007" customFormat="1" ht="11.25" customHeight="1" x14ac:dyDescent="0.2">
      <c r="A2397" s="1326" t="s">
        <v>3208</v>
      </c>
      <c r="B2397" s="1002">
        <v>1000</v>
      </c>
      <c r="C2397" s="1002">
        <v>1000</v>
      </c>
      <c r="D2397" s="1008" t="s">
        <v>516</v>
      </c>
    </row>
    <row r="2398" spans="1:4" s="1007" customFormat="1" ht="11.25" customHeight="1" x14ac:dyDescent="0.2">
      <c r="A2398" s="1328"/>
      <c r="B2398" s="1005">
        <v>1000</v>
      </c>
      <c r="C2398" s="1005">
        <v>1000</v>
      </c>
      <c r="D2398" s="1010" t="s">
        <v>11</v>
      </c>
    </row>
    <row r="2399" spans="1:4" s="1007" customFormat="1" ht="11.25" customHeight="1" x14ac:dyDescent="0.2">
      <c r="A2399" s="1327" t="s">
        <v>4679</v>
      </c>
      <c r="B2399" s="1003">
        <v>50</v>
      </c>
      <c r="C2399" s="1003">
        <v>50</v>
      </c>
      <c r="D2399" s="1009" t="s">
        <v>4329</v>
      </c>
    </row>
    <row r="2400" spans="1:4" s="1007" customFormat="1" ht="11.25" customHeight="1" x14ac:dyDescent="0.2">
      <c r="A2400" s="1327"/>
      <c r="B2400" s="1003">
        <v>50</v>
      </c>
      <c r="C2400" s="1003">
        <v>50</v>
      </c>
      <c r="D2400" s="1009" t="s">
        <v>11</v>
      </c>
    </row>
    <row r="2401" spans="1:4" s="1007" customFormat="1" ht="11.25" customHeight="1" x14ac:dyDescent="0.2">
      <c r="A2401" s="1326" t="s">
        <v>2217</v>
      </c>
      <c r="B2401" s="1002">
        <v>50</v>
      </c>
      <c r="C2401" s="1002">
        <v>50</v>
      </c>
      <c r="D2401" s="1008" t="s">
        <v>4329</v>
      </c>
    </row>
    <row r="2402" spans="1:4" s="1007" customFormat="1" ht="11.25" customHeight="1" x14ac:dyDescent="0.2">
      <c r="A2402" s="1328"/>
      <c r="B2402" s="1005">
        <v>50</v>
      </c>
      <c r="C2402" s="1005">
        <v>50</v>
      </c>
      <c r="D2402" s="1010" t="s">
        <v>11</v>
      </c>
    </row>
    <row r="2403" spans="1:4" s="1007" customFormat="1" ht="11.25" customHeight="1" x14ac:dyDescent="0.2">
      <c r="A2403" s="1327" t="s">
        <v>3095</v>
      </c>
      <c r="B2403" s="1003">
        <v>1000</v>
      </c>
      <c r="C2403" s="1003">
        <v>1000</v>
      </c>
      <c r="D2403" s="1009" t="s">
        <v>829</v>
      </c>
    </row>
    <row r="2404" spans="1:4" s="1007" customFormat="1" ht="11.25" customHeight="1" x14ac:dyDescent="0.2">
      <c r="A2404" s="1327"/>
      <c r="B2404" s="1003">
        <v>1000</v>
      </c>
      <c r="C2404" s="1003">
        <v>1000</v>
      </c>
      <c r="D2404" s="1009" t="s">
        <v>11</v>
      </c>
    </row>
    <row r="2405" spans="1:4" s="1007" customFormat="1" ht="11.25" customHeight="1" x14ac:dyDescent="0.2">
      <c r="A2405" s="1326" t="s">
        <v>2218</v>
      </c>
      <c r="B2405" s="1002">
        <v>159.78</v>
      </c>
      <c r="C2405" s="1002">
        <v>159.78399999999999</v>
      </c>
      <c r="D2405" s="1008" t="s">
        <v>796</v>
      </c>
    </row>
    <row r="2406" spans="1:4" s="1007" customFormat="1" ht="11.25" customHeight="1" x14ac:dyDescent="0.2">
      <c r="A2406" s="1328"/>
      <c r="B2406" s="1005">
        <v>159.78</v>
      </c>
      <c r="C2406" s="1005">
        <v>159.78399999999999</v>
      </c>
      <c r="D2406" s="1010" t="s">
        <v>11</v>
      </c>
    </row>
    <row r="2407" spans="1:4" s="1007" customFormat="1" ht="11.25" customHeight="1" x14ac:dyDescent="0.2">
      <c r="A2407" s="1327" t="s">
        <v>4680</v>
      </c>
      <c r="B2407" s="1003">
        <v>80</v>
      </c>
      <c r="C2407" s="1003">
        <v>80</v>
      </c>
      <c r="D2407" s="1009" t="s">
        <v>4392</v>
      </c>
    </row>
    <row r="2408" spans="1:4" s="1007" customFormat="1" ht="11.25" customHeight="1" x14ac:dyDescent="0.2">
      <c r="A2408" s="1327"/>
      <c r="B2408" s="1003">
        <v>80</v>
      </c>
      <c r="C2408" s="1003">
        <v>80</v>
      </c>
      <c r="D2408" s="1009" t="s">
        <v>11</v>
      </c>
    </row>
    <row r="2409" spans="1:4" s="1007" customFormat="1" ht="11.25" customHeight="1" x14ac:dyDescent="0.2">
      <c r="A2409" s="1326" t="s">
        <v>3201</v>
      </c>
      <c r="B2409" s="1002">
        <v>50</v>
      </c>
      <c r="C2409" s="1002">
        <v>50</v>
      </c>
      <c r="D2409" s="1008" t="s">
        <v>4329</v>
      </c>
    </row>
    <row r="2410" spans="1:4" s="1007" customFormat="1" ht="11.25" customHeight="1" x14ac:dyDescent="0.2">
      <c r="A2410" s="1328"/>
      <c r="B2410" s="1005">
        <v>50</v>
      </c>
      <c r="C2410" s="1005">
        <v>50</v>
      </c>
      <c r="D2410" s="1010" t="s">
        <v>11</v>
      </c>
    </row>
    <row r="2411" spans="1:4" s="1007" customFormat="1" ht="11.25" customHeight="1" x14ac:dyDescent="0.2">
      <c r="A2411" s="1326" t="s">
        <v>540</v>
      </c>
      <c r="B2411" s="1002">
        <v>400</v>
      </c>
      <c r="C2411" s="1002">
        <v>400</v>
      </c>
      <c r="D2411" s="1008" t="s">
        <v>829</v>
      </c>
    </row>
    <row r="2412" spans="1:4" s="1007" customFormat="1" ht="11.25" customHeight="1" x14ac:dyDescent="0.2">
      <c r="A2412" s="1327"/>
      <c r="B2412" s="1003">
        <v>75</v>
      </c>
      <c r="C2412" s="1003">
        <v>75</v>
      </c>
      <c r="D2412" s="1009" t="s">
        <v>4329</v>
      </c>
    </row>
    <row r="2413" spans="1:4" s="1007" customFormat="1" ht="11.25" customHeight="1" x14ac:dyDescent="0.2">
      <c r="A2413" s="1328"/>
      <c r="B2413" s="1005">
        <v>475</v>
      </c>
      <c r="C2413" s="1005">
        <v>475</v>
      </c>
      <c r="D2413" s="1010" t="s">
        <v>11</v>
      </c>
    </row>
    <row r="2414" spans="1:4" s="1007" customFormat="1" ht="11.25" customHeight="1" x14ac:dyDescent="0.2">
      <c r="A2414" s="1326" t="s">
        <v>2972</v>
      </c>
      <c r="B2414" s="1002">
        <v>103.05</v>
      </c>
      <c r="C2414" s="1002">
        <v>103.05</v>
      </c>
      <c r="D2414" s="1008" t="s">
        <v>796</v>
      </c>
    </row>
    <row r="2415" spans="1:4" s="1007" customFormat="1" ht="11.25" customHeight="1" x14ac:dyDescent="0.2">
      <c r="A2415" s="1327"/>
      <c r="B2415" s="1003">
        <v>0.01</v>
      </c>
      <c r="C2415" s="1003">
        <v>0</v>
      </c>
      <c r="D2415" s="1009" t="s">
        <v>473</v>
      </c>
    </row>
    <row r="2416" spans="1:4" s="1007" customFormat="1" ht="11.25" customHeight="1" x14ac:dyDescent="0.2">
      <c r="A2416" s="1328"/>
      <c r="B2416" s="1005">
        <v>103.06</v>
      </c>
      <c r="C2416" s="1005">
        <v>103.05</v>
      </c>
      <c r="D2416" s="1010" t="s">
        <v>11</v>
      </c>
    </row>
    <row r="2417" spans="1:4" s="1007" customFormat="1" ht="11.25" customHeight="1" x14ac:dyDescent="0.2">
      <c r="A2417" s="1327" t="s">
        <v>541</v>
      </c>
      <c r="B2417" s="1003">
        <v>200</v>
      </c>
      <c r="C2417" s="1003">
        <v>200</v>
      </c>
      <c r="D2417" s="1009" t="s">
        <v>829</v>
      </c>
    </row>
    <row r="2418" spans="1:4" s="1007" customFormat="1" ht="11.25" customHeight="1" x14ac:dyDescent="0.2">
      <c r="A2418" s="1327"/>
      <c r="B2418" s="1003">
        <v>200</v>
      </c>
      <c r="C2418" s="1003">
        <v>200</v>
      </c>
      <c r="D2418" s="1009" t="s">
        <v>11</v>
      </c>
    </row>
    <row r="2419" spans="1:4" s="1007" customFormat="1" ht="11.25" customHeight="1" x14ac:dyDescent="0.2">
      <c r="A2419" s="1326" t="s">
        <v>2219</v>
      </c>
      <c r="B2419" s="1002">
        <v>200</v>
      </c>
      <c r="C2419" s="1002">
        <v>200</v>
      </c>
      <c r="D2419" s="1008" t="s">
        <v>829</v>
      </c>
    </row>
    <row r="2420" spans="1:4" s="1007" customFormat="1" ht="11.25" customHeight="1" x14ac:dyDescent="0.2">
      <c r="A2420" s="1327"/>
      <c r="B2420" s="1003">
        <v>50</v>
      </c>
      <c r="C2420" s="1003">
        <v>50</v>
      </c>
      <c r="D2420" s="1009" t="s">
        <v>4329</v>
      </c>
    </row>
    <row r="2421" spans="1:4" s="1007" customFormat="1" ht="11.25" customHeight="1" x14ac:dyDescent="0.2">
      <c r="A2421" s="1328"/>
      <c r="B2421" s="1005">
        <v>250</v>
      </c>
      <c r="C2421" s="1005">
        <v>250</v>
      </c>
      <c r="D2421" s="1010" t="s">
        <v>11</v>
      </c>
    </row>
    <row r="2422" spans="1:4" s="1007" customFormat="1" ht="11.25" customHeight="1" x14ac:dyDescent="0.2">
      <c r="A2422" s="1327" t="s">
        <v>4681</v>
      </c>
      <c r="B2422" s="1003">
        <v>50</v>
      </c>
      <c r="C2422" s="1003">
        <v>50</v>
      </c>
      <c r="D2422" s="1009" t="s">
        <v>4329</v>
      </c>
    </row>
    <row r="2423" spans="1:4" s="1007" customFormat="1" ht="11.25" customHeight="1" x14ac:dyDescent="0.2">
      <c r="A2423" s="1327"/>
      <c r="B2423" s="1003">
        <v>50</v>
      </c>
      <c r="C2423" s="1003">
        <v>50</v>
      </c>
      <c r="D2423" s="1009" t="s">
        <v>11</v>
      </c>
    </row>
    <row r="2424" spans="1:4" s="1007" customFormat="1" ht="11.25" customHeight="1" x14ac:dyDescent="0.2">
      <c r="A2424" s="1326" t="s">
        <v>3946</v>
      </c>
      <c r="B2424" s="1002">
        <v>200</v>
      </c>
      <c r="C2424" s="1002">
        <v>200</v>
      </c>
      <c r="D2424" s="1008" t="s">
        <v>516</v>
      </c>
    </row>
    <row r="2425" spans="1:4" s="1007" customFormat="1" ht="11.25" customHeight="1" x14ac:dyDescent="0.2">
      <c r="A2425" s="1328"/>
      <c r="B2425" s="1005">
        <v>200</v>
      </c>
      <c r="C2425" s="1005">
        <v>200</v>
      </c>
      <c r="D2425" s="1010" t="s">
        <v>11</v>
      </c>
    </row>
    <row r="2426" spans="1:4" s="1007" customFormat="1" ht="11.25" customHeight="1" x14ac:dyDescent="0.2">
      <c r="A2426" s="1327" t="s">
        <v>2220</v>
      </c>
      <c r="B2426" s="1003">
        <v>450</v>
      </c>
      <c r="C2426" s="1003">
        <v>387.58181999999999</v>
      </c>
      <c r="D2426" s="1009" t="s">
        <v>798</v>
      </c>
    </row>
    <row r="2427" spans="1:4" s="1007" customFormat="1" ht="11.25" customHeight="1" x14ac:dyDescent="0.2">
      <c r="A2427" s="1327"/>
      <c r="B2427" s="1003">
        <v>450</v>
      </c>
      <c r="C2427" s="1003">
        <v>387.58181999999999</v>
      </c>
      <c r="D2427" s="1009" t="s">
        <v>11</v>
      </c>
    </row>
    <row r="2428" spans="1:4" s="1007" customFormat="1" ht="11.25" customHeight="1" x14ac:dyDescent="0.2">
      <c r="A2428" s="1326" t="s">
        <v>2221</v>
      </c>
      <c r="B2428" s="1002">
        <v>97.05</v>
      </c>
      <c r="C2428" s="1002">
        <v>20.11608</v>
      </c>
      <c r="D2428" s="1008" t="s">
        <v>783</v>
      </c>
    </row>
    <row r="2429" spans="1:4" s="1007" customFormat="1" ht="11.25" customHeight="1" x14ac:dyDescent="0.2">
      <c r="A2429" s="1328"/>
      <c r="B2429" s="1005">
        <v>97.05</v>
      </c>
      <c r="C2429" s="1005">
        <v>20.11608</v>
      </c>
      <c r="D2429" s="1010" t="s">
        <v>11</v>
      </c>
    </row>
    <row r="2430" spans="1:4" s="1007" customFormat="1" ht="11.25" customHeight="1" x14ac:dyDescent="0.2">
      <c r="A2430" s="1327" t="s">
        <v>4682</v>
      </c>
      <c r="B2430" s="1003">
        <v>100</v>
      </c>
      <c r="C2430" s="1003">
        <v>98.876999999999995</v>
      </c>
      <c r="D2430" s="1009" t="s">
        <v>4386</v>
      </c>
    </row>
    <row r="2431" spans="1:4" s="1007" customFormat="1" ht="11.25" customHeight="1" x14ac:dyDescent="0.2">
      <c r="A2431" s="1327"/>
      <c r="B2431" s="1003">
        <v>100</v>
      </c>
      <c r="C2431" s="1003">
        <v>98.876999999999995</v>
      </c>
      <c r="D2431" s="1009" t="s">
        <v>11</v>
      </c>
    </row>
    <row r="2432" spans="1:4" s="1007" customFormat="1" ht="11.25" customHeight="1" x14ac:dyDescent="0.2">
      <c r="A2432" s="1326" t="s">
        <v>4683</v>
      </c>
      <c r="B2432" s="1002">
        <v>270</v>
      </c>
      <c r="C2432" s="1002">
        <v>270</v>
      </c>
      <c r="D2432" s="1008" t="s">
        <v>757</v>
      </c>
    </row>
    <row r="2433" spans="1:4" s="1007" customFormat="1" ht="11.25" customHeight="1" x14ac:dyDescent="0.2">
      <c r="A2433" s="1328"/>
      <c r="B2433" s="1005">
        <v>270</v>
      </c>
      <c r="C2433" s="1005">
        <v>270</v>
      </c>
      <c r="D2433" s="1010" t="s">
        <v>11</v>
      </c>
    </row>
    <row r="2434" spans="1:4" s="1007" customFormat="1" ht="11.25" customHeight="1" x14ac:dyDescent="0.2">
      <c r="A2434" s="1327" t="s">
        <v>3844</v>
      </c>
      <c r="B2434" s="1003">
        <v>200</v>
      </c>
      <c r="C2434" s="1003">
        <v>200</v>
      </c>
      <c r="D2434" s="1009" t="s">
        <v>438</v>
      </c>
    </row>
    <row r="2435" spans="1:4" s="1007" customFormat="1" ht="11.25" customHeight="1" x14ac:dyDescent="0.2">
      <c r="A2435" s="1327"/>
      <c r="B2435" s="1003">
        <v>200</v>
      </c>
      <c r="C2435" s="1003">
        <v>200</v>
      </c>
      <c r="D2435" s="1009" t="s">
        <v>11</v>
      </c>
    </row>
    <row r="2436" spans="1:4" s="1007" customFormat="1" ht="11.25" customHeight="1" x14ac:dyDescent="0.2">
      <c r="A2436" s="1326" t="s">
        <v>2222</v>
      </c>
      <c r="B2436" s="1002">
        <v>160</v>
      </c>
      <c r="C2436" s="1002">
        <v>160</v>
      </c>
      <c r="D2436" s="1008" t="s">
        <v>755</v>
      </c>
    </row>
    <row r="2437" spans="1:4" s="1007" customFormat="1" ht="11.25" customHeight="1" x14ac:dyDescent="0.2">
      <c r="A2437" s="1328"/>
      <c r="B2437" s="1005">
        <v>160</v>
      </c>
      <c r="C2437" s="1005">
        <v>160</v>
      </c>
      <c r="D2437" s="1010" t="s">
        <v>11</v>
      </c>
    </row>
    <row r="2438" spans="1:4" s="1007" customFormat="1" ht="11.25" customHeight="1" x14ac:dyDescent="0.2">
      <c r="A2438" s="1327" t="s">
        <v>3521</v>
      </c>
      <c r="B2438" s="1003">
        <v>187.9</v>
      </c>
      <c r="C2438" s="1003">
        <v>182.70858000000001</v>
      </c>
      <c r="D2438" s="1009" t="s">
        <v>783</v>
      </c>
    </row>
    <row r="2439" spans="1:4" s="1007" customFormat="1" ht="11.25" customHeight="1" x14ac:dyDescent="0.2">
      <c r="A2439" s="1327"/>
      <c r="B2439" s="1003">
        <v>187.9</v>
      </c>
      <c r="C2439" s="1003">
        <v>182.70858000000001</v>
      </c>
      <c r="D2439" s="1009" t="s">
        <v>11</v>
      </c>
    </row>
    <row r="2440" spans="1:4" s="1007" customFormat="1" ht="21" x14ac:dyDescent="0.2">
      <c r="A2440" s="1326" t="s">
        <v>2223</v>
      </c>
      <c r="B2440" s="1002">
        <v>243</v>
      </c>
      <c r="C2440" s="1002">
        <v>243</v>
      </c>
      <c r="D2440" s="1008" t="s">
        <v>811</v>
      </c>
    </row>
    <row r="2441" spans="1:4" s="1007" customFormat="1" ht="11.25" customHeight="1" x14ac:dyDescent="0.2">
      <c r="A2441" s="1327"/>
      <c r="B2441" s="1003">
        <v>3385</v>
      </c>
      <c r="C2441" s="1003">
        <v>3383.5</v>
      </c>
      <c r="D2441" s="1009" t="s">
        <v>812</v>
      </c>
    </row>
    <row r="2442" spans="1:4" s="1007" customFormat="1" ht="11.25" customHeight="1" x14ac:dyDescent="0.2">
      <c r="A2442" s="1328"/>
      <c r="B2442" s="1005">
        <v>3628</v>
      </c>
      <c r="C2442" s="1005">
        <v>3626.5</v>
      </c>
      <c r="D2442" s="1010" t="s">
        <v>11</v>
      </c>
    </row>
    <row r="2443" spans="1:4" s="1007" customFormat="1" ht="21" x14ac:dyDescent="0.2">
      <c r="A2443" s="1327" t="s">
        <v>3096</v>
      </c>
      <c r="B2443" s="1003">
        <v>150</v>
      </c>
      <c r="C2443" s="1003">
        <v>150</v>
      </c>
      <c r="D2443" s="1009" t="s">
        <v>811</v>
      </c>
    </row>
    <row r="2444" spans="1:4" s="1007" customFormat="1" ht="11.25" customHeight="1" x14ac:dyDescent="0.2">
      <c r="A2444" s="1327"/>
      <c r="B2444" s="1003">
        <v>5159</v>
      </c>
      <c r="C2444" s="1003">
        <v>5159</v>
      </c>
      <c r="D2444" s="1009" t="s">
        <v>812</v>
      </c>
    </row>
    <row r="2445" spans="1:4" s="1007" customFormat="1" ht="11.25" customHeight="1" x14ac:dyDescent="0.2">
      <c r="A2445" s="1327"/>
      <c r="B2445" s="1003">
        <v>5309</v>
      </c>
      <c r="C2445" s="1003">
        <v>5309</v>
      </c>
      <c r="D2445" s="1009" t="s">
        <v>11</v>
      </c>
    </row>
    <row r="2446" spans="1:4" s="1007" customFormat="1" ht="11.25" customHeight="1" x14ac:dyDescent="0.2">
      <c r="A2446" s="1326" t="s">
        <v>4684</v>
      </c>
      <c r="B2446" s="1002">
        <v>40639.75</v>
      </c>
      <c r="C2446" s="1002">
        <v>40639.754000000001</v>
      </c>
      <c r="D2446" s="1008" t="s">
        <v>1957</v>
      </c>
    </row>
    <row r="2447" spans="1:4" s="1007" customFormat="1" ht="11.25" customHeight="1" x14ac:dyDescent="0.2">
      <c r="A2447" s="1327"/>
      <c r="B2447" s="1003">
        <v>6896.1999999999989</v>
      </c>
      <c r="C2447" s="1003">
        <v>6896.1749999999993</v>
      </c>
      <c r="D2447" s="1009" t="s">
        <v>3245</v>
      </c>
    </row>
    <row r="2448" spans="1:4" s="1007" customFormat="1" ht="11.25" customHeight="1" x14ac:dyDescent="0.2">
      <c r="A2448" s="1328"/>
      <c r="B2448" s="1005">
        <v>47535.95</v>
      </c>
      <c r="C2448" s="1005">
        <v>47535.929000000004</v>
      </c>
      <c r="D2448" s="1010" t="s">
        <v>11</v>
      </c>
    </row>
    <row r="2449" spans="1:4" s="1007" customFormat="1" ht="11.25" customHeight="1" x14ac:dyDescent="0.2">
      <c r="A2449" s="1327" t="s">
        <v>2224</v>
      </c>
      <c r="B2449" s="1003">
        <v>8849.76</v>
      </c>
      <c r="C2449" s="1003">
        <v>8849.7639999999992</v>
      </c>
      <c r="D2449" s="1009" t="s">
        <v>1957</v>
      </c>
    </row>
    <row r="2450" spans="1:4" s="1007" customFormat="1" ht="11.25" customHeight="1" x14ac:dyDescent="0.2">
      <c r="A2450" s="1327"/>
      <c r="B2450" s="1003">
        <v>8849.76</v>
      </c>
      <c r="C2450" s="1003">
        <v>8849.7639999999992</v>
      </c>
      <c r="D2450" s="1009" t="s">
        <v>11</v>
      </c>
    </row>
    <row r="2451" spans="1:4" s="1007" customFormat="1" ht="11.25" customHeight="1" x14ac:dyDescent="0.2">
      <c r="A2451" s="1326" t="s">
        <v>2225</v>
      </c>
      <c r="B2451" s="1002">
        <v>29584.58</v>
      </c>
      <c r="C2451" s="1002">
        <v>29584.575000000001</v>
      </c>
      <c r="D2451" s="1008" t="s">
        <v>1957</v>
      </c>
    </row>
    <row r="2452" spans="1:4" s="1007" customFormat="1" ht="11.25" customHeight="1" x14ac:dyDescent="0.2">
      <c r="A2452" s="1328"/>
      <c r="B2452" s="1005">
        <v>29584.58</v>
      </c>
      <c r="C2452" s="1005">
        <v>29584.575000000001</v>
      </c>
      <c r="D2452" s="1010" t="s">
        <v>11</v>
      </c>
    </row>
    <row r="2453" spans="1:4" s="1007" customFormat="1" ht="11.25" customHeight="1" x14ac:dyDescent="0.2">
      <c r="A2453" s="1327" t="s">
        <v>2226</v>
      </c>
      <c r="B2453" s="1003">
        <v>14972.67</v>
      </c>
      <c r="C2453" s="1003">
        <v>14972.674000000001</v>
      </c>
      <c r="D2453" s="1009" t="s">
        <v>1957</v>
      </c>
    </row>
    <row r="2454" spans="1:4" s="1007" customFormat="1" ht="11.25" customHeight="1" x14ac:dyDescent="0.2">
      <c r="A2454" s="1327"/>
      <c r="B2454" s="1003">
        <v>14972.67</v>
      </c>
      <c r="C2454" s="1003">
        <v>14972.674000000001</v>
      </c>
      <c r="D2454" s="1009" t="s">
        <v>11</v>
      </c>
    </row>
    <row r="2455" spans="1:4" s="1007" customFormat="1" ht="11.25" customHeight="1" x14ac:dyDescent="0.2">
      <c r="A2455" s="1326" t="s">
        <v>2227</v>
      </c>
      <c r="B2455" s="1002">
        <v>37138.39</v>
      </c>
      <c r="C2455" s="1002">
        <v>37138.392</v>
      </c>
      <c r="D2455" s="1008" t="s">
        <v>1957</v>
      </c>
    </row>
    <row r="2456" spans="1:4" s="1007" customFormat="1" ht="11.25" customHeight="1" x14ac:dyDescent="0.2">
      <c r="A2456" s="1327"/>
      <c r="B2456" s="1003">
        <v>200</v>
      </c>
      <c r="C2456" s="1003">
        <v>200</v>
      </c>
      <c r="D2456" s="1009" t="s">
        <v>3245</v>
      </c>
    </row>
    <row r="2457" spans="1:4" s="1007" customFormat="1" ht="11.25" customHeight="1" x14ac:dyDescent="0.2">
      <c r="A2457" s="1328"/>
      <c r="B2457" s="1005">
        <v>37338.39</v>
      </c>
      <c r="C2457" s="1005">
        <v>37338.392</v>
      </c>
      <c r="D2457" s="1010" t="s">
        <v>11</v>
      </c>
    </row>
    <row r="2458" spans="1:4" s="1007" customFormat="1" ht="11.25" customHeight="1" x14ac:dyDescent="0.2">
      <c r="A2458" s="1327" t="s">
        <v>2228</v>
      </c>
      <c r="B2458" s="1003">
        <v>8536.44</v>
      </c>
      <c r="C2458" s="1003">
        <v>8536.4439999999995</v>
      </c>
      <c r="D2458" s="1009" t="s">
        <v>1957</v>
      </c>
    </row>
    <row r="2459" spans="1:4" s="1007" customFormat="1" ht="11.25" customHeight="1" x14ac:dyDescent="0.2">
      <c r="A2459" s="1327"/>
      <c r="B2459" s="1003">
        <v>8536.44</v>
      </c>
      <c r="C2459" s="1003">
        <v>8536.4439999999995</v>
      </c>
      <c r="D2459" s="1009" t="s">
        <v>11</v>
      </c>
    </row>
    <row r="2460" spans="1:4" s="1007" customFormat="1" ht="11.25" customHeight="1" x14ac:dyDescent="0.2">
      <c r="A2460" s="1326" t="s">
        <v>2229</v>
      </c>
      <c r="B2460" s="1002">
        <v>29597.599999999999</v>
      </c>
      <c r="C2460" s="1002">
        <v>29597.593999999997</v>
      </c>
      <c r="D2460" s="1008" t="s">
        <v>1957</v>
      </c>
    </row>
    <row r="2461" spans="1:4" s="1007" customFormat="1" ht="11.25" customHeight="1" x14ac:dyDescent="0.2">
      <c r="A2461" s="1328"/>
      <c r="B2461" s="1005">
        <v>29597.599999999999</v>
      </c>
      <c r="C2461" s="1005">
        <v>29597.593999999997</v>
      </c>
      <c r="D2461" s="1010" t="s">
        <v>11</v>
      </c>
    </row>
    <row r="2462" spans="1:4" s="1007" customFormat="1" ht="11.25" customHeight="1" x14ac:dyDescent="0.2">
      <c r="A2462" s="1327" t="s">
        <v>2230</v>
      </c>
      <c r="B2462" s="1003">
        <v>28943.09</v>
      </c>
      <c r="C2462" s="1003">
        <v>28943.088</v>
      </c>
      <c r="D2462" s="1009" t="s">
        <v>1957</v>
      </c>
    </row>
    <row r="2463" spans="1:4" s="1007" customFormat="1" ht="11.25" customHeight="1" x14ac:dyDescent="0.2">
      <c r="A2463" s="1327"/>
      <c r="B2463" s="1003">
        <v>28943.09</v>
      </c>
      <c r="C2463" s="1003">
        <v>28943.088</v>
      </c>
      <c r="D2463" s="1009" t="s">
        <v>11</v>
      </c>
    </row>
    <row r="2464" spans="1:4" s="1007" customFormat="1" ht="11.25" customHeight="1" x14ac:dyDescent="0.2">
      <c r="A2464" s="1326" t="s">
        <v>2231</v>
      </c>
      <c r="B2464" s="1002">
        <v>7128</v>
      </c>
      <c r="C2464" s="1002">
        <v>7128.0010000000002</v>
      </c>
      <c r="D2464" s="1008" t="s">
        <v>1957</v>
      </c>
    </row>
    <row r="2465" spans="1:4" s="1007" customFormat="1" ht="11.25" customHeight="1" x14ac:dyDescent="0.2">
      <c r="A2465" s="1328"/>
      <c r="B2465" s="1005">
        <v>7128</v>
      </c>
      <c r="C2465" s="1005">
        <v>7128.0010000000002</v>
      </c>
      <c r="D2465" s="1010" t="s">
        <v>11</v>
      </c>
    </row>
    <row r="2466" spans="1:4" s="1007" customFormat="1" ht="11.25" customHeight="1" x14ac:dyDescent="0.2">
      <c r="A2466" s="1327" t="s">
        <v>2232</v>
      </c>
      <c r="B2466" s="1003">
        <v>14143.51</v>
      </c>
      <c r="C2466" s="1003">
        <v>14143.504999999999</v>
      </c>
      <c r="D2466" s="1009" t="s">
        <v>1957</v>
      </c>
    </row>
    <row r="2467" spans="1:4" s="1007" customFormat="1" ht="11.25" customHeight="1" x14ac:dyDescent="0.2">
      <c r="A2467" s="1327"/>
      <c r="B2467" s="1003">
        <v>14143.51</v>
      </c>
      <c r="C2467" s="1003">
        <v>14143.504999999999</v>
      </c>
      <c r="D2467" s="1009" t="s">
        <v>11</v>
      </c>
    </row>
    <row r="2468" spans="1:4" s="1007" customFormat="1" ht="11.25" customHeight="1" x14ac:dyDescent="0.2">
      <c r="A2468" s="1326" t="s">
        <v>2233</v>
      </c>
      <c r="B2468" s="1002">
        <v>23973.23</v>
      </c>
      <c r="C2468" s="1002">
        <v>23973.226999999999</v>
      </c>
      <c r="D2468" s="1008" t="s">
        <v>1957</v>
      </c>
    </row>
    <row r="2469" spans="1:4" s="1007" customFormat="1" ht="11.25" customHeight="1" x14ac:dyDescent="0.2">
      <c r="A2469" s="1328"/>
      <c r="B2469" s="1005">
        <v>23973.23</v>
      </c>
      <c r="C2469" s="1005">
        <v>23973.226999999999</v>
      </c>
      <c r="D2469" s="1010" t="s">
        <v>11</v>
      </c>
    </row>
    <row r="2470" spans="1:4" s="1007" customFormat="1" ht="11.25" customHeight="1" x14ac:dyDescent="0.2">
      <c r="A2470" s="1327" t="s">
        <v>2234</v>
      </c>
      <c r="B2470" s="1003">
        <v>15385.29</v>
      </c>
      <c r="C2470" s="1003">
        <v>15385.288999999999</v>
      </c>
      <c r="D2470" s="1009" t="s">
        <v>1957</v>
      </c>
    </row>
    <row r="2471" spans="1:4" s="1007" customFormat="1" ht="11.25" customHeight="1" x14ac:dyDescent="0.2">
      <c r="A2471" s="1327"/>
      <c r="B2471" s="1003">
        <v>15385.29</v>
      </c>
      <c r="C2471" s="1003">
        <v>15385.288999999999</v>
      </c>
      <c r="D2471" s="1009" t="s">
        <v>11</v>
      </c>
    </row>
    <row r="2472" spans="1:4" s="1007" customFormat="1" ht="11.25" customHeight="1" x14ac:dyDescent="0.2">
      <c r="A2472" s="1326" t="s">
        <v>2235</v>
      </c>
      <c r="B2472" s="1002">
        <v>2698.78</v>
      </c>
      <c r="C2472" s="1002">
        <v>2698.7779999999998</v>
      </c>
      <c r="D2472" s="1008" t="s">
        <v>1957</v>
      </c>
    </row>
    <row r="2473" spans="1:4" s="1007" customFormat="1" ht="11.25" customHeight="1" x14ac:dyDescent="0.2">
      <c r="A2473" s="1328"/>
      <c r="B2473" s="1005">
        <v>2698.78</v>
      </c>
      <c r="C2473" s="1005">
        <v>2698.7779999999998</v>
      </c>
      <c r="D2473" s="1010" t="s">
        <v>11</v>
      </c>
    </row>
    <row r="2474" spans="1:4" s="1007" customFormat="1" ht="11.25" customHeight="1" x14ac:dyDescent="0.2">
      <c r="A2474" s="1327" t="s">
        <v>2236</v>
      </c>
      <c r="B2474" s="1003">
        <v>15468.93</v>
      </c>
      <c r="C2474" s="1003">
        <v>15468.928</v>
      </c>
      <c r="D2474" s="1009" t="s">
        <v>1957</v>
      </c>
    </row>
    <row r="2475" spans="1:4" s="1007" customFormat="1" ht="11.25" customHeight="1" x14ac:dyDescent="0.2">
      <c r="A2475" s="1327"/>
      <c r="B2475" s="1003">
        <v>15468.93</v>
      </c>
      <c r="C2475" s="1003">
        <v>15468.928</v>
      </c>
      <c r="D2475" s="1009" t="s">
        <v>11</v>
      </c>
    </row>
    <row r="2476" spans="1:4" s="1007" customFormat="1" ht="11.25" customHeight="1" x14ac:dyDescent="0.2">
      <c r="A2476" s="1326" t="s">
        <v>3958</v>
      </c>
      <c r="B2476" s="1002">
        <v>10</v>
      </c>
      <c r="C2476" s="1002">
        <v>10</v>
      </c>
      <c r="D2476" s="1008" t="s">
        <v>546</v>
      </c>
    </row>
    <row r="2477" spans="1:4" s="1007" customFormat="1" ht="11.25" customHeight="1" x14ac:dyDescent="0.2">
      <c r="A2477" s="1328"/>
      <c r="B2477" s="1005">
        <v>10</v>
      </c>
      <c r="C2477" s="1005">
        <v>10</v>
      </c>
      <c r="D2477" s="1010" t="s">
        <v>11</v>
      </c>
    </row>
    <row r="2478" spans="1:4" s="1007" customFormat="1" ht="11.25" customHeight="1" x14ac:dyDescent="0.2">
      <c r="A2478" s="1327" t="s">
        <v>4685</v>
      </c>
      <c r="B2478" s="1003">
        <v>167.5</v>
      </c>
      <c r="C2478" s="1003">
        <v>167.5</v>
      </c>
      <c r="D2478" s="1009" t="s">
        <v>4329</v>
      </c>
    </row>
    <row r="2479" spans="1:4" s="1007" customFormat="1" ht="11.25" customHeight="1" x14ac:dyDescent="0.2">
      <c r="A2479" s="1327"/>
      <c r="B2479" s="1003">
        <v>167.5</v>
      </c>
      <c r="C2479" s="1003">
        <v>167.5</v>
      </c>
      <c r="D2479" s="1009" t="s">
        <v>11</v>
      </c>
    </row>
    <row r="2480" spans="1:4" s="1007" customFormat="1" ht="11.25" customHeight="1" x14ac:dyDescent="0.2">
      <c r="A2480" s="1326" t="s">
        <v>500</v>
      </c>
      <c r="B2480" s="1002">
        <v>505</v>
      </c>
      <c r="C2480" s="1002">
        <v>505</v>
      </c>
      <c r="D2480" s="1008" t="s">
        <v>495</v>
      </c>
    </row>
    <row r="2481" spans="1:4" s="1007" customFormat="1" ht="11.25" customHeight="1" x14ac:dyDescent="0.2">
      <c r="A2481" s="1327"/>
      <c r="B2481" s="1003">
        <v>412</v>
      </c>
      <c r="C2481" s="1003">
        <v>412</v>
      </c>
      <c r="D2481" s="1009" t="s">
        <v>501</v>
      </c>
    </row>
    <row r="2482" spans="1:4" s="1007" customFormat="1" ht="11.25" customHeight="1" x14ac:dyDescent="0.2">
      <c r="A2482" s="1328"/>
      <c r="B2482" s="1005">
        <v>917</v>
      </c>
      <c r="C2482" s="1005">
        <v>917</v>
      </c>
      <c r="D2482" s="1010" t="s">
        <v>11</v>
      </c>
    </row>
    <row r="2483" spans="1:4" s="1007" customFormat="1" ht="11.25" customHeight="1" x14ac:dyDescent="0.2">
      <c r="A2483" s="1327" t="s">
        <v>3893</v>
      </c>
      <c r="B2483" s="1003">
        <v>150</v>
      </c>
      <c r="C2483" s="1003">
        <v>150</v>
      </c>
      <c r="D2483" s="1009" t="s">
        <v>463</v>
      </c>
    </row>
    <row r="2484" spans="1:4" s="1007" customFormat="1" ht="11.25" customHeight="1" x14ac:dyDescent="0.2">
      <c r="A2484" s="1327"/>
      <c r="B2484" s="1003">
        <v>150</v>
      </c>
      <c r="C2484" s="1003">
        <v>150</v>
      </c>
      <c r="D2484" s="1009" t="s">
        <v>11</v>
      </c>
    </row>
    <row r="2485" spans="1:4" s="1007" customFormat="1" ht="11.25" customHeight="1" x14ac:dyDescent="0.2">
      <c r="A2485" s="1326" t="s">
        <v>2237</v>
      </c>
      <c r="B2485" s="1002">
        <v>196.6</v>
      </c>
      <c r="C2485" s="1002">
        <v>137.6</v>
      </c>
      <c r="D2485" s="1008" t="s">
        <v>783</v>
      </c>
    </row>
    <row r="2486" spans="1:4" s="1007" customFormat="1" ht="11.25" customHeight="1" x14ac:dyDescent="0.2">
      <c r="A2486" s="1328"/>
      <c r="B2486" s="1005">
        <v>196.6</v>
      </c>
      <c r="C2486" s="1005">
        <v>137.6</v>
      </c>
      <c r="D2486" s="1010" t="s">
        <v>11</v>
      </c>
    </row>
    <row r="2487" spans="1:4" s="1007" customFormat="1" ht="11.25" customHeight="1" x14ac:dyDescent="0.2">
      <c r="A2487" s="1327" t="s">
        <v>3904</v>
      </c>
      <c r="B2487" s="1003">
        <v>120</v>
      </c>
      <c r="C2487" s="1003">
        <v>60</v>
      </c>
      <c r="D2487" s="1009" t="s">
        <v>473</v>
      </c>
    </row>
    <row r="2488" spans="1:4" s="1007" customFormat="1" ht="11.25" customHeight="1" x14ac:dyDescent="0.2">
      <c r="A2488" s="1327"/>
      <c r="B2488" s="1003">
        <v>120</v>
      </c>
      <c r="C2488" s="1003">
        <v>60</v>
      </c>
      <c r="D2488" s="1009" t="s">
        <v>11</v>
      </c>
    </row>
    <row r="2489" spans="1:4" s="1007" customFormat="1" ht="11.25" customHeight="1" x14ac:dyDescent="0.2">
      <c r="A2489" s="1326" t="s">
        <v>3147</v>
      </c>
      <c r="B2489" s="1002">
        <v>3200</v>
      </c>
      <c r="C2489" s="1002">
        <v>3200</v>
      </c>
      <c r="D2489" s="1008" t="s">
        <v>415</v>
      </c>
    </row>
    <row r="2490" spans="1:4" s="1007" customFormat="1" ht="11.25" customHeight="1" x14ac:dyDescent="0.2">
      <c r="A2490" s="1328"/>
      <c r="B2490" s="1005">
        <v>3200</v>
      </c>
      <c r="C2490" s="1005">
        <v>3200</v>
      </c>
      <c r="D2490" s="1010" t="s">
        <v>11</v>
      </c>
    </row>
    <row r="2491" spans="1:4" s="1007" customFormat="1" ht="11.25" customHeight="1" x14ac:dyDescent="0.2">
      <c r="A2491" s="1327" t="s">
        <v>4686</v>
      </c>
      <c r="B2491" s="1003">
        <v>200</v>
      </c>
      <c r="C2491" s="1003">
        <v>200</v>
      </c>
      <c r="D2491" s="1008" t="s">
        <v>757</v>
      </c>
    </row>
    <row r="2492" spans="1:4" s="1007" customFormat="1" ht="11.25" customHeight="1" x14ac:dyDescent="0.2">
      <c r="A2492" s="1327"/>
      <c r="B2492" s="1003">
        <v>200</v>
      </c>
      <c r="C2492" s="1003">
        <v>200</v>
      </c>
      <c r="D2492" s="1009" t="s">
        <v>11</v>
      </c>
    </row>
    <row r="2493" spans="1:4" s="1007" customFormat="1" ht="11.25" customHeight="1" x14ac:dyDescent="0.2">
      <c r="A2493" s="1326" t="s">
        <v>2238</v>
      </c>
      <c r="B2493" s="1002">
        <v>80</v>
      </c>
      <c r="C2493" s="1002">
        <v>55.364999999999995</v>
      </c>
      <c r="D2493" s="1008" t="s">
        <v>4392</v>
      </c>
    </row>
    <row r="2494" spans="1:4" s="1007" customFormat="1" ht="11.25" customHeight="1" x14ac:dyDescent="0.2">
      <c r="A2494" s="1328"/>
      <c r="B2494" s="1005">
        <v>80</v>
      </c>
      <c r="C2494" s="1005">
        <v>55.364999999999995</v>
      </c>
      <c r="D2494" s="1010" t="s">
        <v>11</v>
      </c>
    </row>
    <row r="2495" spans="1:4" s="1007" customFormat="1" ht="16.5" customHeight="1" x14ac:dyDescent="0.2">
      <c r="A2495" s="1327" t="s">
        <v>4687</v>
      </c>
      <c r="B2495" s="1003">
        <v>60</v>
      </c>
      <c r="C2495" s="1003">
        <v>60</v>
      </c>
      <c r="D2495" s="1009" t="s">
        <v>4392</v>
      </c>
    </row>
    <row r="2496" spans="1:4" s="1007" customFormat="1" ht="16.5" customHeight="1" x14ac:dyDescent="0.2">
      <c r="A2496" s="1327"/>
      <c r="B2496" s="1003">
        <v>60</v>
      </c>
      <c r="C2496" s="1003">
        <v>60</v>
      </c>
      <c r="D2496" s="1009" t="s">
        <v>11</v>
      </c>
    </row>
    <row r="2497" spans="1:4" s="1007" customFormat="1" ht="11.25" customHeight="1" x14ac:dyDescent="0.2">
      <c r="A2497" s="1326" t="s">
        <v>459</v>
      </c>
      <c r="B2497" s="1002">
        <v>400</v>
      </c>
      <c r="C2497" s="1002">
        <v>400</v>
      </c>
      <c r="D2497" s="1008" t="s">
        <v>458</v>
      </c>
    </row>
    <row r="2498" spans="1:4" s="1007" customFormat="1" ht="11.25" customHeight="1" x14ac:dyDescent="0.2">
      <c r="A2498" s="1328"/>
      <c r="B2498" s="1005">
        <v>400</v>
      </c>
      <c r="C2498" s="1005">
        <v>400</v>
      </c>
      <c r="D2498" s="1010" t="s">
        <v>11</v>
      </c>
    </row>
    <row r="2499" spans="1:4" s="1007" customFormat="1" ht="11.25" customHeight="1" x14ac:dyDescent="0.2">
      <c r="A2499" s="1327" t="s">
        <v>3097</v>
      </c>
      <c r="B2499" s="1003">
        <v>47.8</v>
      </c>
      <c r="C2499" s="1003">
        <v>36.659999999999997</v>
      </c>
      <c r="D2499" s="1009" t="s">
        <v>807</v>
      </c>
    </row>
    <row r="2500" spans="1:4" s="1007" customFormat="1" ht="11.25" customHeight="1" x14ac:dyDescent="0.2">
      <c r="A2500" s="1327"/>
      <c r="B2500" s="1003">
        <v>47.8</v>
      </c>
      <c r="C2500" s="1003">
        <v>36.659999999999997</v>
      </c>
      <c r="D2500" s="1009" t="s">
        <v>11</v>
      </c>
    </row>
    <row r="2501" spans="1:4" s="1007" customFormat="1" ht="11.25" customHeight="1" x14ac:dyDescent="0.2">
      <c r="A2501" s="1326" t="s">
        <v>3522</v>
      </c>
      <c r="B2501" s="1002">
        <v>70</v>
      </c>
      <c r="C2501" s="1002">
        <v>70</v>
      </c>
      <c r="D2501" s="1008" t="s">
        <v>4392</v>
      </c>
    </row>
    <row r="2502" spans="1:4" s="1007" customFormat="1" ht="11.25" customHeight="1" x14ac:dyDescent="0.2">
      <c r="A2502" s="1328"/>
      <c r="B2502" s="1005">
        <v>70</v>
      </c>
      <c r="C2502" s="1005">
        <v>70</v>
      </c>
      <c r="D2502" s="1010" t="s">
        <v>11</v>
      </c>
    </row>
    <row r="2503" spans="1:4" s="1007" customFormat="1" ht="11.25" customHeight="1" x14ac:dyDescent="0.2">
      <c r="A2503" s="1327" t="s">
        <v>3972</v>
      </c>
      <c r="B2503" s="1003">
        <v>300</v>
      </c>
      <c r="C2503" s="1003">
        <v>0</v>
      </c>
      <c r="D2503" s="1009" t="s">
        <v>4688</v>
      </c>
    </row>
    <row r="2504" spans="1:4" s="1007" customFormat="1" ht="11.25" customHeight="1" x14ac:dyDescent="0.2">
      <c r="A2504" s="1327"/>
      <c r="B2504" s="1003">
        <v>300</v>
      </c>
      <c r="C2504" s="1003">
        <v>0</v>
      </c>
      <c r="D2504" s="1009" t="s">
        <v>11</v>
      </c>
    </row>
    <row r="2505" spans="1:4" s="1007" customFormat="1" ht="11.25" customHeight="1" x14ac:dyDescent="0.2">
      <c r="A2505" s="1326" t="s">
        <v>4689</v>
      </c>
      <c r="B2505" s="1002">
        <v>90</v>
      </c>
      <c r="C2505" s="1002">
        <v>89.722999999999999</v>
      </c>
      <c r="D2505" s="1008" t="s">
        <v>4386</v>
      </c>
    </row>
    <row r="2506" spans="1:4" s="1007" customFormat="1" ht="11.25" customHeight="1" x14ac:dyDescent="0.2">
      <c r="A2506" s="1328"/>
      <c r="B2506" s="1005">
        <v>90</v>
      </c>
      <c r="C2506" s="1005">
        <v>89.722999999999999</v>
      </c>
      <c r="D2506" s="1010" t="s">
        <v>11</v>
      </c>
    </row>
    <row r="2507" spans="1:4" s="1007" customFormat="1" ht="11.25" customHeight="1" x14ac:dyDescent="0.2">
      <c r="A2507" s="1327" t="s">
        <v>4690</v>
      </c>
      <c r="B2507" s="1003">
        <v>50</v>
      </c>
      <c r="C2507" s="1003">
        <v>50</v>
      </c>
      <c r="D2507" s="1009" t="s">
        <v>4329</v>
      </c>
    </row>
    <row r="2508" spans="1:4" s="1007" customFormat="1" ht="11.25" customHeight="1" x14ac:dyDescent="0.2">
      <c r="A2508" s="1327"/>
      <c r="B2508" s="1003">
        <v>50</v>
      </c>
      <c r="C2508" s="1003">
        <v>50</v>
      </c>
      <c r="D2508" s="1009" t="s">
        <v>11</v>
      </c>
    </row>
    <row r="2509" spans="1:4" s="1007" customFormat="1" ht="11.25" customHeight="1" x14ac:dyDescent="0.2">
      <c r="A2509" s="1326" t="s">
        <v>3523</v>
      </c>
      <c r="B2509" s="1002">
        <v>228.08</v>
      </c>
      <c r="C2509" s="1002">
        <v>98.076999999999998</v>
      </c>
      <c r="D2509" s="1008" t="s">
        <v>4087</v>
      </c>
    </row>
    <row r="2510" spans="1:4" s="1007" customFormat="1" ht="11.25" customHeight="1" x14ac:dyDescent="0.2">
      <c r="A2510" s="1328"/>
      <c r="B2510" s="1005">
        <v>228.08</v>
      </c>
      <c r="C2510" s="1005">
        <v>98.076999999999998</v>
      </c>
      <c r="D2510" s="1010" t="s">
        <v>11</v>
      </c>
    </row>
    <row r="2511" spans="1:4" s="1007" customFormat="1" ht="11.25" customHeight="1" x14ac:dyDescent="0.2">
      <c r="A2511" s="1327" t="s">
        <v>3947</v>
      </c>
      <c r="B2511" s="1003">
        <v>50</v>
      </c>
      <c r="C2511" s="1003">
        <v>50</v>
      </c>
      <c r="D2511" s="1009" t="s">
        <v>516</v>
      </c>
    </row>
    <row r="2512" spans="1:4" s="1007" customFormat="1" ht="11.25" customHeight="1" x14ac:dyDescent="0.2">
      <c r="A2512" s="1327"/>
      <c r="B2512" s="1003">
        <v>50</v>
      </c>
      <c r="C2512" s="1003">
        <v>50</v>
      </c>
      <c r="D2512" s="1009" t="s">
        <v>11</v>
      </c>
    </row>
    <row r="2513" spans="1:4" s="1007" customFormat="1" ht="11.25" customHeight="1" x14ac:dyDescent="0.2">
      <c r="A2513" s="1326" t="s">
        <v>4691</v>
      </c>
      <c r="B2513" s="1002">
        <v>100</v>
      </c>
      <c r="C2513" s="1002">
        <v>100</v>
      </c>
      <c r="D2513" s="1008" t="s">
        <v>4329</v>
      </c>
    </row>
    <row r="2514" spans="1:4" s="1007" customFormat="1" ht="11.25" customHeight="1" x14ac:dyDescent="0.2">
      <c r="A2514" s="1328"/>
      <c r="B2514" s="1005">
        <v>100</v>
      </c>
      <c r="C2514" s="1005">
        <v>100</v>
      </c>
      <c r="D2514" s="1010" t="s">
        <v>11</v>
      </c>
    </row>
    <row r="2515" spans="1:4" s="1007" customFormat="1" ht="11.25" customHeight="1" x14ac:dyDescent="0.2">
      <c r="A2515" s="1327" t="s">
        <v>4692</v>
      </c>
      <c r="B2515" s="1003">
        <v>70.8</v>
      </c>
      <c r="C2515" s="1003">
        <v>70.8</v>
      </c>
      <c r="D2515" s="1009" t="s">
        <v>895</v>
      </c>
    </row>
    <row r="2516" spans="1:4" s="1007" customFormat="1" ht="11.25" customHeight="1" x14ac:dyDescent="0.2">
      <c r="A2516" s="1327"/>
      <c r="B2516" s="1003">
        <v>70.8</v>
      </c>
      <c r="C2516" s="1003">
        <v>70.8</v>
      </c>
      <c r="D2516" s="1009" t="s">
        <v>11</v>
      </c>
    </row>
    <row r="2517" spans="1:4" s="1007" customFormat="1" ht="11.25" customHeight="1" x14ac:dyDescent="0.2">
      <c r="A2517" s="1326" t="s">
        <v>3948</v>
      </c>
      <c r="B2517" s="1002">
        <v>600</v>
      </c>
      <c r="C2517" s="1002">
        <v>600</v>
      </c>
      <c r="D2517" s="1008" t="s">
        <v>516</v>
      </c>
    </row>
    <row r="2518" spans="1:4" s="1007" customFormat="1" ht="11.25" customHeight="1" x14ac:dyDescent="0.2">
      <c r="A2518" s="1328"/>
      <c r="B2518" s="1005">
        <v>600</v>
      </c>
      <c r="C2518" s="1005">
        <v>600</v>
      </c>
      <c r="D2518" s="1010" t="s">
        <v>11</v>
      </c>
    </row>
    <row r="2519" spans="1:4" s="1007" customFormat="1" ht="11.25" customHeight="1" x14ac:dyDescent="0.2">
      <c r="A2519" s="1327" t="s">
        <v>542</v>
      </c>
      <c r="B2519" s="1003">
        <v>800</v>
      </c>
      <c r="C2519" s="1003">
        <v>800</v>
      </c>
      <c r="D2519" s="1009" t="s">
        <v>516</v>
      </c>
    </row>
    <row r="2520" spans="1:4" s="1007" customFormat="1" ht="11.25" customHeight="1" x14ac:dyDescent="0.2">
      <c r="A2520" s="1327"/>
      <c r="B2520" s="1003">
        <v>800</v>
      </c>
      <c r="C2520" s="1003">
        <v>800</v>
      </c>
      <c r="D2520" s="1009" t="s">
        <v>11</v>
      </c>
    </row>
    <row r="2521" spans="1:4" s="1007" customFormat="1" ht="11.25" customHeight="1" x14ac:dyDescent="0.2">
      <c r="A2521" s="1326" t="s">
        <v>3524</v>
      </c>
      <c r="B2521" s="1002">
        <v>192.8</v>
      </c>
      <c r="C2521" s="1002">
        <v>192.8</v>
      </c>
      <c r="D2521" s="1008" t="s">
        <v>829</v>
      </c>
    </row>
    <row r="2522" spans="1:4" s="1007" customFormat="1" ht="11.25" customHeight="1" x14ac:dyDescent="0.2">
      <c r="A2522" s="1328"/>
      <c r="B2522" s="1005">
        <v>192.8</v>
      </c>
      <c r="C2522" s="1005">
        <v>192.8</v>
      </c>
      <c r="D2522" s="1010" t="s">
        <v>11</v>
      </c>
    </row>
    <row r="2523" spans="1:4" s="1007" customFormat="1" ht="11.25" customHeight="1" x14ac:dyDescent="0.2">
      <c r="A2523" s="1327" t="s">
        <v>3525</v>
      </c>
      <c r="B2523" s="1003">
        <v>100</v>
      </c>
      <c r="C2523" s="1003">
        <v>100</v>
      </c>
      <c r="D2523" s="1009" t="s">
        <v>799</v>
      </c>
    </row>
    <row r="2524" spans="1:4" s="1007" customFormat="1" ht="11.25" customHeight="1" x14ac:dyDescent="0.2">
      <c r="A2524" s="1327"/>
      <c r="B2524" s="1003">
        <v>100</v>
      </c>
      <c r="C2524" s="1003">
        <v>100</v>
      </c>
      <c r="D2524" s="1009" t="s">
        <v>11</v>
      </c>
    </row>
    <row r="2525" spans="1:4" s="1007" customFormat="1" ht="11.25" customHeight="1" x14ac:dyDescent="0.2">
      <c r="A2525" s="1326" t="s">
        <v>3160</v>
      </c>
      <c r="B2525" s="1002">
        <v>195</v>
      </c>
      <c r="C2525" s="1002">
        <v>195</v>
      </c>
      <c r="D2525" s="1008" t="s">
        <v>440</v>
      </c>
    </row>
    <row r="2526" spans="1:4" s="1007" customFormat="1" ht="11.25" customHeight="1" x14ac:dyDescent="0.2">
      <c r="A2526" s="1328"/>
      <c r="B2526" s="1005">
        <v>195</v>
      </c>
      <c r="C2526" s="1005">
        <v>195</v>
      </c>
      <c r="D2526" s="1010" t="s">
        <v>11</v>
      </c>
    </row>
    <row r="2527" spans="1:4" s="1007" customFormat="1" ht="11.25" customHeight="1" x14ac:dyDescent="0.2">
      <c r="A2527" s="1327" t="s">
        <v>3876</v>
      </c>
      <c r="B2527" s="1003">
        <v>200</v>
      </c>
      <c r="C2527" s="1003">
        <v>200</v>
      </c>
      <c r="D2527" s="1009" t="s">
        <v>440</v>
      </c>
    </row>
    <row r="2528" spans="1:4" s="1007" customFormat="1" ht="11.25" customHeight="1" x14ac:dyDescent="0.2">
      <c r="A2528" s="1327"/>
      <c r="B2528" s="1003">
        <v>200</v>
      </c>
      <c r="C2528" s="1003">
        <v>200</v>
      </c>
      <c r="D2528" s="1009" t="s">
        <v>11</v>
      </c>
    </row>
    <row r="2529" spans="1:4" s="1007" customFormat="1" ht="11.25" customHeight="1" x14ac:dyDescent="0.2">
      <c r="A2529" s="1326" t="s">
        <v>3877</v>
      </c>
      <c r="B2529" s="1002">
        <v>199</v>
      </c>
      <c r="C2529" s="1002">
        <v>199</v>
      </c>
      <c r="D2529" s="1008" t="s">
        <v>440</v>
      </c>
    </row>
    <row r="2530" spans="1:4" s="1007" customFormat="1" ht="11.25" customHeight="1" x14ac:dyDescent="0.2">
      <c r="A2530" s="1328"/>
      <c r="B2530" s="1005">
        <v>199</v>
      </c>
      <c r="C2530" s="1005">
        <v>199</v>
      </c>
      <c r="D2530" s="1010" t="s">
        <v>11</v>
      </c>
    </row>
    <row r="2531" spans="1:4" s="1007" customFormat="1" ht="11.25" customHeight="1" x14ac:dyDescent="0.2">
      <c r="A2531" s="1327" t="s">
        <v>3881</v>
      </c>
      <c r="B2531" s="1003">
        <v>950</v>
      </c>
      <c r="C2531" s="1003">
        <v>950</v>
      </c>
      <c r="D2531" s="1009" t="s">
        <v>4693</v>
      </c>
    </row>
    <row r="2532" spans="1:4" s="1007" customFormat="1" ht="11.25" customHeight="1" x14ac:dyDescent="0.2">
      <c r="A2532" s="1327"/>
      <c r="B2532" s="1003">
        <v>950</v>
      </c>
      <c r="C2532" s="1003">
        <v>950</v>
      </c>
      <c r="D2532" s="1009" t="s">
        <v>11</v>
      </c>
    </row>
    <row r="2533" spans="1:4" s="1007" customFormat="1" ht="11.25" customHeight="1" x14ac:dyDescent="0.2">
      <c r="A2533" s="1326" t="s">
        <v>3845</v>
      </c>
      <c r="B2533" s="1002">
        <v>180</v>
      </c>
      <c r="C2533" s="1002">
        <v>180</v>
      </c>
      <c r="D2533" s="1008" t="s">
        <v>438</v>
      </c>
    </row>
    <row r="2534" spans="1:4" s="1007" customFormat="1" ht="11.25" customHeight="1" x14ac:dyDescent="0.2">
      <c r="A2534" s="1328"/>
      <c r="B2534" s="1005">
        <v>180</v>
      </c>
      <c r="C2534" s="1005">
        <v>180</v>
      </c>
      <c r="D2534" s="1010" t="s">
        <v>11</v>
      </c>
    </row>
    <row r="2535" spans="1:4" s="1007" customFormat="1" ht="11.25" customHeight="1" x14ac:dyDescent="0.2">
      <c r="A2535" s="1327" t="s">
        <v>2239</v>
      </c>
      <c r="B2535" s="1003">
        <v>25.6</v>
      </c>
      <c r="C2535" s="1003">
        <v>25.6</v>
      </c>
      <c r="D2535" s="1009" t="s">
        <v>796</v>
      </c>
    </row>
    <row r="2536" spans="1:4" s="1007" customFormat="1" ht="11.25" customHeight="1" x14ac:dyDescent="0.2">
      <c r="A2536" s="1328"/>
      <c r="B2536" s="1005">
        <v>25.6</v>
      </c>
      <c r="C2536" s="1005">
        <v>25.6</v>
      </c>
      <c r="D2536" s="1010" t="s">
        <v>11</v>
      </c>
    </row>
    <row r="2537" spans="1:4" s="1007" customFormat="1" ht="11.25" customHeight="1" x14ac:dyDescent="0.2">
      <c r="A2537" s="1326" t="s">
        <v>3949</v>
      </c>
      <c r="B2537" s="1002">
        <v>100</v>
      </c>
      <c r="C2537" s="1002">
        <v>100</v>
      </c>
      <c r="D2537" s="1008" t="s">
        <v>516</v>
      </c>
    </row>
    <row r="2538" spans="1:4" s="1007" customFormat="1" ht="11.25" customHeight="1" x14ac:dyDescent="0.2">
      <c r="A2538" s="1328"/>
      <c r="B2538" s="1005">
        <v>100</v>
      </c>
      <c r="C2538" s="1005">
        <v>100</v>
      </c>
      <c r="D2538" s="1010" t="s">
        <v>11</v>
      </c>
    </row>
    <row r="2539" spans="1:4" s="1007" customFormat="1" ht="11.25" customHeight="1" x14ac:dyDescent="0.2">
      <c r="A2539" s="1327" t="s">
        <v>3526</v>
      </c>
      <c r="B2539" s="1003">
        <v>36.75</v>
      </c>
      <c r="C2539" s="1003">
        <v>0</v>
      </c>
      <c r="D2539" s="1009" t="s">
        <v>783</v>
      </c>
    </row>
    <row r="2540" spans="1:4" s="1007" customFormat="1" ht="11.25" customHeight="1" x14ac:dyDescent="0.2">
      <c r="A2540" s="1327"/>
      <c r="B2540" s="1003">
        <v>36.75</v>
      </c>
      <c r="C2540" s="1003">
        <v>0</v>
      </c>
      <c r="D2540" s="1009" t="s">
        <v>11</v>
      </c>
    </row>
    <row r="2541" spans="1:4" s="1007" customFormat="1" ht="11.25" customHeight="1" x14ac:dyDescent="0.2">
      <c r="A2541" s="1326" t="s">
        <v>3161</v>
      </c>
      <c r="B2541" s="1002">
        <v>190</v>
      </c>
      <c r="C2541" s="1002">
        <v>190</v>
      </c>
      <c r="D2541" s="1008" t="s">
        <v>440</v>
      </c>
    </row>
    <row r="2542" spans="1:4" s="1007" customFormat="1" ht="11.25" customHeight="1" x14ac:dyDescent="0.2">
      <c r="A2542" s="1328"/>
      <c r="B2542" s="1005">
        <v>190</v>
      </c>
      <c r="C2542" s="1005">
        <v>190</v>
      </c>
      <c r="D2542" s="1010" t="s">
        <v>11</v>
      </c>
    </row>
    <row r="2543" spans="1:4" s="1007" customFormat="1" ht="11.25" customHeight="1" x14ac:dyDescent="0.2">
      <c r="A2543" s="1327" t="s">
        <v>2240</v>
      </c>
      <c r="B2543" s="1003">
        <v>18.579999999999998</v>
      </c>
      <c r="C2543" s="1003">
        <v>18.582999999999998</v>
      </c>
      <c r="D2543" s="1009" t="s">
        <v>796</v>
      </c>
    </row>
    <row r="2544" spans="1:4" s="1007" customFormat="1" ht="11.25" customHeight="1" x14ac:dyDescent="0.2">
      <c r="A2544" s="1327"/>
      <c r="B2544" s="1003">
        <v>18.579999999999998</v>
      </c>
      <c r="C2544" s="1003">
        <v>18.582999999999998</v>
      </c>
      <c r="D2544" s="1009" t="s">
        <v>11</v>
      </c>
    </row>
    <row r="2545" spans="1:4" s="1007" customFormat="1" ht="11.25" customHeight="1" x14ac:dyDescent="0.2">
      <c r="A2545" s="1326" t="s">
        <v>3219</v>
      </c>
      <c r="B2545" s="1002">
        <v>90</v>
      </c>
      <c r="C2545" s="1002">
        <v>90</v>
      </c>
      <c r="D2545" s="1008" t="s">
        <v>4694</v>
      </c>
    </row>
    <row r="2546" spans="1:4" s="1007" customFormat="1" ht="11.25" customHeight="1" x14ac:dyDescent="0.2">
      <c r="A2546" s="1328"/>
      <c r="B2546" s="1005">
        <v>90</v>
      </c>
      <c r="C2546" s="1005">
        <v>90</v>
      </c>
      <c r="D2546" s="1010" t="s">
        <v>11</v>
      </c>
    </row>
    <row r="2547" spans="1:4" s="1007" customFormat="1" ht="11.25" customHeight="1" x14ac:dyDescent="0.2">
      <c r="A2547" s="1326" t="s">
        <v>3885</v>
      </c>
      <c r="B2547" s="1002">
        <v>880.88</v>
      </c>
      <c r="C2547" s="1002">
        <v>880.875</v>
      </c>
      <c r="D2547" s="1008" t="s">
        <v>3883</v>
      </c>
    </row>
    <row r="2548" spans="1:4" s="1007" customFormat="1" ht="11.25" customHeight="1" x14ac:dyDescent="0.2">
      <c r="A2548" s="1328"/>
      <c r="B2548" s="1005">
        <v>880.88</v>
      </c>
      <c r="C2548" s="1005">
        <v>880.875</v>
      </c>
      <c r="D2548" s="1010" t="s">
        <v>11</v>
      </c>
    </row>
    <row r="2549" spans="1:4" s="1007" customFormat="1" ht="11.25" customHeight="1" x14ac:dyDescent="0.2">
      <c r="A2549" s="1326" t="s">
        <v>2241</v>
      </c>
      <c r="B2549" s="1002">
        <v>200</v>
      </c>
      <c r="C2549" s="1002">
        <v>200</v>
      </c>
      <c r="D2549" s="1008" t="s">
        <v>829</v>
      </c>
    </row>
    <row r="2550" spans="1:4" s="1007" customFormat="1" ht="11.25" customHeight="1" x14ac:dyDescent="0.2">
      <c r="A2550" s="1328"/>
      <c r="B2550" s="1005">
        <v>200</v>
      </c>
      <c r="C2550" s="1005">
        <v>200</v>
      </c>
      <c r="D2550" s="1010" t="s">
        <v>11</v>
      </c>
    </row>
    <row r="2551" spans="1:4" s="1007" customFormat="1" ht="11.25" customHeight="1" x14ac:dyDescent="0.2">
      <c r="A2551" s="1327" t="s">
        <v>2242</v>
      </c>
      <c r="B2551" s="1003">
        <v>700</v>
      </c>
      <c r="C2551" s="1003">
        <v>700</v>
      </c>
      <c r="D2551" s="1009" t="s">
        <v>829</v>
      </c>
    </row>
    <row r="2552" spans="1:4" s="1007" customFormat="1" ht="11.25" customHeight="1" x14ac:dyDescent="0.2">
      <c r="A2552" s="1327"/>
      <c r="B2552" s="1003">
        <v>150</v>
      </c>
      <c r="C2552" s="1003">
        <v>150</v>
      </c>
      <c r="D2552" s="1009" t="s">
        <v>516</v>
      </c>
    </row>
    <row r="2553" spans="1:4" s="1007" customFormat="1" ht="11.25" customHeight="1" x14ac:dyDescent="0.2">
      <c r="A2553" s="1327"/>
      <c r="B2553" s="1003">
        <v>850</v>
      </c>
      <c r="C2553" s="1003">
        <v>850</v>
      </c>
      <c r="D2553" s="1009" t="s">
        <v>11</v>
      </c>
    </row>
    <row r="2554" spans="1:4" s="1007" customFormat="1" ht="11.25" customHeight="1" x14ac:dyDescent="0.2">
      <c r="A2554" s="1326" t="s">
        <v>543</v>
      </c>
      <c r="B2554" s="1002">
        <v>200</v>
      </c>
      <c r="C2554" s="1002">
        <v>200</v>
      </c>
      <c r="D2554" s="1008" t="s">
        <v>829</v>
      </c>
    </row>
    <row r="2555" spans="1:4" s="1007" customFormat="1" ht="11.25" customHeight="1" x14ac:dyDescent="0.2">
      <c r="A2555" s="1327"/>
      <c r="B2555" s="1003">
        <v>200</v>
      </c>
      <c r="C2555" s="1003">
        <v>200</v>
      </c>
      <c r="D2555" s="1009" t="s">
        <v>516</v>
      </c>
    </row>
    <row r="2556" spans="1:4" s="1007" customFormat="1" ht="11.25" customHeight="1" x14ac:dyDescent="0.2">
      <c r="A2556" s="1328"/>
      <c r="B2556" s="1005">
        <v>400</v>
      </c>
      <c r="C2556" s="1005">
        <v>400</v>
      </c>
      <c r="D2556" s="1010" t="s">
        <v>11</v>
      </c>
    </row>
    <row r="2557" spans="1:4" s="1007" customFormat="1" ht="11.25" customHeight="1" x14ac:dyDescent="0.2">
      <c r="A2557" s="1327" t="s">
        <v>2243</v>
      </c>
      <c r="B2557" s="1003">
        <v>400</v>
      </c>
      <c r="C2557" s="1003">
        <v>400</v>
      </c>
      <c r="D2557" s="1009" t="s">
        <v>829</v>
      </c>
    </row>
    <row r="2558" spans="1:4" s="1007" customFormat="1" ht="11.25" customHeight="1" x14ac:dyDescent="0.2">
      <c r="A2558" s="1327"/>
      <c r="B2558" s="1003">
        <v>400</v>
      </c>
      <c r="C2558" s="1003">
        <v>400</v>
      </c>
      <c r="D2558" s="1009" t="s">
        <v>11</v>
      </c>
    </row>
    <row r="2559" spans="1:4" s="1007" customFormat="1" ht="11.25" customHeight="1" x14ac:dyDescent="0.2">
      <c r="A2559" s="1326" t="s">
        <v>4695</v>
      </c>
      <c r="B2559" s="1002">
        <v>40</v>
      </c>
      <c r="C2559" s="1002">
        <v>40</v>
      </c>
      <c r="D2559" s="1008" t="s">
        <v>4329</v>
      </c>
    </row>
    <row r="2560" spans="1:4" s="1007" customFormat="1" ht="11.25" customHeight="1" x14ac:dyDescent="0.2">
      <c r="A2560" s="1328"/>
      <c r="B2560" s="1005">
        <v>40</v>
      </c>
      <c r="C2560" s="1005">
        <v>40</v>
      </c>
      <c r="D2560" s="1010" t="s">
        <v>11</v>
      </c>
    </row>
    <row r="2561" spans="1:4" s="1007" customFormat="1" ht="11.25" customHeight="1" x14ac:dyDescent="0.2">
      <c r="A2561" s="1327" t="s">
        <v>2244</v>
      </c>
      <c r="B2561" s="1003">
        <v>200</v>
      </c>
      <c r="C2561" s="1003">
        <v>200</v>
      </c>
      <c r="D2561" s="1009" t="s">
        <v>829</v>
      </c>
    </row>
    <row r="2562" spans="1:4" s="1007" customFormat="1" ht="11.25" customHeight="1" x14ac:dyDescent="0.2">
      <c r="A2562" s="1327"/>
      <c r="B2562" s="1003">
        <v>50</v>
      </c>
      <c r="C2562" s="1003">
        <v>50</v>
      </c>
      <c r="D2562" s="1009" t="s">
        <v>4329</v>
      </c>
    </row>
    <row r="2563" spans="1:4" s="1007" customFormat="1" ht="11.25" customHeight="1" x14ac:dyDescent="0.2">
      <c r="A2563" s="1327"/>
      <c r="B2563" s="1003">
        <v>250</v>
      </c>
      <c r="C2563" s="1003">
        <v>250</v>
      </c>
      <c r="D2563" s="1009" t="s">
        <v>11</v>
      </c>
    </row>
    <row r="2564" spans="1:4" s="1007" customFormat="1" ht="11.25" customHeight="1" x14ac:dyDescent="0.2">
      <c r="A2564" s="1326" t="s">
        <v>3202</v>
      </c>
      <c r="B2564" s="1002">
        <v>200</v>
      </c>
      <c r="C2564" s="1002">
        <v>200</v>
      </c>
      <c r="D2564" s="1008" t="s">
        <v>516</v>
      </c>
    </row>
    <row r="2565" spans="1:4" s="1007" customFormat="1" ht="11.25" customHeight="1" x14ac:dyDescent="0.2">
      <c r="A2565" s="1328"/>
      <c r="B2565" s="1005">
        <v>200</v>
      </c>
      <c r="C2565" s="1005">
        <v>200</v>
      </c>
      <c r="D2565" s="1010" t="s">
        <v>11</v>
      </c>
    </row>
    <row r="2566" spans="1:4" s="1007" customFormat="1" ht="11.25" customHeight="1" x14ac:dyDescent="0.2">
      <c r="A2566" s="1327" t="s">
        <v>3950</v>
      </c>
      <c r="B2566" s="1003">
        <v>200</v>
      </c>
      <c r="C2566" s="1003">
        <v>200</v>
      </c>
      <c r="D2566" s="1009" t="s">
        <v>516</v>
      </c>
    </row>
    <row r="2567" spans="1:4" s="1007" customFormat="1" ht="11.25" customHeight="1" x14ac:dyDescent="0.2">
      <c r="A2567" s="1327"/>
      <c r="B2567" s="1003">
        <v>200</v>
      </c>
      <c r="C2567" s="1003">
        <v>200</v>
      </c>
      <c r="D2567" s="1009" t="s">
        <v>11</v>
      </c>
    </row>
    <row r="2568" spans="1:4" s="1007" customFormat="1" ht="11.25" customHeight="1" x14ac:dyDescent="0.2">
      <c r="A2568" s="1326" t="s">
        <v>3951</v>
      </c>
      <c r="B2568" s="1002">
        <v>1000</v>
      </c>
      <c r="C2568" s="1002">
        <v>1000</v>
      </c>
      <c r="D2568" s="1008" t="s">
        <v>516</v>
      </c>
    </row>
    <row r="2569" spans="1:4" s="1007" customFormat="1" ht="11.25" customHeight="1" x14ac:dyDescent="0.2">
      <c r="A2569" s="1328"/>
      <c r="B2569" s="1005">
        <v>1000</v>
      </c>
      <c r="C2569" s="1005">
        <v>1000</v>
      </c>
      <c r="D2569" s="1010" t="s">
        <v>11</v>
      </c>
    </row>
    <row r="2570" spans="1:4" s="1007" customFormat="1" ht="11.25" customHeight="1" x14ac:dyDescent="0.2">
      <c r="A2570" s="1327" t="s">
        <v>544</v>
      </c>
      <c r="B2570" s="1003">
        <v>1100</v>
      </c>
      <c r="C2570" s="1003">
        <v>1100</v>
      </c>
      <c r="D2570" s="1009" t="s">
        <v>829</v>
      </c>
    </row>
    <row r="2571" spans="1:4" s="1007" customFormat="1" ht="11.25" customHeight="1" x14ac:dyDescent="0.2">
      <c r="A2571" s="1327"/>
      <c r="B2571" s="1003">
        <v>100</v>
      </c>
      <c r="C2571" s="1003">
        <v>100</v>
      </c>
      <c r="D2571" s="1009" t="s">
        <v>4329</v>
      </c>
    </row>
    <row r="2572" spans="1:4" s="1007" customFormat="1" ht="11.25" customHeight="1" x14ac:dyDescent="0.2">
      <c r="A2572" s="1327"/>
      <c r="B2572" s="1003">
        <v>1200</v>
      </c>
      <c r="C2572" s="1003">
        <v>1200</v>
      </c>
      <c r="D2572" s="1009" t="s">
        <v>11</v>
      </c>
    </row>
    <row r="2573" spans="1:4" s="1007" customFormat="1" ht="11.25" customHeight="1" x14ac:dyDescent="0.2">
      <c r="A2573" s="1326" t="s">
        <v>4696</v>
      </c>
      <c r="B2573" s="1002">
        <v>50</v>
      </c>
      <c r="C2573" s="1002">
        <v>50</v>
      </c>
      <c r="D2573" s="1008" t="s">
        <v>4329</v>
      </c>
    </row>
    <row r="2574" spans="1:4" s="1007" customFormat="1" ht="11.25" customHeight="1" x14ac:dyDescent="0.2">
      <c r="A2574" s="1328"/>
      <c r="B2574" s="1005">
        <v>50</v>
      </c>
      <c r="C2574" s="1005">
        <v>50</v>
      </c>
      <c r="D2574" s="1010" t="s">
        <v>11</v>
      </c>
    </row>
    <row r="2575" spans="1:4" s="1007" customFormat="1" ht="11.25" customHeight="1" x14ac:dyDescent="0.2">
      <c r="A2575" s="1327" t="s">
        <v>3952</v>
      </c>
      <c r="B2575" s="1003">
        <v>100</v>
      </c>
      <c r="C2575" s="1003">
        <v>100</v>
      </c>
      <c r="D2575" s="1009" t="s">
        <v>516</v>
      </c>
    </row>
    <row r="2576" spans="1:4" s="1007" customFormat="1" ht="11.25" customHeight="1" x14ac:dyDescent="0.2">
      <c r="A2576" s="1327"/>
      <c r="B2576" s="1003">
        <v>100</v>
      </c>
      <c r="C2576" s="1003">
        <v>100</v>
      </c>
      <c r="D2576" s="1009" t="s">
        <v>11</v>
      </c>
    </row>
    <row r="2577" spans="1:4" s="1007" customFormat="1" ht="11.25" customHeight="1" x14ac:dyDescent="0.2">
      <c r="A2577" s="1326" t="s">
        <v>3953</v>
      </c>
      <c r="B2577" s="1002">
        <v>25</v>
      </c>
      <c r="C2577" s="1002">
        <v>25</v>
      </c>
      <c r="D2577" s="1008" t="s">
        <v>516</v>
      </c>
    </row>
    <row r="2578" spans="1:4" s="1007" customFormat="1" ht="11.25" customHeight="1" x14ac:dyDescent="0.2">
      <c r="A2578" s="1328"/>
      <c r="B2578" s="1005">
        <v>25</v>
      </c>
      <c r="C2578" s="1005">
        <v>25</v>
      </c>
      <c r="D2578" s="1010" t="s">
        <v>11</v>
      </c>
    </row>
    <row r="2579" spans="1:4" s="1007" customFormat="1" ht="11.25" customHeight="1" x14ac:dyDescent="0.2">
      <c r="A2579" s="1327" t="s">
        <v>3954</v>
      </c>
      <c r="B2579" s="1003">
        <v>30</v>
      </c>
      <c r="C2579" s="1003">
        <v>30</v>
      </c>
      <c r="D2579" s="1009" t="s">
        <v>516</v>
      </c>
    </row>
    <row r="2580" spans="1:4" s="1007" customFormat="1" ht="11.25" customHeight="1" x14ac:dyDescent="0.2">
      <c r="A2580" s="1327"/>
      <c r="B2580" s="1003">
        <v>30</v>
      </c>
      <c r="C2580" s="1003">
        <v>30</v>
      </c>
      <c r="D2580" s="1009" t="s">
        <v>11</v>
      </c>
    </row>
    <row r="2581" spans="1:4" s="1007" customFormat="1" ht="11.25" customHeight="1" x14ac:dyDescent="0.2">
      <c r="A2581" s="1326" t="s">
        <v>3955</v>
      </c>
      <c r="B2581" s="1002">
        <v>200</v>
      </c>
      <c r="C2581" s="1002">
        <v>200</v>
      </c>
      <c r="D2581" s="1008" t="s">
        <v>516</v>
      </c>
    </row>
    <row r="2582" spans="1:4" s="1007" customFormat="1" ht="11.25" customHeight="1" x14ac:dyDescent="0.2">
      <c r="A2582" s="1328"/>
      <c r="B2582" s="1005">
        <v>200</v>
      </c>
      <c r="C2582" s="1005">
        <v>200</v>
      </c>
      <c r="D2582" s="1010" t="s">
        <v>11</v>
      </c>
    </row>
    <row r="2583" spans="1:4" s="1007" customFormat="1" ht="11.25" customHeight="1" x14ac:dyDescent="0.2">
      <c r="A2583" s="1327" t="s">
        <v>3527</v>
      </c>
      <c r="B2583" s="1003">
        <v>1380</v>
      </c>
      <c r="C2583" s="1003">
        <v>600</v>
      </c>
      <c r="D2583" s="1009" t="s">
        <v>4087</v>
      </c>
    </row>
    <row r="2584" spans="1:4" s="1007" customFormat="1" ht="11.25" customHeight="1" x14ac:dyDescent="0.2">
      <c r="A2584" s="1327"/>
      <c r="B2584" s="1003">
        <v>1380</v>
      </c>
      <c r="C2584" s="1003">
        <v>600</v>
      </c>
      <c r="D2584" s="1009" t="s">
        <v>11</v>
      </c>
    </row>
    <row r="2585" spans="1:4" s="1007" customFormat="1" ht="11.25" customHeight="1" x14ac:dyDescent="0.2">
      <c r="A2585" s="1326" t="s">
        <v>3956</v>
      </c>
      <c r="B2585" s="1002">
        <v>50</v>
      </c>
      <c r="C2585" s="1002">
        <v>50</v>
      </c>
      <c r="D2585" s="1008" t="s">
        <v>4329</v>
      </c>
    </row>
    <row r="2586" spans="1:4" s="1007" customFormat="1" ht="11.25" customHeight="1" x14ac:dyDescent="0.2">
      <c r="A2586" s="1327"/>
      <c r="B2586" s="1003">
        <v>50</v>
      </c>
      <c r="C2586" s="1003">
        <v>50</v>
      </c>
      <c r="D2586" s="1009" t="s">
        <v>516</v>
      </c>
    </row>
    <row r="2587" spans="1:4" s="1007" customFormat="1" ht="11.25" customHeight="1" x14ac:dyDescent="0.2">
      <c r="A2587" s="1328"/>
      <c r="B2587" s="1005">
        <v>100</v>
      </c>
      <c r="C2587" s="1005">
        <v>100</v>
      </c>
      <c r="D2587" s="1010" t="s">
        <v>11</v>
      </c>
    </row>
    <row r="2588" spans="1:4" s="1007" customFormat="1" ht="11.25" customHeight="1" x14ac:dyDescent="0.2">
      <c r="A2588" s="1327" t="s">
        <v>3186</v>
      </c>
      <c r="B2588" s="1003">
        <v>100</v>
      </c>
      <c r="C2588" s="1003">
        <v>100</v>
      </c>
      <c r="D2588" s="1009" t="s">
        <v>4697</v>
      </c>
    </row>
    <row r="2589" spans="1:4" s="1007" customFormat="1" ht="11.25" customHeight="1" x14ac:dyDescent="0.2">
      <c r="A2589" s="1327"/>
      <c r="B2589" s="1003">
        <v>100</v>
      </c>
      <c r="C2589" s="1003">
        <v>100</v>
      </c>
      <c r="D2589" s="1009" t="s">
        <v>11</v>
      </c>
    </row>
    <row r="2590" spans="1:4" s="1007" customFormat="1" ht="11.25" customHeight="1" x14ac:dyDescent="0.2">
      <c r="A2590" s="1326" t="s">
        <v>3098</v>
      </c>
      <c r="B2590" s="1002">
        <v>391.68</v>
      </c>
      <c r="C2590" s="1002">
        <v>391.68</v>
      </c>
      <c r="D2590" s="1008" t="s">
        <v>781</v>
      </c>
    </row>
    <row r="2591" spans="1:4" s="1007" customFormat="1" ht="11.25" customHeight="1" x14ac:dyDescent="0.2">
      <c r="A2591" s="1328"/>
      <c r="B2591" s="1005">
        <v>391.68</v>
      </c>
      <c r="C2591" s="1005">
        <v>391.68</v>
      </c>
      <c r="D2591" s="1010" t="s">
        <v>11</v>
      </c>
    </row>
    <row r="2592" spans="1:4" s="1007" customFormat="1" ht="11.25" customHeight="1" x14ac:dyDescent="0.2">
      <c r="A2592" s="1327" t="s">
        <v>3099</v>
      </c>
      <c r="B2592" s="1003">
        <v>50</v>
      </c>
      <c r="C2592" s="1003">
        <v>50</v>
      </c>
      <c r="D2592" s="1008" t="s">
        <v>757</v>
      </c>
    </row>
    <row r="2593" spans="1:4" s="1007" customFormat="1" ht="11.25" customHeight="1" x14ac:dyDescent="0.2">
      <c r="A2593" s="1327"/>
      <c r="B2593" s="1003">
        <v>50</v>
      </c>
      <c r="C2593" s="1003">
        <v>50</v>
      </c>
      <c r="D2593" s="1009" t="s">
        <v>11</v>
      </c>
    </row>
    <row r="2594" spans="1:4" s="1007" customFormat="1" ht="11.25" customHeight="1" x14ac:dyDescent="0.2">
      <c r="A2594" s="1326" t="s">
        <v>4698</v>
      </c>
      <c r="B2594" s="1002">
        <v>130</v>
      </c>
      <c r="C2594" s="1002">
        <v>0</v>
      </c>
      <c r="D2594" s="1008" t="s">
        <v>4087</v>
      </c>
    </row>
    <row r="2595" spans="1:4" s="1007" customFormat="1" ht="11.25" customHeight="1" x14ac:dyDescent="0.2">
      <c r="A2595" s="1328"/>
      <c r="B2595" s="1005">
        <v>130</v>
      </c>
      <c r="C2595" s="1005">
        <v>0</v>
      </c>
      <c r="D2595" s="1010" t="s">
        <v>11</v>
      </c>
    </row>
    <row r="2596" spans="1:4" s="1007" customFormat="1" ht="11.25" customHeight="1" x14ac:dyDescent="0.2">
      <c r="A2596" s="1327" t="s">
        <v>4699</v>
      </c>
      <c r="B2596" s="1003">
        <v>32</v>
      </c>
      <c r="C2596" s="1003">
        <v>32</v>
      </c>
      <c r="D2596" s="1009" t="s">
        <v>807</v>
      </c>
    </row>
    <row r="2597" spans="1:4" s="1007" customFormat="1" ht="11.25" customHeight="1" x14ac:dyDescent="0.2">
      <c r="A2597" s="1327"/>
      <c r="B2597" s="1003">
        <v>32</v>
      </c>
      <c r="C2597" s="1003">
        <v>32</v>
      </c>
      <c r="D2597" s="1009" t="s">
        <v>11</v>
      </c>
    </row>
    <row r="2598" spans="1:4" s="1007" customFormat="1" ht="11.25" customHeight="1" x14ac:dyDescent="0.2">
      <c r="A2598" s="1326" t="s">
        <v>4700</v>
      </c>
      <c r="B2598" s="1002">
        <v>45</v>
      </c>
      <c r="C2598" s="1002">
        <v>45</v>
      </c>
      <c r="D2598" s="1008" t="s">
        <v>4329</v>
      </c>
    </row>
    <row r="2599" spans="1:4" s="1007" customFormat="1" ht="11.25" customHeight="1" x14ac:dyDescent="0.2">
      <c r="A2599" s="1328"/>
      <c r="B2599" s="1005">
        <v>45</v>
      </c>
      <c r="C2599" s="1005">
        <v>45</v>
      </c>
      <c r="D2599" s="1010" t="s">
        <v>11</v>
      </c>
    </row>
    <row r="2600" spans="1:4" s="1007" customFormat="1" ht="11.25" customHeight="1" x14ac:dyDescent="0.2">
      <c r="A2600" s="1327" t="s">
        <v>3957</v>
      </c>
      <c r="B2600" s="1003">
        <v>80</v>
      </c>
      <c r="C2600" s="1003">
        <v>80</v>
      </c>
      <c r="D2600" s="1009" t="s">
        <v>516</v>
      </c>
    </row>
    <row r="2601" spans="1:4" s="1007" customFormat="1" ht="11.25" customHeight="1" x14ac:dyDescent="0.2">
      <c r="A2601" s="1327"/>
      <c r="B2601" s="1003">
        <v>80</v>
      </c>
      <c r="C2601" s="1003">
        <v>80</v>
      </c>
      <c r="D2601" s="1009" t="s">
        <v>11</v>
      </c>
    </row>
    <row r="2602" spans="1:4" s="1007" customFormat="1" ht="11.25" customHeight="1" x14ac:dyDescent="0.2">
      <c r="A2602" s="1326" t="s">
        <v>3203</v>
      </c>
      <c r="B2602" s="1002">
        <v>200</v>
      </c>
      <c r="C2602" s="1002">
        <v>200</v>
      </c>
      <c r="D2602" s="1008" t="s">
        <v>516</v>
      </c>
    </row>
    <row r="2603" spans="1:4" s="1007" customFormat="1" ht="11.25" customHeight="1" x14ac:dyDescent="0.2">
      <c r="A2603" s="1328"/>
      <c r="B2603" s="1005">
        <v>200</v>
      </c>
      <c r="C2603" s="1005">
        <v>200</v>
      </c>
      <c r="D2603" s="1010" t="s">
        <v>11</v>
      </c>
    </row>
    <row r="2604" spans="1:4" s="1007" customFormat="1" ht="11.25" customHeight="1" x14ac:dyDescent="0.2">
      <c r="A2604" s="1327" t="s">
        <v>4701</v>
      </c>
      <c r="B2604" s="1003">
        <v>50</v>
      </c>
      <c r="C2604" s="1003">
        <v>50</v>
      </c>
      <c r="D2604" s="1009" t="s">
        <v>4329</v>
      </c>
    </row>
    <row r="2605" spans="1:4" s="1007" customFormat="1" ht="11.25" customHeight="1" x14ac:dyDescent="0.2">
      <c r="A2605" s="1327"/>
      <c r="B2605" s="1003">
        <v>50</v>
      </c>
      <c r="C2605" s="1003">
        <v>50</v>
      </c>
      <c r="D2605" s="1009" t="s">
        <v>11</v>
      </c>
    </row>
    <row r="2606" spans="1:4" s="1007" customFormat="1" ht="11.25" customHeight="1" x14ac:dyDescent="0.2">
      <c r="A2606" s="1326" t="s">
        <v>4702</v>
      </c>
      <c r="B2606" s="1002">
        <v>50</v>
      </c>
      <c r="C2606" s="1002">
        <v>50</v>
      </c>
      <c r="D2606" s="1008" t="s">
        <v>4329</v>
      </c>
    </row>
    <row r="2607" spans="1:4" s="1007" customFormat="1" ht="11.25" customHeight="1" x14ac:dyDescent="0.2">
      <c r="A2607" s="1328"/>
      <c r="B2607" s="1005">
        <v>50</v>
      </c>
      <c r="C2607" s="1005">
        <v>50</v>
      </c>
      <c r="D2607" s="1010" t="s">
        <v>11</v>
      </c>
    </row>
    <row r="2608" spans="1:4" s="1007" customFormat="1" ht="11.25" customHeight="1" x14ac:dyDescent="0.2">
      <c r="A2608" s="1327" t="s">
        <v>4703</v>
      </c>
      <c r="B2608" s="1003">
        <v>40</v>
      </c>
      <c r="C2608" s="1003">
        <v>40</v>
      </c>
      <c r="D2608" s="1009" t="s">
        <v>2938</v>
      </c>
    </row>
    <row r="2609" spans="1:4" s="1007" customFormat="1" ht="11.25" customHeight="1" x14ac:dyDescent="0.2">
      <c r="A2609" s="1327"/>
      <c r="B2609" s="1003">
        <v>40</v>
      </c>
      <c r="C2609" s="1003">
        <v>40</v>
      </c>
      <c r="D2609" s="1009" t="s">
        <v>11</v>
      </c>
    </row>
    <row r="2610" spans="1:4" s="1007" customFormat="1" ht="11.25" customHeight="1" x14ac:dyDescent="0.2">
      <c r="A2610" s="1326" t="s">
        <v>4704</v>
      </c>
      <c r="B2610" s="1002">
        <v>100</v>
      </c>
      <c r="C2610" s="1002">
        <v>80</v>
      </c>
      <c r="D2610" s="1008" t="s">
        <v>781</v>
      </c>
    </row>
    <row r="2611" spans="1:4" s="1007" customFormat="1" ht="11.25" customHeight="1" x14ac:dyDescent="0.2">
      <c r="A2611" s="1328"/>
      <c r="B2611" s="1005">
        <v>100</v>
      </c>
      <c r="C2611" s="1005">
        <v>80</v>
      </c>
      <c r="D2611" s="1010" t="s">
        <v>11</v>
      </c>
    </row>
    <row r="2612" spans="1:4" s="1007" customFormat="1" ht="11.25" customHeight="1" x14ac:dyDescent="0.2">
      <c r="A2612" s="1327" t="s">
        <v>3187</v>
      </c>
      <c r="B2612" s="1003">
        <v>94.5</v>
      </c>
      <c r="C2612" s="1003">
        <v>94.5</v>
      </c>
      <c r="D2612" s="1009" t="s">
        <v>503</v>
      </c>
    </row>
    <row r="2613" spans="1:4" s="1007" customFormat="1" ht="11.25" customHeight="1" x14ac:dyDescent="0.2">
      <c r="A2613" s="1327"/>
      <c r="B2613" s="1003">
        <v>94.5</v>
      </c>
      <c r="C2613" s="1003">
        <v>94.5</v>
      </c>
      <c r="D2613" s="1009" t="s">
        <v>11</v>
      </c>
    </row>
    <row r="2614" spans="1:4" s="1007" customFormat="1" ht="11.25" customHeight="1" x14ac:dyDescent="0.2">
      <c r="A2614" s="1326" t="s">
        <v>4705</v>
      </c>
      <c r="B2614" s="1002">
        <v>360</v>
      </c>
      <c r="C2614" s="1002">
        <v>360</v>
      </c>
      <c r="D2614" s="1008" t="s">
        <v>781</v>
      </c>
    </row>
    <row r="2615" spans="1:4" s="1007" customFormat="1" ht="11.25" customHeight="1" x14ac:dyDescent="0.2">
      <c r="A2615" s="1328"/>
      <c r="B2615" s="1005">
        <v>360</v>
      </c>
      <c r="C2615" s="1005">
        <v>360</v>
      </c>
      <c r="D2615" s="1010" t="s">
        <v>11</v>
      </c>
    </row>
    <row r="2616" spans="1:4" s="1007" customFormat="1" ht="11.25" customHeight="1" x14ac:dyDescent="0.2">
      <c r="A2616" s="1326" t="s">
        <v>3162</v>
      </c>
      <c r="B2616" s="1002">
        <v>150</v>
      </c>
      <c r="C2616" s="1002">
        <v>150</v>
      </c>
      <c r="D2616" s="1008" t="s">
        <v>440</v>
      </c>
    </row>
    <row r="2617" spans="1:4" s="1007" customFormat="1" ht="11.25" customHeight="1" x14ac:dyDescent="0.2">
      <c r="A2617" s="1328"/>
      <c r="B2617" s="1005">
        <v>150</v>
      </c>
      <c r="C2617" s="1005">
        <v>150</v>
      </c>
      <c r="D2617" s="1010" t="s">
        <v>11</v>
      </c>
    </row>
    <row r="2618" spans="1:4" s="1007" customFormat="1" ht="11.25" customHeight="1" x14ac:dyDescent="0.2">
      <c r="A2618" s="1327" t="s">
        <v>3182</v>
      </c>
      <c r="B2618" s="1003">
        <v>298</v>
      </c>
      <c r="C2618" s="1003">
        <v>298</v>
      </c>
      <c r="D2618" s="1009" t="s">
        <v>2928</v>
      </c>
    </row>
    <row r="2619" spans="1:4" s="1007" customFormat="1" ht="11.25" customHeight="1" x14ac:dyDescent="0.2">
      <c r="A2619" s="1327"/>
      <c r="B2619" s="1003">
        <v>298</v>
      </c>
      <c r="C2619" s="1003">
        <v>298</v>
      </c>
      <c r="D2619" s="1009" t="s">
        <v>11</v>
      </c>
    </row>
    <row r="2620" spans="1:4" s="1007" customFormat="1" ht="11.25" customHeight="1" x14ac:dyDescent="0.2">
      <c r="A2620" s="1326" t="s">
        <v>4706</v>
      </c>
      <c r="B2620" s="1002">
        <v>68</v>
      </c>
      <c r="C2620" s="1002">
        <v>68</v>
      </c>
      <c r="D2620" s="1008" t="s">
        <v>4329</v>
      </c>
    </row>
    <row r="2621" spans="1:4" s="1007" customFormat="1" ht="11.25" customHeight="1" x14ac:dyDescent="0.2">
      <c r="A2621" s="1328"/>
      <c r="B2621" s="1005">
        <v>68</v>
      </c>
      <c r="C2621" s="1005">
        <v>68</v>
      </c>
      <c r="D2621" s="1010" t="s">
        <v>11</v>
      </c>
    </row>
    <row r="2622" spans="1:4" s="1007" customFormat="1" ht="11.25" customHeight="1" x14ac:dyDescent="0.2">
      <c r="A2622" s="1327" t="s">
        <v>2245</v>
      </c>
      <c r="B2622" s="1003">
        <v>1041.76</v>
      </c>
      <c r="C2622" s="1003">
        <v>1041.76</v>
      </c>
      <c r="D2622" s="1009" t="s">
        <v>1957</v>
      </c>
    </row>
    <row r="2623" spans="1:4" s="1007" customFormat="1" ht="11.25" customHeight="1" x14ac:dyDescent="0.2">
      <c r="A2623" s="1327"/>
      <c r="B2623" s="1003">
        <v>1041.76</v>
      </c>
      <c r="C2623" s="1003">
        <v>1041.76</v>
      </c>
      <c r="D2623" s="1009" t="s">
        <v>11</v>
      </c>
    </row>
    <row r="2624" spans="1:4" s="1007" customFormat="1" ht="11.25" customHeight="1" x14ac:dyDescent="0.2">
      <c r="A2624" s="1326" t="s">
        <v>2246</v>
      </c>
      <c r="B2624" s="1002">
        <v>846</v>
      </c>
      <c r="C2624" s="1002">
        <v>846</v>
      </c>
      <c r="D2624" s="1008" t="s">
        <v>800</v>
      </c>
    </row>
    <row r="2625" spans="1:4" s="1007" customFormat="1" ht="11.25" customHeight="1" x14ac:dyDescent="0.2">
      <c r="A2625" s="1328"/>
      <c r="B2625" s="1005">
        <v>846</v>
      </c>
      <c r="C2625" s="1005">
        <v>846</v>
      </c>
      <c r="D2625" s="1010" t="s">
        <v>11</v>
      </c>
    </row>
    <row r="2626" spans="1:4" s="1007" customFormat="1" ht="11.25" customHeight="1" x14ac:dyDescent="0.2">
      <c r="A2626" s="1327" t="s">
        <v>4707</v>
      </c>
      <c r="B2626" s="1003">
        <v>558.5</v>
      </c>
      <c r="C2626" s="1003">
        <v>558.5</v>
      </c>
      <c r="D2626" s="1009" t="s">
        <v>800</v>
      </c>
    </row>
    <row r="2627" spans="1:4" s="1007" customFormat="1" ht="11.25" customHeight="1" x14ac:dyDescent="0.2">
      <c r="A2627" s="1327"/>
      <c r="B2627" s="1003">
        <v>558.5</v>
      </c>
      <c r="C2627" s="1003">
        <v>558.5</v>
      </c>
      <c r="D2627" s="1009" t="s">
        <v>11</v>
      </c>
    </row>
    <row r="2628" spans="1:4" s="1007" customFormat="1" ht="11.25" customHeight="1" x14ac:dyDescent="0.2">
      <c r="A2628" s="1326" t="s">
        <v>4708</v>
      </c>
      <c r="B2628" s="1002">
        <v>33.6</v>
      </c>
      <c r="C2628" s="1002">
        <v>33.6</v>
      </c>
      <c r="D2628" s="1008" t="s">
        <v>783</v>
      </c>
    </row>
    <row r="2629" spans="1:4" s="1007" customFormat="1" ht="11.25" customHeight="1" x14ac:dyDescent="0.2">
      <c r="A2629" s="1328"/>
      <c r="B2629" s="1005">
        <v>33.6</v>
      </c>
      <c r="C2629" s="1005">
        <v>33.6</v>
      </c>
      <c r="D2629" s="1010" t="s">
        <v>11</v>
      </c>
    </row>
    <row r="2630" spans="1:4" s="1007" customFormat="1" ht="11.25" customHeight="1" x14ac:dyDescent="0.2">
      <c r="A2630" s="1327" t="s">
        <v>3100</v>
      </c>
      <c r="B2630" s="1003">
        <v>295</v>
      </c>
      <c r="C2630" s="1003">
        <v>295</v>
      </c>
      <c r="D2630" s="1009" t="s">
        <v>2928</v>
      </c>
    </row>
    <row r="2631" spans="1:4" s="1007" customFormat="1" ht="11.25" customHeight="1" x14ac:dyDescent="0.2">
      <c r="A2631" s="1327"/>
      <c r="B2631" s="1003">
        <v>295</v>
      </c>
      <c r="C2631" s="1003">
        <v>295</v>
      </c>
      <c r="D2631" s="1009" t="s">
        <v>11</v>
      </c>
    </row>
    <row r="2632" spans="1:4" s="1007" customFormat="1" ht="21" x14ac:dyDescent="0.2">
      <c r="A2632" s="1326" t="s">
        <v>2247</v>
      </c>
      <c r="B2632" s="1002">
        <v>160</v>
      </c>
      <c r="C2632" s="1002">
        <v>160</v>
      </c>
      <c r="D2632" s="1008" t="s">
        <v>811</v>
      </c>
    </row>
    <row r="2633" spans="1:4" s="1007" customFormat="1" ht="11.25" customHeight="1" x14ac:dyDescent="0.2">
      <c r="A2633" s="1327"/>
      <c r="B2633" s="1003">
        <v>2300</v>
      </c>
      <c r="C2633" s="1003">
        <v>2300</v>
      </c>
      <c r="D2633" s="1009" t="s">
        <v>812</v>
      </c>
    </row>
    <row r="2634" spans="1:4" s="1007" customFormat="1" ht="11.25" customHeight="1" x14ac:dyDescent="0.2">
      <c r="A2634" s="1327"/>
      <c r="B2634" s="1003">
        <v>141</v>
      </c>
      <c r="C2634" s="1003">
        <v>141</v>
      </c>
      <c r="D2634" s="1009" t="s">
        <v>809</v>
      </c>
    </row>
    <row r="2635" spans="1:4" s="1007" customFormat="1" ht="11.25" customHeight="1" x14ac:dyDescent="0.2">
      <c r="A2635" s="1328"/>
      <c r="B2635" s="1005">
        <v>2601</v>
      </c>
      <c r="C2635" s="1005">
        <v>2601</v>
      </c>
      <c r="D2635" s="1010" t="s">
        <v>11</v>
      </c>
    </row>
    <row r="2636" spans="1:4" s="1007" customFormat="1" ht="21" x14ac:dyDescent="0.2">
      <c r="A2636" s="1327" t="s">
        <v>2248</v>
      </c>
      <c r="B2636" s="1003">
        <v>300</v>
      </c>
      <c r="C2636" s="1003">
        <v>300</v>
      </c>
      <c r="D2636" s="1009" t="s">
        <v>811</v>
      </c>
    </row>
    <row r="2637" spans="1:4" s="1007" customFormat="1" ht="11.25" customHeight="1" x14ac:dyDescent="0.2">
      <c r="A2637" s="1327"/>
      <c r="B2637" s="1003">
        <v>300</v>
      </c>
      <c r="C2637" s="1003">
        <v>300</v>
      </c>
      <c r="D2637" s="1009" t="s">
        <v>11</v>
      </c>
    </row>
    <row r="2638" spans="1:4" s="1007" customFormat="1" ht="11.25" customHeight="1" x14ac:dyDescent="0.2">
      <c r="A2638" s="1326" t="s">
        <v>2249</v>
      </c>
      <c r="B2638" s="1002">
        <v>96.1</v>
      </c>
      <c r="C2638" s="1002">
        <v>92.809309999999996</v>
      </c>
      <c r="D2638" s="1008" t="s">
        <v>783</v>
      </c>
    </row>
    <row r="2639" spans="1:4" s="1007" customFormat="1" ht="11.25" customHeight="1" x14ac:dyDescent="0.2">
      <c r="A2639" s="1328"/>
      <c r="B2639" s="1005">
        <v>96.1</v>
      </c>
      <c r="C2639" s="1005">
        <v>92.809309999999996</v>
      </c>
      <c r="D2639" s="1010" t="s">
        <v>11</v>
      </c>
    </row>
    <row r="2640" spans="1:4" s="1007" customFormat="1" ht="11.25" customHeight="1" x14ac:dyDescent="0.2">
      <c r="A2640" s="1327" t="s">
        <v>3101</v>
      </c>
      <c r="B2640" s="1003">
        <v>100</v>
      </c>
      <c r="C2640" s="1003">
        <v>100</v>
      </c>
      <c r="D2640" s="1009" t="s">
        <v>4329</v>
      </c>
    </row>
    <row r="2641" spans="1:4" s="1007" customFormat="1" ht="11.25" customHeight="1" x14ac:dyDescent="0.2">
      <c r="A2641" s="1327"/>
      <c r="B2641" s="1003">
        <v>100</v>
      </c>
      <c r="C2641" s="1003">
        <v>100</v>
      </c>
      <c r="D2641" s="1009" t="s">
        <v>11</v>
      </c>
    </row>
    <row r="2642" spans="1:4" s="1007" customFormat="1" ht="11.25" customHeight="1" x14ac:dyDescent="0.2">
      <c r="A2642" s="1326" t="s">
        <v>2973</v>
      </c>
      <c r="B2642" s="1002">
        <v>83</v>
      </c>
      <c r="C2642" s="1002">
        <v>83</v>
      </c>
      <c r="D2642" s="1008" t="s">
        <v>473</v>
      </c>
    </row>
    <row r="2643" spans="1:4" s="1007" customFormat="1" ht="11.25" customHeight="1" x14ac:dyDescent="0.2">
      <c r="A2643" s="1328"/>
      <c r="B2643" s="1005">
        <v>83</v>
      </c>
      <c r="C2643" s="1005">
        <v>83</v>
      </c>
      <c r="D2643" s="1010" t="s">
        <v>11</v>
      </c>
    </row>
    <row r="2644" spans="1:4" s="1007" customFormat="1" ht="11.25" customHeight="1" x14ac:dyDescent="0.2">
      <c r="A2644" s="1327" t="s">
        <v>4709</v>
      </c>
      <c r="B2644" s="1003">
        <v>99.7</v>
      </c>
      <c r="C2644" s="1003">
        <v>99.7</v>
      </c>
      <c r="D2644" s="1009" t="s">
        <v>783</v>
      </c>
    </row>
    <row r="2645" spans="1:4" s="1007" customFormat="1" ht="11.25" customHeight="1" x14ac:dyDescent="0.2">
      <c r="A2645" s="1327"/>
      <c r="B2645" s="1003">
        <v>99.7</v>
      </c>
      <c r="C2645" s="1003">
        <v>99.7</v>
      </c>
      <c r="D2645" s="1009" t="s">
        <v>11</v>
      </c>
    </row>
    <row r="2646" spans="1:4" s="1007" customFormat="1" ht="11.25" customHeight="1" x14ac:dyDescent="0.2">
      <c r="A2646" s="1326" t="s">
        <v>4710</v>
      </c>
      <c r="B2646" s="1002">
        <v>59.2</v>
      </c>
      <c r="C2646" s="1002">
        <v>59.2</v>
      </c>
      <c r="D2646" s="1008" t="s">
        <v>783</v>
      </c>
    </row>
    <row r="2647" spans="1:4" s="1007" customFormat="1" ht="11.25" customHeight="1" x14ac:dyDescent="0.2">
      <c r="A2647" s="1328"/>
      <c r="B2647" s="1005">
        <v>59.2</v>
      </c>
      <c r="C2647" s="1005">
        <v>59.2</v>
      </c>
      <c r="D2647" s="1010" t="s">
        <v>11</v>
      </c>
    </row>
    <row r="2648" spans="1:4" s="1007" customFormat="1" ht="11.25" customHeight="1" x14ac:dyDescent="0.2">
      <c r="A2648" s="1327" t="s">
        <v>3968</v>
      </c>
      <c r="B2648" s="1003">
        <v>20</v>
      </c>
      <c r="C2648" s="1003">
        <v>20</v>
      </c>
      <c r="D2648" s="1009" t="s">
        <v>559</v>
      </c>
    </row>
    <row r="2649" spans="1:4" s="1007" customFormat="1" ht="11.25" customHeight="1" x14ac:dyDescent="0.2">
      <c r="A2649" s="1327"/>
      <c r="B2649" s="1003">
        <v>20</v>
      </c>
      <c r="C2649" s="1003">
        <v>20</v>
      </c>
      <c r="D2649" s="1009" t="s">
        <v>11</v>
      </c>
    </row>
    <row r="2650" spans="1:4" s="1007" customFormat="1" ht="21" x14ac:dyDescent="0.2">
      <c r="A2650" s="1326" t="s">
        <v>2250</v>
      </c>
      <c r="B2650" s="1002">
        <v>200</v>
      </c>
      <c r="C2650" s="1002">
        <v>200</v>
      </c>
      <c r="D2650" s="1008" t="s">
        <v>808</v>
      </c>
    </row>
    <row r="2651" spans="1:4" s="1007" customFormat="1" ht="11.25" customHeight="1" x14ac:dyDescent="0.2">
      <c r="A2651" s="1328"/>
      <c r="B2651" s="1005">
        <v>200</v>
      </c>
      <c r="C2651" s="1005">
        <v>200</v>
      </c>
      <c r="D2651" s="1010" t="s">
        <v>11</v>
      </c>
    </row>
    <row r="2652" spans="1:4" s="1007" customFormat="1" ht="11.25" customHeight="1" x14ac:dyDescent="0.2">
      <c r="A2652" s="1327" t="s">
        <v>3102</v>
      </c>
      <c r="B2652" s="1003">
        <v>518</v>
      </c>
      <c r="C2652" s="1003">
        <v>0</v>
      </c>
      <c r="D2652" s="1009" t="s">
        <v>680</v>
      </c>
    </row>
    <row r="2653" spans="1:4" s="1007" customFormat="1" ht="11.25" customHeight="1" x14ac:dyDescent="0.2">
      <c r="A2653" s="1327"/>
      <c r="B2653" s="1003">
        <v>518</v>
      </c>
      <c r="C2653" s="1003">
        <v>0</v>
      </c>
      <c r="D2653" s="1009" t="s">
        <v>11</v>
      </c>
    </row>
    <row r="2654" spans="1:4" s="1007" customFormat="1" ht="11.25" customHeight="1" x14ac:dyDescent="0.2">
      <c r="A2654" s="1326" t="s">
        <v>2251</v>
      </c>
      <c r="B2654" s="1002">
        <v>4317.9799999999996</v>
      </c>
      <c r="C2654" s="1002">
        <v>4317.982</v>
      </c>
      <c r="D2654" s="1008" t="s">
        <v>1957</v>
      </c>
    </row>
    <row r="2655" spans="1:4" s="1007" customFormat="1" ht="11.25" customHeight="1" x14ac:dyDescent="0.2">
      <c r="A2655" s="1328"/>
      <c r="B2655" s="1005">
        <v>4317.9799999999996</v>
      </c>
      <c r="C2655" s="1005">
        <v>4317.982</v>
      </c>
      <c r="D2655" s="1010" t="s">
        <v>11</v>
      </c>
    </row>
    <row r="2656" spans="1:4" s="1007" customFormat="1" ht="11.25" customHeight="1" x14ac:dyDescent="0.2">
      <c r="A2656" s="1327" t="s">
        <v>3220</v>
      </c>
      <c r="B2656" s="1003">
        <v>140</v>
      </c>
      <c r="C2656" s="1003">
        <v>140</v>
      </c>
      <c r="D2656" s="1009" t="s">
        <v>4711</v>
      </c>
    </row>
    <row r="2657" spans="1:4" s="1007" customFormat="1" ht="11.25" customHeight="1" x14ac:dyDescent="0.2">
      <c r="A2657" s="1327"/>
      <c r="B2657" s="1003">
        <v>140</v>
      </c>
      <c r="C2657" s="1003">
        <v>140</v>
      </c>
      <c r="D2657" s="1009" t="s">
        <v>11</v>
      </c>
    </row>
    <row r="2658" spans="1:4" s="1007" customFormat="1" ht="11.25" customHeight="1" x14ac:dyDescent="0.2">
      <c r="A2658" s="1326" t="s">
        <v>4712</v>
      </c>
      <c r="B2658" s="1002">
        <v>137</v>
      </c>
      <c r="C2658" s="1002">
        <v>137</v>
      </c>
      <c r="D2658" s="1008" t="s">
        <v>798</v>
      </c>
    </row>
    <row r="2659" spans="1:4" s="1007" customFormat="1" ht="11.25" customHeight="1" x14ac:dyDescent="0.2">
      <c r="A2659" s="1328"/>
      <c r="B2659" s="1005">
        <v>137</v>
      </c>
      <c r="C2659" s="1005">
        <v>137</v>
      </c>
      <c r="D2659" s="1010" t="s">
        <v>11</v>
      </c>
    </row>
    <row r="2660" spans="1:4" s="1007" customFormat="1" ht="11.25" customHeight="1" x14ac:dyDescent="0.2">
      <c r="A2660" s="1327" t="s">
        <v>2252</v>
      </c>
      <c r="B2660" s="1003">
        <v>250</v>
      </c>
      <c r="C2660" s="1003">
        <v>250</v>
      </c>
      <c r="D2660" s="1009" t="s">
        <v>799</v>
      </c>
    </row>
    <row r="2661" spans="1:4" s="1007" customFormat="1" ht="11.25" customHeight="1" x14ac:dyDescent="0.2">
      <c r="A2661" s="1327"/>
      <c r="B2661" s="1003">
        <v>250</v>
      </c>
      <c r="C2661" s="1003">
        <v>250</v>
      </c>
      <c r="D2661" s="1009" t="s">
        <v>11</v>
      </c>
    </row>
    <row r="2662" spans="1:4" s="1007" customFormat="1" ht="11.25" customHeight="1" x14ac:dyDescent="0.2">
      <c r="A2662" s="1326" t="s">
        <v>3163</v>
      </c>
      <c r="B2662" s="1002">
        <v>150</v>
      </c>
      <c r="C2662" s="1002">
        <v>150</v>
      </c>
      <c r="D2662" s="1008" t="s">
        <v>440</v>
      </c>
    </row>
    <row r="2663" spans="1:4" s="1007" customFormat="1" ht="11.25" customHeight="1" x14ac:dyDescent="0.2">
      <c r="A2663" s="1328"/>
      <c r="B2663" s="1005">
        <v>150</v>
      </c>
      <c r="C2663" s="1005">
        <v>150</v>
      </c>
      <c r="D2663" s="1010" t="s">
        <v>11</v>
      </c>
    </row>
    <row r="2664" spans="1:4" s="1007" customFormat="1" ht="11.25" customHeight="1" x14ac:dyDescent="0.2">
      <c r="A2664" s="1327" t="s">
        <v>3528</v>
      </c>
      <c r="B2664" s="1003">
        <v>226.4</v>
      </c>
      <c r="C2664" s="1003">
        <v>96.4</v>
      </c>
      <c r="D2664" s="1009" t="s">
        <v>4087</v>
      </c>
    </row>
    <row r="2665" spans="1:4" s="1007" customFormat="1" ht="11.25" customHeight="1" x14ac:dyDescent="0.2">
      <c r="A2665" s="1327"/>
      <c r="B2665" s="1003">
        <v>226.4</v>
      </c>
      <c r="C2665" s="1003">
        <v>96.4</v>
      </c>
      <c r="D2665" s="1009" t="s">
        <v>11</v>
      </c>
    </row>
    <row r="2666" spans="1:4" s="1007" customFormat="1" ht="11.25" customHeight="1" x14ac:dyDescent="0.2">
      <c r="A2666" s="1326" t="s">
        <v>577</v>
      </c>
      <c r="B2666" s="1002">
        <v>100</v>
      </c>
      <c r="C2666" s="1002">
        <v>50</v>
      </c>
      <c r="D2666" s="1008" t="s">
        <v>893</v>
      </c>
    </row>
    <row r="2667" spans="1:4" s="1007" customFormat="1" ht="11.25" customHeight="1" x14ac:dyDescent="0.2">
      <c r="A2667" s="1327"/>
      <c r="B2667" s="1003">
        <v>150</v>
      </c>
      <c r="C2667" s="1003">
        <v>150</v>
      </c>
      <c r="D2667" s="1009" t="s">
        <v>895</v>
      </c>
    </row>
    <row r="2668" spans="1:4" s="1007" customFormat="1" ht="11.25" customHeight="1" x14ac:dyDescent="0.2">
      <c r="A2668" s="1328"/>
      <c r="B2668" s="1005">
        <v>250</v>
      </c>
      <c r="C2668" s="1005">
        <v>200</v>
      </c>
      <c r="D2668" s="1010" t="s">
        <v>11</v>
      </c>
    </row>
    <row r="2669" spans="1:4" s="1007" customFormat="1" ht="11.25" customHeight="1" x14ac:dyDescent="0.2">
      <c r="A2669" s="1327" t="s">
        <v>2253</v>
      </c>
      <c r="B2669" s="1003">
        <v>50</v>
      </c>
      <c r="C2669" s="1003">
        <v>50</v>
      </c>
      <c r="D2669" s="1009" t="s">
        <v>893</v>
      </c>
    </row>
    <row r="2670" spans="1:4" s="1007" customFormat="1" ht="11.25" customHeight="1" x14ac:dyDescent="0.2">
      <c r="A2670" s="1327"/>
      <c r="B2670" s="1003">
        <v>50</v>
      </c>
      <c r="C2670" s="1003">
        <v>50</v>
      </c>
      <c r="D2670" s="1009" t="s">
        <v>11</v>
      </c>
    </row>
    <row r="2671" spans="1:4" s="1007" customFormat="1" ht="11.25" customHeight="1" x14ac:dyDescent="0.2">
      <c r="A2671" s="1326" t="s">
        <v>4713</v>
      </c>
      <c r="B2671" s="1002">
        <v>70</v>
      </c>
      <c r="C2671" s="1002">
        <v>70</v>
      </c>
      <c r="D2671" s="1008" t="s">
        <v>3406</v>
      </c>
    </row>
    <row r="2672" spans="1:4" s="1007" customFormat="1" ht="11.25" customHeight="1" x14ac:dyDescent="0.2">
      <c r="A2672" s="1328"/>
      <c r="B2672" s="1005">
        <v>70</v>
      </c>
      <c r="C2672" s="1005">
        <v>70</v>
      </c>
      <c r="D2672" s="1010" t="s">
        <v>11</v>
      </c>
    </row>
    <row r="2673" spans="1:4" s="1007" customFormat="1" ht="11.25" customHeight="1" x14ac:dyDescent="0.2">
      <c r="A2673" s="1327" t="s">
        <v>4714</v>
      </c>
      <c r="B2673" s="1003">
        <v>360</v>
      </c>
      <c r="C2673" s="1003">
        <v>360</v>
      </c>
      <c r="D2673" s="1009" t="s">
        <v>781</v>
      </c>
    </row>
    <row r="2674" spans="1:4" s="1007" customFormat="1" ht="11.25" customHeight="1" x14ac:dyDescent="0.2">
      <c r="A2674" s="1327"/>
      <c r="B2674" s="1003">
        <v>360</v>
      </c>
      <c r="C2674" s="1003">
        <v>360</v>
      </c>
      <c r="D2674" s="1009" t="s">
        <v>11</v>
      </c>
    </row>
    <row r="2675" spans="1:4" s="1007" customFormat="1" ht="11.25" customHeight="1" x14ac:dyDescent="0.2">
      <c r="A2675" s="1326" t="s">
        <v>3886</v>
      </c>
      <c r="B2675" s="1002">
        <v>1037.5</v>
      </c>
      <c r="C2675" s="1002">
        <v>1037.5</v>
      </c>
      <c r="D2675" s="1008" t="s">
        <v>3883</v>
      </c>
    </row>
    <row r="2676" spans="1:4" s="1007" customFormat="1" ht="11.25" customHeight="1" x14ac:dyDescent="0.2">
      <c r="A2676" s="1328"/>
      <c r="B2676" s="1005">
        <v>1037.5</v>
      </c>
      <c r="C2676" s="1005">
        <v>1037.5</v>
      </c>
      <c r="D2676" s="1010" t="s">
        <v>11</v>
      </c>
    </row>
    <row r="2677" spans="1:4" s="1007" customFormat="1" ht="11.25" customHeight="1" x14ac:dyDescent="0.2">
      <c r="A2677" s="1327" t="s">
        <v>4715</v>
      </c>
      <c r="B2677" s="1003">
        <v>70</v>
      </c>
      <c r="C2677" s="1003">
        <v>56</v>
      </c>
      <c r="D2677" s="1009" t="s">
        <v>781</v>
      </c>
    </row>
    <row r="2678" spans="1:4" s="1007" customFormat="1" ht="11.25" customHeight="1" x14ac:dyDescent="0.2">
      <c r="A2678" s="1327"/>
      <c r="B2678" s="1003">
        <v>70</v>
      </c>
      <c r="C2678" s="1003">
        <v>56</v>
      </c>
      <c r="D2678" s="1009" t="s">
        <v>11</v>
      </c>
    </row>
    <row r="2679" spans="1:4" s="1007" customFormat="1" ht="11.25" customHeight="1" x14ac:dyDescent="0.2">
      <c r="A2679" s="1326" t="s">
        <v>4716</v>
      </c>
      <c r="B2679" s="1002">
        <v>100</v>
      </c>
      <c r="C2679" s="1002">
        <v>100</v>
      </c>
      <c r="D2679" s="1008" t="s">
        <v>783</v>
      </c>
    </row>
    <row r="2680" spans="1:4" s="1007" customFormat="1" ht="11.25" customHeight="1" x14ac:dyDescent="0.2">
      <c r="A2680" s="1328"/>
      <c r="B2680" s="1005">
        <v>100</v>
      </c>
      <c r="C2680" s="1005">
        <v>100</v>
      </c>
      <c r="D2680" s="1010" t="s">
        <v>11</v>
      </c>
    </row>
    <row r="2681" spans="1:4" s="1007" customFormat="1" ht="11.25" customHeight="1" x14ac:dyDescent="0.2">
      <c r="A2681" s="1327" t="s">
        <v>4717</v>
      </c>
      <c r="B2681" s="1003">
        <v>80</v>
      </c>
      <c r="C2681" s="1003">
        <v>80</v>
      </c>
      <c r="D2681" s="1009" t="s">
        <v>755</v>
      </c>
    </row>
    <row r="2682" spans="1:4" s="1007" customFormat="1" ht="11.25" customHeight="1" x14ac:dyDescent="0.2">
      <c r="A2682" s="1327"/>
      <c r="B2682" s="1003">
        <v>80</v>
      </c>
      <c r="C2682" s="1003">
        <v>80</v>
      </c>
      <c r="D2682" s="1009" t="s">
        <v>11</v>
      </c>
    </row>
    <row r="2683" spans="1:4" s="1007" customFormat="1" ht="11.25" customHeight="1" x14ac:dyDescent="0.2">
      <c r="A2683" s="1326" t="s">
        <v>3164</v>
      </c>
      <c r="B2683" s="1002">
        <v>155</v>
      </c>
      <c r="C2683" s="1002">
        <v>155</v>
      </c>
      <c r="D2683" s="1008" t="s">
        <v>438</v>
      </c>
    </row>
    <row r="2684" spans="1:4" s="1007" customFormat="1" ht="11.25" customHeight="1" x14ac:dyDescent="0.2">
      <c r="A2684" s="1328"/>
      <c r="B2684" s="1005">
        <v>155</v>
      </c>
      <c r="C2684" s="1005">
        <v>155</v>
      </c>
      <c r="D2684" s="1010" t="s">
        <v>11</v>
      </c>
    </row>
    <row r="2685" spans="1:4" s="1007" customFormat="1" ht="21" x14ac:dyDescent="0.2">
      <c r="A2685" s="1327" t="s">
        <v>2254</v>
      </c>
      <c r="B2685" s="1003">
        <v>2199</v>
      </c>
      <c r="C2685" s="1003">
        <v>2199</v>
      </c>
      <c r="D2685" s="1009" t="s">
        <v>811</v>
      </c>
    </row>
    <row r="2686" spans="1:4" s="1007" customFormat="1" ht="11.25" customHeight="1" x14ac:dyDescent="0.2">
      <c r="A2686" s="1327"/>
      <c r="B2686" s="1003">
        <v>10785</v>
      </c>
      <c r="C2686" s="1003">
        <v>10785</v>
      </c>
      <c r="D2686" s="1009" t="s">
        <v>812</v>
      </c>
    </row>
    <row r="2687" spans="1:4" s="1007" customFormat="1" ht="11.25" customHeight="1" x14ac:dyDescent="0.2">
      <c r="A2687" s="1327"/>
      <c r="B2687" s="1003">
        <v>61.6</v>
      </c>
      <c r="C2687" s="1003">
        <v>56.153600000000004</v>
      </c>
      <c r="D2687" s="1009" t="s">
        <v>807</v>
      </c>
    </row>
    <row r="2688" spans="1:4" s="1007" customFormat="1" ht="11.25" customHeight="1" x14ac:dyDescent="0.2">
      <c r="A2688" s="1327"/>
      <c r="B2688" s="1003">
        <v>2088.1999999999998</v>
      </c>
      <c r="C2688" s="1003">
        <v>2088.1999999999998</v>
      </c>
      <c r="D2688" s="1009" t="s">
        <v>809</v>
      </c>
    </row>
    <row r="2689" spans="1:4" s="1007" customFormat="1" ht="11.25" customHeight="1" x14ac:dyDescent="0.2">
      <c r="A2689" s="1327"/>
      <c r="B2689" s="1003">
        <v>15133.8</v>
      </c>
      <c r="C2689" s="1003">
        <v>15128.353599999999</v>
      </c>
      <c r="D2689" s="1009" t="s">
        <v>11</v>
      </c>
    </row>
    <row r="2690" spans="1:4" s="1007" customFormat="1" ht="11.25" customHeight="1" x14ac:dyDescent="0.2">
      <c r="A2690" s="1326" t="s">
        <v>2255</v>
      </c>
      <c r="B2690" s="1002">
        <v>63</v>
      </c>
      <c r="C2690" s="1002">
        <v>53.532499999999999</v>
      </c>
      <c r="D2690" s="1008" t="s">
        <v>781</v>
      </c>
    </row>
    <row r="2691" spans="1:4" s="1007" customFormat="1" ht="11.25" customHeight="1" x14ac:dyDescent="0.2">
      <c r="A2691" s="1328"/>
      <c r="B2691" s="1005">
        <v>63</v>
      </c>
      <c r="C2691" s="1005">
        <v>53.532499999999999</v>
      </c>
      <c r="D2691" s="1010" t="s">
        <v>11</v>
      </c>
    </row>
    <row r="2692" spans="1:4" s="1007" customFormat="1" ht="11.25" customHeight="1" x14ac:dyDescent="0.2">
      <c r="A2692" s="1327" t="s">
        <v>4718</v>
      </c>
      <c r="B2692" s="1003">
        <v>99.15</v>
      </c>
      <c r="C2692" s="1003">
        <v>99.15</v>
      </c>
      <c r="D2692" s="1009" t="s">
        <v>783</v>
      </c>
    </row>
    <row r="2693" spans="1:4" s="1007" customFormat="1" ht="11.25" customHeight="1" x14ac:dyDescent="0.2">
      <c r="A2693" s="1327"/>
      <c r="B2693" s="1003">
        <v>99.15</v>
      </c>
      <c r="C2693" s="1003">
        <v>99.15</v>
      </c>
      <c r="D2693" s="1009" t="s">
        <v>11</v>
      </c>
    </row>
    <row r="2694" spans="1:4" s="1007" customFormat="1" ht="11.25" customHeight="1" x14ac:dyDescent="0.2">
      <c r="A2694" s="1326" t="s">
        <v>2256</v>
      </c>
      <c r="B2694" s="1002">
        <v>64044.67</v>
      </c>
      <c r="C2694" s="1002">
        <v>64044.673999999999</v>
      </c>
      <c r="D2694" s="1008" t="s">
        <v>1957</v>
      </c>
    </row>
    <row r="2695" spans="1:4" s="1007" customFormat="1" ht="11.25" customHeight="1" x14ac:dyDescent="0.2">
      <c r="A2695" s="1328"/>
      <c r="B2695" s="1005">
        <v>64044.67</v>
      </c>
      <c r="C2695" s="1005">
        <v>64044.673999999999</v>
      </c>
      <c r="D2695" s="1010" t="s">
        <v>11</v>
      </c>
    </row>
    <row r="2696" spans="1:4" s="1007" customFormat="1" ht="21" x14ac:dyDescent="0.2">
      <c r="A2696" s="1327" t="s">
        <v>4719</v>
      </c>
      <c r="B2696" s="1003">
        <v>236.3</v>
      </c>
      <c r="C2696" s="1003">
        <v>236.3</v>
      </c>
      <c r="D2696" s="1009" t="s">
        <v>808</v>
      </c>
    </row>
    <row r="2697" spans="1:4" s="1007" customFormat="1" ht="11.25" customHeight="1" x14ac:dyDescent="0.2">
      <c r="A2697" s="1327"/>
      <c r="B2697" s="1003">
        <v>236.3</v>
      </c>
      <c r="C2697" s="1003">
        <v>236.3</v>
      </c>
      <c r="D2697" s="1009" t="s">
        <v>11</v>
      </c>
    </row>
    <row r="2698" spans="1:4" s="1007" customFormat="1" ht="11.25" customHeight="1" x14ac:dyDescent="0.2">
      <c r="A2698" s="1326" t="s">
        <v>2257</v>
      </c>
      <c r="B2698" s="1002">
        <v>1000</v>
      </c>
      <c r="C2698" s="1002">
        <v>1000</v>
      </c>
      <c r="D2698" s="1008" t="s">
        <v>829</v>
      </c>
    </row>
    <row r="2699" spans="1:4" s="1007" customFormat="1" ht="11.25" customHeight="1" x14ac:dyDescent="0.2">
      <c r="A2699" s="1327"/>
      <c r="B2699" s="1003">
        <v>40</v>
      </c>
      <c r="C2699" s="1003">
        <v>40</v>
      </c>
      <c r="D2699" s="1009" t="s">
        <v>4329</v>
      </c>
    </row>
    <row r="2700" spans="1:4" s="1007" customFormat="1" ht="11.25" customHeight="1" x14ac:dyDescent="0.2">
      <c r="A2700" s="1328"/>
      <c r="B2700" s="1005">
        <v>1040</v>
      </c>
      <c r="C2700" s="1005">
        <v>1040</v>
      </c>
      <c r="D2700" s="1010" t="s">
        <v>11</v>
      </c>
    </row>
    <row r="2701" spans="1:4" s="1007" customFormat="1" ht="11.25" customHeight="1" x14ac:dyDescent="0.2">
      <c r="A2701" s="1327" t="s">
        <v>4720</v>
      </c>
      <c r="B2701" s="1003">
        <v>1000</v>
      </c>
      <c r="C2701" s="1003">
        <v>500</v>
      </c>
      <c r="D2701" s="1009" t="s">
        <v>2926</v>
      </c>
    </row>
    <row r="2702" spans="1:4" s="1007" customFormat="1" ht="11.25" customHeight="1" x14ac:dyDescent="0.2">
      <c r="A2702" s="1327"/>
      <c r="B2702" s="1003">
        <v>1000</v>
      </c>
      <c r="C2702" s="1003">
        <v>500</v>
      </c>
      <c r="D2702" s="1009" t="s">
        <v>11</v>
      </c>
    </row>
    <row r="2703" spans="1:4" s="1007" customFormat="1" ht="11.25" customHeight="1" x14ac:dyDescent="0.2">
      <c r="A2703" s="1326" t="s">
        <v>454</v>
      </c>
      <c r="B2703" s="1002">
        <v>197</v>
      </c>
      <c r="C2703" s="1002">
        <v>197</v>
      </c>
      <c r="D2703" s="1008" t="s">
        <v>4721</v>
      </c>
    </row>
    <row r="2704" spans="1:4" s="1007" customFormat="1" ht="11.25" customHeight="1" x14ac:dyDescent="0.2">
      <c r="A2704" s="1327"/>
      <c r="B2704" s="1003">
        <v>200</v>
      </c>
      <c r="C2704" s="1003">
        <v>200</v>
      </c>
      <c r="D2704" s="1009" t="s">
        <v>440</v>
      </c>
    </row>
    <row r="2705" spans="1:4" s="1007" customFormat="1" ht="11.25" customHeight="1" x14ac:dyDescent="0.2">
      <c r="A2705" s="1328"/>
      <c r="B2705" s="1005">
        <v>397</v>
      </c>
      <c r="C2705" s="1005">
        <v>397</v>
      </c>
      <c r="D2705" s="1010" t="s">
        <v>11</v>
      </c>
    </row>
    <row r="2706" spans="1:4" s="1007" customFormat="1" ht="11.25" customHeight="1" x14ac:dyDescent="0.2">
      <c r="A2706" s="1327" t="s">
        <v>2981</v>
      </c>
      <c r="B2706" s="1003">
        <v>50</v>
      </c>
      <c r="C2706" s="1003">
        <v>50</v>
      </c>
      <c r="D2706" s="1009" t="s">
        <v>4329</v>
      </c>
    </row>
    <row r="2707" spans="1:4" s="1007" customFormat="1" ht="11.25" customHeight="1" x14ac:dyDescent="0.2">
      <c r="A2707" s="1327"/>
      <c r="B2707" s="1003">
        <v>150</v>
      </c>
      <c r="C2707" s="1003">
        <v>150</v>
      </c>
      <c r="D2707" s="1009" t="s">
        <v>516</v>
      </c>
    </row>
    <row r="2708" spans="1:4" s="1007" customFormat="1" ht="11.25" customHeight="1" x14ac:dyDescent="0.2">
      <c r="A2708" s="1327"/>
      <c r="B2708" s="1003">
        <v>200</v>
      </c>
      <c r="C2708" s="1003">
        <v>200</v>
      </c>
      <c r="D2708" s="1009" t="s">
        <v>11</v>
      </c>
    </row>
    <row r="2709" spans="1:4" s="1007" customFormat="1" ht="11.25" customHeight="1" x14ac:dyDescent="0.2">
      <c r="A2709" s="1326" t="s">
        <v>3142</v>
      </c>
      <c r="B2709" s="1002">
        <v>100</v>
      </c>
      <c r="C2709" s="1002">
        <v>100</v>
      </c>
      <c r="D2709" s="1008" t="s">
        <v>357</v>
      </c>
    </row>
    <row r="2710" spans="1:4" s="1007" customFormat="1" ht="11.25" customHeight="1" x14ac:dyDescent="0.2">
      <c r="A2710" s="1328"/>
      <c r="B2710" s="1005">
        <v>100</v>
      </c>
      <c r="C2710" s="1005">
        <v>100</v>
      </c>
      <c r="D2710" s="1010" t="s">
        <v>11</v>
      </c>
    </row>
    <row r="2711" spans="1:4" s="1007" customFormat="1" ht="11.25" customHeight="1" x14ac:dyDescent="0.2">
      <c r="A2711" s="1327" t="s">
        <v>358</v>
      </c>
      <c r="B2711" s="1003">
        <v>100</v>
      </c>
      <c r="C2711" s="1003">
        <v>100</v>
      </c>
      <c r="D2711" s="1009" t="s">
        <v>357</v>
      </c>
    </row>
    <row r="2712" spans="1:4" s="1007" customFormat="1" ht="11.25" customHeight="1" x14ac:dyDescent="0.2">
      <c r="A2712" s="1327"/>
      <c r="B2712" s="1003">
        <v>100</v>
      </c>
      <c r="C2712" s="1003">
        <v>100</v>
      </c>
      <c r="D2712" s="1009" t="s">
        <v>11</v>
      </c>
    </row>
    <row r="2713" spans="1:4" s="1007" customFormat="1" ht="11.25" customHeight="1" x14ac:dyDescent="0.2">
      <c r="A2713" s="1326" t="s">
        <v>359</v>
      </c>
      <c r="B2713" s="1002">
        <v>100</v>
      </c>
      <c r="C2713" s="1002">
        <v>100</v>
      </c>
      <c r="D2713" s="1008" t="s">
        <v>357</v>
      </c>
    </row>
    <row r="2714" spans="1:4" s="1007" customFormat="1" ht="11.25" customHeight="1" x14ac:dyDescent="0.2">
      <c r="A2714" s="1328"/>
      <c r="B2714" s="1005">
        <v>100</v>
      </c>
      <c r="C2714" s="1005">
        <v>100</v>
      </c>
      <c r="D2714" s="1010" t="s">
        <v>11</v>
      </c>
    </row>
    <row r="2715" spans="1:4" s="1007" customFormat="1" ht="11.25" customHeight="1" x14ac:dyDescent="0.2">
      <c r="A2715" s="1327" t="s">
        <v>360</v>
      </c>
      <c r="B2715" s="1003">
        <v>100</v>
      </c>
      <c r="C2715" s="1003">
        <v>100</v>
      </c>
      <c r="D2715" s="1009" t="s">
        <v>357</v>
      </c>
    </row>
    <row r="2716" spans="1:4" s="1007" customFormat="1" ht="11.25" customHeight="1" x14ac:dyDescent="0.2">
      <c r="A2716" s="1327"/>
      <c r="B2716" s="1003">
        <v>100</v>
      </c>
      <c r="C2716" s="1003">
        <v>100</v>
      </c>
      <c r="D2716" s="1009" t="s">
        <v>11</v>
      </c>
    </row>
    <row r="2717" spans="1:4" s="1007" customFormat="1" ht="11.25" customHeight="1" x14ac:dyDescent="0.2">
      <c r="A2717" s="1326" t="s">
        <v>361</v>
      </c>
      <c r="B2717" s="1002">
        <v>100</v>
      </c>
      <c r="C2717" s="1002">
        <v>100</v>
      </c>
      <c r="D2717" s="1008" t="s">
        <v>357</v>
      </c>
    </row>
    <row r="2718" spans="1:4" s="1007" customFormat="1" ht="11.25" customHeight="1" x14ac:dyDescent="0.2">
      <c r="A2718" s="1328"/>
      <c r="B2718" s="1005">
        <v>100</v>
      </c>
      <c r="C2718" s="1005">
        <v>100</v>
      </c>
      <c r="D2718" s="1010" t="s">
        <v>11</v>
      </c>
    </row>
    <row r="2719" spans="1:4" s="1007" customFormat="1" ht="11.25" customHeight="1" x14ac:dyDescent="0.2">
      <c r="A2719" s="1327" t="s">
        <v>362</v>
      </c>
      <c r="B2719" s="1003">
        <v>100</v>
      </c>
      <c r="C2719" s="1003">
        <v>100</v>
      </c>
      <c r="D2719" s="1009" t="s">
        <v>357</v>
      </c>
    </row>
    <row r="2720" spans="1:4" s="1007" customFormat="1" ht="11.25" customHeight="1" x14ac:dyDescent="0.2">
      <c r="A2720" s="1327"/>
      <c r="B2720" s="1003">
        <v>100</v>
      </c>
      <c r="C2720" s="1003">
        <v>100</v>
      </c>
      <c r="D2720" s="1009" t="s">
        <v>11</v>
      </c>
    </row>
    <row r="2721" spans="1:4" s="1007" customFormat="1" ht="11.25" customHeight="1" x14ac:dyDescent="0.2">
      <c r="A2721" s="1326" t="s">
        <v>4722</v>
      </c>
      <c r="B2721" s="1002">
        <v>360</v>
      </c>
      <c r="C2721" s="1002">
        <v>360</v>
      </c>
      <c r="D2721" s="1008" t="s">
        <v>781</v>
      </c>
    </row>
    <row r="2722" spans="1:4" s="1007" customFormat="1" ht="11.25" customHeight="1" x14ac:dyDescent="0.2">
      <c r="A2722" s="1328"/>
      <c r="B2722" s="1005">
        <v>360</v>
      </c>
      <c r="C2722" s="1005">
        <v>360</v>
      </c>
      <c r="D2722" s="1010" t="s">
        <v>11</v>
      </c>
    </row>
    <row r="2723" spans="1:4" s="1007" customFormat="1" ht="11.25" customHeight="1" x14ac:dyDescent="0.2">
      <c r="A2723" s="1327" t="s">
        <v>4723</v>
      </c>
      <c r="B2723" s="1003">
        <v>205.52</v>
      </c>
      <c r="C2723" s="1003">
        <v>205.52</v>
      </c>
      <c r="D2723" s="1009" t="s">
        <v>781</v>
      </c>
    </row>
    <row r="2724" spans="1:4" s="1007" customFormat="1" ht="11.25" customHeight="1" x14ac:dyDescent="0.2">
      <c r="A2724" s="1327"/>
      <c r="B2724" s="1003">
        <v>205.52</v>
      </c>
      <c r="C2724" s="1003">
        <v>205.52</v>
      </c>
      <c r="D2724" s="1009" t="s">
        <v>11</v>
      </c>
    </row>
    <row r="2725" spans="1:4" s="1007" customFormat="1" ht="11.25" customHeight="1" x14ac:dyDescent="0.2">
      <c r="A2725" s="1326" t="s">
        <v>4724</v>
      </c>
      <c r="B2725" s="1002">
        <v>100</v>
      </c>
      <c r="C2725" s="1002">
        <v>100</v>
      </c>
      <c r="D2725" s="1008" t="s">
        <v>783</v>
      </c>
    </row>
    <row r="2726" spans="1:4" s="1007" customFormat="1" ht="11.25" customHeight="1" x14ac:dyDescent="0.2">
      <c r="A2726" s="1328"/>
      <c r="B2726" s="1005">
        <v>100</v>
      </c>
      <c r="C2726" s="1005">
        <v>100</v>
      </c>
      <c r="D2726" s="1010" t="s">
        <v>11</v>
      </c>
    </row>
    <row r="2727" spans="1:4" s="1007" customFormat="1" ht="11.25" customHeight="1" x14ac:dyDescent="0.2">
      <c r="A2727" s="1329" t="s">
        <v>352</v>
      </c>
      <c r="B2727" s="1003">
        <v>1293</v>
      </c>
      <c r="C2727" s="1003">
        <v>0</v>
      </c>
      <c r="D2727" s="1009" t="s">
        <v>680</v>
      </c>
    </row>
    <row r="2728" spans="1:4" s="1007" customFormat="1" ht="11.25" customHeight="1" x14ac:dyDescent="0.2">
      <c r="A2728" s="1330"/>
      <c r="B2728" s="1003">
        <v>7695</v>
      </c>
      <c r="C2728" s="1003">
        <v>5670</v>
      </c>
      <c r="D2728" s="1009" t="s">
        <v>780</v>
      </c>
    </row>
    <row r="2729" spans="1:4" s="1007" customFormat="1" ht="11.25" customHeight="1" x14ac:dyDescent="0.2">
      <c r="A2729" s="1330"/>
      <c r="B2729" s="1003">
        <v>4200</v>
      </c>
      <c r="C2729" s="1003">
        <v>4200</v>
      </c>
      <c r="D2729" s="1009" t="s">
        <v>4725</v>
      </c>
    </row>
    <row r="2730" spans="1:4" s="1007" customFormat="1" ht="11.25" customHeight="1" x14ac:dyDescent="0.2">
      <c r="A2730" s="1330"/>
      <c r="B2730" s="1003">
        <v>60</v>
      </c>
      <c r="C2730" s="1003">
        <v>60</v>
      </c>
      <c r="D2730" s="1009" t="s">
        <v>4726</v>
      </c>
    </row>
    <row r="2731" spans="1:4" s="1007" customFormat="1" ht="11.25" customHeight="1" x14ac:dyDescent="0.2">
      <c r="A2731" s="1330"/>
      <c r="B2731" s="1003">
        <v>1850</v>
      </c>
      <c r="C2731" s="1003">
        <v>1850</v>
      </c>
      <c r="D2731" s="1009" t="s">
        <v>791</v>
      </c>
    </row>
    <row r="2732" spans="1:4" s="1007" customFormat="1" ht="11.25" customHeight="1" x14ac:dyDescent="0.2">
      <c r="A2732" s="1330"/>
      <c r="B2732" s="1003">
        <v>700</v>
      </c>
      <c r="C2732" s="1003">
        <v>700</v>
      </c>
      <c r="D2732" s="1009" t="s">
        <v>568</v>
      </c>
    </row>
    <row r="2733" spans="1:4" s="1007" customFormat="1" ht="11.25" customHeight="1" x14ac:dyDescent="0.2">
      <c r="A2733" s="1330"/>
      <c r="B2733" s="1003">
        <v>1573.01</v>
      </c>
      <c r="C2733" s="1003">
        <v>1573.00656</v>
      </c>
      <c r="D2733" s="1009" t="s">
        <v>4043</v>
      </c>
    </row>
    <row r="2734" spans="1:4" s="1007" customFormat="1" ht="11.25" customHeight="1" x14ac:dyDescent="0.2">
      <c r="A2734" s="1330"/>
      <c r="B2734" s="1003">
        <v>2000</v>
      </c>
      <c r="C2734" s="1003">
        <v>2000</v>
      </c>
      <c r="D2734" s="1009" t="s">
        <v>3245</v>
      </c>
    </row>
    <row r="2735" spans="1:4" s="1007" customFormat="1" ht="11.25" customHeight="1" x14ac:dyDescent="0.2">
      <c r="A2735" s="1330"/>
      <c r="B2735" s="1003">
        <v>500</v>
      </c>
      <c r="C2735" s="1003">
        <v>500</v>
      </c>
      <c r="D2735" s="1009" t="s">
        <v>486</v>
      </c>
    </row>
    <row r="2736" spans="1:4" s="1007" customFormat="1" ht="11.25" customHeight="1" x14ac:dyDescent="0.2">
      <c r="A2736" s="1330"/>
      <c r="B2736" s="1003">
        <v>75</v>
      </c>
      <c r="C2736" s="1003">
        <v>75</v>
      </c>
      <c r="D2736" s="1009" t="s">
        <v>3205</v>
      </c>
    </row>
    <row r="2737" spans="1:4" s="1007" customFormat="1" ht="11.25" customHeight="1" x14ac:dyDescent="0.2">
      <c r="A2737" s="1331"/>
      <c r="B2737" s="1003">
        <v>19946.010000000002</v>
      </c>
      <c r="C2737" s="1003">
        <v>16628.006560000002</v>
      </c>
      <c r="D2737" s="1009" t="s">
        <v>11</v>
      </c>
    </row>
    <row r="2738" spans="1:4" s="1007" customFormat="1" ht="11.25" customHeight="1" x14ac:dyDescent="0.2">
      <c r="A2738" s="1326" t="s">
        <v>2258</v>
      </c>
      <c r="B2738" s="1002">
        <v>57128.090000000004</v>
      </c>
      <c r="C2738" s="1002">
        <v>57128.090000000004</v>
      </c>
      <c r="D2738" s="1008" t="s">
        <v>1957</v>
      </c>
    </row>
    <row r="2739" spans="1:4" s="1007" customFormat="1" ht="11.25" customHeight="1" x14ac:dyDescent="0.2">
      <c r="A2739" s="1328"/>
      <c r="B2739" s="1005">
        <v>57128.090000000004</v>
      </c>
      <c r="C2739" s="1005">
        <v>57128.090000000004</v>
      </c>
      <c r="D2739" s="1010" t="s">
        <v>11</v>
      </c>
    </row>
    <row r="2740" spans="1:4" s="1007" customFormat="1" ht="11.25" customHeight="1" x14ac:dyDescent="0.2">
      <c r="A2740" s="1327" t="s">
        <v>2259</v>
      </c>
      <c r="B2740" s="1003">
        <v>42547.43</v>
      </c>
      <c r="C2740" s="1003">
        <v>42547.428</v>
      </c>
      <c r="D2740" s="1009" t="s">
        <v>1957</v>
      </c>
    </row>
    <row r="2741" spans="1:4" s="1007" customFormat="1" ht="11.25" customHeight="1" x14ac:dyDescent="0.2">
      <c r="A2741" s="1327"/>
      <c r="B2741" s="1003">
        <v>200</v>
      </c>
      <c r="C2741" s="1003">
        <v>200</v>
      </c>
      <c r="D2741" s="1009" t="s">
        <v>3245</v>
      </c>
    </row>
    <row r="2742" spans="1:4" s="1007" customFormat="1" ht="11.25" customHeight="1" x14ac:dyDescent="0.2">
      <c r="A2742" s="1327"/>
      <c r="B2742" s="1003">
        <v>42747.43</v>
      </c>
      <c r="C2742" s="1003">
        <v>42747.428</v>
      </c>
      <c r="D2742" s="1009" t="s">
        <v>11</v>
      </c>
    </row>
    <row r="2743" spans="1:4" s="1007" customFormat="1" ht="11.25" customHeight="1" x14ac:dyDescent="0.2">
      <c r="A2743" s="1326" t="s">
        <v>2260</v>
      </c>
      <c r="B2743" s="1002">
        <v>13322.91</v>
      </c>
      <c r="C2743" s="1002">
        <v>13322.906999999999</v>
      </c>
      <c r="D2743" s="1008" t="s">
        <v>1957</v>
      </c>
    </row>
    <row r="2744" spans="1:4" s="1007" customFormat="1" ht="11.25" customHeight="1" x14ac:dyDescent="0.2">
      <c r="A2744" s="1328"/>
      <c r="B2744" s="1005">
        <v>13322.91</v>
      </c>
      <c r="C2744" s="1005">
        <v>13322.906999999999</v>
      </c>
      <c r="D2744" s="1010" t="s">
        <v>11</v>
      </c>
    </row>
    <row r="2745" spans="1:4" s="1007" customFormat="1" ht="11.25" customHeight="1" x14ac:dyDescent="0.2">
      <c r="A2745" s="1327" t="s">
        <v>2261</v>
      </c>
      <c r="B2745" s="1003">
        <v>6128.14</v>
      </c>
      <c r="C2745" s="1003">
        <v>6128.1369999999997</v>
      </c>
      <c r="D2745" s="1009" t="s">
        <v>1957</v>
      </c>
    </row>
    <row r="2746" spans="1:4" s="1007" customFormat="1" ht="11.25" customHeight="1" x14ac:dyDescent="0.2">
      <c r="A2746" s="1327"/>
      <c r="B2746" s="1003">
        <v>100</v>
      </c>
      <c r="C2746" s="1003">
        <v>100</v>
      </c>
      <c r="D2746" s="1009" t="s">
        <v>3245</v>
      </c>
    </row>
    <row r="2747" spans="1:4" s="1007" customFormat="1" ht="11.25" customHeight="1" x14ac:dyDescent="0.2">
      <c r="A2747" s="1327"/>
      <c r="B2747" s="1003">
        <v>6228.14</v>
      </c>
      <c r="C2747" s="1003">
        <v>6228.1369999999997</v>
      </c>
      <c r="D2747" s="1009" t="s">
        <v>11</v>
      </c>
    </row>
    <row r="2748" spans="1:4" s="1007" customFormat="1" ht="21" x14ac:dyDescent="0.2">
      <c r="A2748" s="1326" t="s">
        <v>502</v>
      </c>
      <c r="B2748" s="1002">
        <v>140</v>
      </c>
      <c r="C2748" s="1002">
        <v>140</v>
      </c>
      <c r="D2748" s="1008" t="s">
        <v>2927</v>
      </c>
    </row>
    <row r="2749" spans="1:4" s="1007" customFormat="1" ht="11.25" customHeight="1" x14ac:dyDescent="0.2">
      <c r="A2749" s="1327"/>
      <c r="B2749" s="1003">
        <v>80</v>
      </c>
      <c r="C2749" s="1003">
        <v>80</v>
      </c>
      <c r="D2749" s="1009" t="s">
        <v>3406</v>
      </c>
    </row>
    <row r="2750" spans="1:4" s="1007" customFormat="1" ht="11.25" customHeight="1" x14ac:dyDescent="0.2">
      <c r="A2750" s="1327"/>
      <c r="B2750" s="1003">
        <v>16115</v>
      </c>
      <c r="C2750" s="1003">
        <v>16115</v>
      </c>
      <c r="D2750" s="1009" t="s">
        <v>812</v>
      </c>
    </row>
    <row r="2751" spans="1:4" s="1007" customFormat="1" ht="21" x14ac:dyDescent="0.2">
      <c r="A2751" s="1327"/>
      <c r="B2751" s="1003">
        <v>200</v>
      </c>
      <c r="C2751" s="1003">
        <v>200</v>
      </c>
      <c r="D2751" s="1009" t="s">
        <v>810</v>
      </c>
    </row>
    <row r="2752" spans="1:4" s="1007" customFormat="1" ht="11.25" customHeight="1" x14ac:dyDescent="0.2">
      <c r="A2752" s="1328"/>
      <c r="B2752" s="1005">
        <v>16535</v>
      </c>
      <c r="C2752" s="1005">
        <v>16535</v>
      </c>
      <c r="D2752" s="1010" t="s">
        <v>11</v>
      </c>
    </row>
    <row r="2753" spans="1:4" s="1007" customFormat="1" ht="11.25" customHeight="1" x14ac:dyDescent="0.2">
      <c r="A2753" s="1327" t="s">
        <v>3915</v>
      </c>
      <c r="B2753" s="1003">
        <v>50</v>
      </c>
      <c r="C2753" s="1003">
        <v>50</v>
      </c>
      <c r="D2753" s="1009" t="s">
        <v>513</v>
      </c>
    </row>
    <row r="2754" spans="1:4" s="1007" customFormat="1" ht="11.25" customHeight="1" x14ac:dyDescent="0.2">
      <c r="A2754" s="1327"/>
      <c r="B2754" s="1003">
        <v>50</v>
      </c>
      <c r="C2754" s="1003">
        <v>50</v>
      </c>
      <c r="D2754" s="1009" t="s">
        <v>11</v>
      </c>
    </row>
    <row r="2755" spans="1:4" s="1007" customFormat="1" ht="11.25" customHeight="1" x14ac:dyDescent="0.2">
      <c r="A2755" s="1326" t="s">
        <v>3878</v>
      </c>
      <c r="B2755" s="1002">
        <v>2000</v>
      </c>
      <c r="C2755" s="1002">
        <v>2000</v>
      </c>
      <c r="D2755" s="1008" t="s">
        <v>440</v>
      </c>
    </row>
    <row r="2756" spans="1:4" s="1007" customFormat="1" ht="11.25" customHeight="1" x14ac:dyDescent="0.2">
      <c r="A2756" s="1328"/>
      <c r="B2756" s="1005">
        <v>2000</v>
      </c>
      <c r="C2756" s="1005">
        <v>2000</v>
      </c>
      <c r="D2756" s="1010" t="s">
        <v>11</v>
      </c>
    </row>
    <row r="2757" spans="1:4" s="1007" customFormat="1" ht="11.25" customHeight="1" x14ac:dyDescent="0.2">
      <c r="A2757" s="1327" t="s">
        <v>2262</v>
      </c>
      <c r="B2757" s="1003">
        <v>107.75</v>
      </c>
      <c r="C2757" s="1003">
        <v>107.75</v>
      </c>
      <c r="D2757" s="1009" t="s">
        <v>783</v>
      </c>
    </row>
    <row r="2758" spans="1:4" s="1007" customFormat="1" ht="11.25" customHeight="1" x14ac:dyDescent="0.2">
      <c r="A2758" s="1327"/>
      <c r="B2758" s="1003">
        <v>107.75</v>
      </c>
      <c r="C2758" s="1003">
        <v>107.75</v>
      </c>
      <c r="D2758" s="1009" t="s">
        <v>11</v>
      </c>
    </row>
    <row r="2759" spans="1:4" s="1007" customFormat="1" ht="11.25" customHeight="1" x14ac:dyDescent="0.2">
      <c r="A2759" s="1326" t="s">
        <v>4727</v>
      </c>
      <c r="B2759" s="1002">
        <v>100</v>
      </c>
      <c r="C2759" s="1002">
        <v>80</v>
      </c>
      <c r="D2759" s="1008" t="s">
        <v>781</v>
      </c>
    </row>
    <row r="2760" spans="1:4" s="1007" customFormat="1" ht="11.25" customHeight="1" x14ac:dyDescent="0.2">
      <c r="A2760" s="1328"/>
      <c r="B2760" s="1005">
        <v>100</v>
      </c>
      <c r="C2760" s="1005">
        <v>80</v>
      </c>
      <c r="D2760" s="1010" t="s">
        <v>11</v>
      </c>
    </row>
    <row r="2761" spans="1:4" s="1007" customFormat="1" ht="11.25" customHeight="1" x14ac:dyDescent="0.2">
      <c r="A2761" s="1327" t="s">
        <v>4728</v>
      </c>
      <c r="B2761" s="1003">
        <v>65.8</v>
      </c>
      <c r="C2761" s="1003">
        <v>65.8</v>
      </c>
      <c r="D2761" s="1009" t="s">
        <v>783</v>
      </c>
    </row>
    <row r="2762" spans="1:4" s="1007" customFormat="1" ht="11.25" customHeight="1" x14ac:dyDescent="0.2">
      <c r="A2762" s="1327"/>
      <c r="B2762" s="1003">
        <v>65.8</v>
      </c>
      <c r="C2762" s="1003">
        <v>65.8</v>
      </c>
      <c r="D2762" s="1009" t="s">
        <v>11</v>
      </c>
    </row>
    <row r="2763" spans="1:4" s="1007" customFormat="1" ht="11.25" customHeight="1" x14ac:dyDescent="0.2">
      <c r="A2763" s="1326" t="s">
        <v>3529</v>
      </c>
      <c r="B2763" s="1002">
        <v>230</v>
      </c>
      <c r="C2763" s="1002">
        <v>100</v>
      </c>
      <c r="D2763" s="1008" t="s">
        <v>4087</v>
      </c>
    </row>
    <row r="2764" spans="1:4" s="1007" customFormat="1" ht="11.25" customHeight="1" x14ac:dyDescent="0.2">
      <c r="A2764" s="1328"/>
      <c r="B2764" s="1005">
        <v>230</v>
      </c>
      <c r="C2764" s="1005">
        <v>100</v>
      </c>
      <c r="D2764" s="1010" t="s">
        <v>11</v>
      </c>
    </row>
    <row r="2765" spans="1:4" s="1007" customFormat="1" ht="11.25" customHeight="1" x14ac:dyDescent="0.2">
      <c r="A2765" s="1327" t="s">
        <v>3103</v>
      </c>
      <c r="B2765" s="1003">
        <v>63</v>
      </c>
      <c r="C2765" s="1003">
        <v>63</v>
      </c>
      <c r="D2765" s="1009" t="s">
        <v>781</v>
      </c>
    </row>
    <row r="2766" spans="1:4" s="1007" customFormat="1" ht="11.25" customHeight="1" x14ac:dyDescent="0.2">
      <c r="A2766" s="1327"/>
      <c r="B2766" s="1003">
        <v>63</v>
      </c>
      <c r="C2766" s="1003">
        <v>63</v>
      </c>
      <c r="D2766" s="1009" t="s">
        <v>11</v>
      </c>
    </row>
    <row r="2767" spans="1:4" s="1007" customFormat="1" ht="11.25" customHeight="1" x14ac:dyDescent="0.2">
      <c r="A2767" s="1326" t="s">
        <v>2263</v>
      </c>
      <c r="B2767" s="1002">
        <v>50</v>
      </c>
      <c r="C2767" s="1002">
        <v>50</v>
      </c>
      <c r="D2767" s="1008" t="s">
        <v>2938</v>
      </c>
    </row>
    <row r="2768" spans="1:4" s="1007" customFormat="1" ht="11.25" customHeight="1" x14ac:dyDescent="0.2">
      <c r="A2768" s="1328"/>
      <c r="B2768" s="1005">
        <v>50</v>
      </c>
      <c r="C2768" s="1005">
        <v>50</v>
      </c>
      <c r="D2768" s="1010" t="s">
        <v>11</v>
      </c>
    </row>
    <row r="2769" spans="1:4" s="1007" customFormat="1" ht="11.25" customHeight="1" x14ac:dyDescent="0.2">
      <c r="A2769" s="1327" t="s">
        <v>2264</v>
      </c>
      <c r="B2769" s="1003">
        <v>50</v>
      </c>
      <c r="C2769" s="1003">
        <v>50</v>
      </c>
      <c r="D2769" s="1009" t="s">
        <v>2938</v>
      </c>
    </row>
    <row r="2770" spans="1:4" s="1007" customFormat="1" ht="11.25" customHeight="1" x14ac:dyDescent="0.2">
      <c r="A2770" s="1327"/>
      <c r="B2770" s="1003">
        <v>50</v>
      </c>
      <c r="C2770" s="1003">
        <v>50</v>
      </c>
      <c r="D2770" s="1009" t="s">
        <v>11</v>
      </c>
    </row>
    <row r="2771" spans="1:4" s="1007" customFormat="1" ht="11.25" customHeight="1" x14ac:dyDescent="0.2">
      <c r="A2771" s="1326" t="s">
        <v>4729</v>
      </c>
      <c r="B2771" s="1002">
        <v>98.7</v>
      </c>
      <c r="C2771" s="1002">
        <v>98.7</v>
      </c>
      <c r="D2771" s="1008" t="s">
        <v>783</v>
      </c>
    </row>
    <row r="2772" spans="1:4" s="1007" customFormat="1" ht="11.25" customHeight="1" x14ac:dyDescent="0.2">
      <c r="A2772" s="1328"/>
      <c r="B2772" s="1005">
        <v>98.7</v>
      </c>
      <c r="C2772" s="1005">
        <v>98.7</v>
      </c>
      <c r="D2772" s="1010" t="s">
        <v>11</v>
      </c>
    </row>
    <row r="2773" spans="1:4" s="1007" customFormat="1" ht="11.25" customHeight="1" x14ac:dyDescent="0.2">
      <c r="A2773" s="1326" t="s">
        <v>4730</v>
      </c>
      <c r="B2773" s="1002">
        <v>96</v>
      </c>
      <c r="C2773" s="1002">
        <v>96</v>
      </c>
      <c r="D2773" s="1008" t="s">
        <v>781</v>
      </c>
    </row>
    <row r="2774" spans="1:4" s="1007" customFormat="1" ht="11.25" customHeight="1" x14ac:dyDescent="0.2">
      <c r="A2774" s="1328"/>
      <c r="B2774" s="1005">
        <v>96</v>
      </c>
      <c r="C2774" s="1005">
        <v>96</v>
      </c>
      <c r="D2774" s="1010" t="s">
        <v>11</v>
      </c>
    </row>
    <row r="2775" spans="1:4" s="1007" customFormat="1" ht="11.25" customHeight="1" x14ac:dyDescent="0.2">
      <c r="A2775" s="1326" t="s">
        <v>4731</v>
      </c>
      <c r="B2775" s="1002">
        <v>1143.1599999999999</v>
      </c>
      <c r="C2775" s="1002">
        <v>1143.1610000000001</v>
      </c>
      <c r="D2775" s="1008" t="s">
        <v>1957</v>
      </c>
    </row>
    <row r="2776" spans="1:4" s="1007" customFormat="1" ht="11.25" customHeight="1" x14ac:dyDescent="0.2">
      <c r="A2776" s="1328"/>
      <c r="B2776" s="1005">
        <v>1143.1599999999999</v>
      </c>
      <c r="C2776" s="1005">
        <v>1143.1610000000001</v>
      </c>
      <c r="D2776" s="1010" t="s">
        <v>11</v>
      </c>
    </row>
    <row r="2777" spans="1:4" s="1007" customFormat="1" ht="11.25" customHeight="1" x14ac:dyDescent="0.2">
      <c r="A2777" s="1327" t="s">
        <v>2265</v>
      </c>
      <c r="B2777" s="1003">
        <v>8697.27</v>
      </c>
      <c r="C2777" s="1003">
        <v>8697.2639999999992</v>
      </c>
      <c r="D2777" s="1009" t="s">
        <v>1957</v>
      </c>
    </row>
    <row r="2778" spans="1:4" s="1007" customFormat="1" ht="11.25" customHeight="1" x14ac:dyDescent="0.2">
      <c r="A2778" s="1327"/>
      <c r="B2778" s="1003">
        <v>8697.27</v>
      </c>
      <c r="C2778" s="1003">
        <v>8697.2639999999992</v>
      </c>
      <c r="D2778" s="1009" t="s">
        <v>11</v>
      </c>
    </row>
    <row r="2779" spans="1:4" s="1007" customFormat="1" ht="11.25" customHeight="1" x14ac:dyDescent="0.2">
      <c r="A2779" s="1326" t="s">
        <v>2266</v>
      </c>
      <c r="B2779" s="1002">
        <v>7024.02</v>
      </c>
      <c r="C2779" s="1002">
        <v>7024.0209999999997</v>
      </c>
      <c r="D2779" s="1008" t="s">
        <v>1957</v>
      </c>
    </row>
    <row r="2780" spans="1:4" s="1007" customFormat="1" ht="11.25" customHeight="1" x14ac:dyDescent="0.2">
      <c r="A2780" s="1328"/>
      <c r="B2780" s="1005">
        <v>7024.02</v>
      </c>
      <c r="C2780" s="1005">
        <v>7024.0209999999997</v>
      </c>
      <c r="D2780" s="1010" t="s">
        <v>11</v>
      </c>
    </row>
    <row r="2781" spans="1:4" s="1007" customFormat="1" ht="11.25" customHeight="1" x14ac:dyDescent="0.2">
      <c r="A2781" s="1327" t="s">
        <v>3104</v>
      </c>
      <c r="B2781" s="1003">
        <v>6475.8200000000006</v>
      </c>
      <c r="C2781" s="1003">
        <v>6475.8190000000004</v>
      </c>
      <c r="D2781" s="1009" t="s">
        <v>1957</v>
      </c>
    </row>
    <row r="2782" spans="1:4" s="1007" customFormat="1" ht="11.25" customHeight="1" x14ac:dyDescent="0.2">
      <c r="A2782" s="1327"/>
      <c r="B2782" s="1003">
        <v>6475.8200000000006</v>
      </c>
      <c r="C2782" s="1003">
        <v>6475.8190000000004</v>
      </c>
      <c r="D2782" s="1009" t="s">
        <v>11</v>
      </c>
    </row>
    <row r="2783" spans="1:4" s="1007" customFormat="1" ht="11.25" customHeight="1" x14ac:dyDescent="0.2">
      <c r="A2783" s="1326" t="s">
        <v>2267</v>
      </c>
      <c r="B2783" s="1002">
        <v>14085.61</v>
      </c>
      <c r="C2783" s="1002">
        <v>14085.604000000001</v>
      </c>
      <c r="D2783" s="1008" t="s">
        <v>1957</v>
      </c>
    </row>
    <row r="2784" spans="1:4" s="1007" customFormat="1" ht="11.25" customHeight="1" x14ac:dyDescent="0.2">
      <c r="A2784" s="1328"/>
      <c r="B2784" s="1005">
        <v>14085.61</v>
      </c>
      <c r="C2784" s="1005">
        <v>14085.604000000001</v>
      </c>
      <c r="D2784" s="1010" t="s">
        <v>11</v>
      </c>
    </row>
    <row r="2785" spans="1:4" s="1007" customFormat="1" ht="11.25" customHeight="1" x14ac:dyDescent="0.2">
      <c r="A2785" s="1327" t="s">
        <v>2268</v>
      </c>
      <c r="B2785" s="1003">
        <v>6464.72</v>
      </c>
      <c r="C2785" s="1003">
        <v>6464.7099999999991</v>
      </c>
      <c r="D2785" s="1009" t="s">
        <v>1957</v>
      </c>
    </row>
    <row r="2786" spans="1:4" s="1007" customFormat="1" ht="11.25" customHeight="1" x14ac:dyDescent="0.2">
      <c r="A2786" s="1327"/>
      <c r="B2786" s="1003">
        <v>6464.72</v>
      </c>
      <c r="C2786" s="1003">
        <v>6464.7099999999991</v>
      </c>
      <c r="D2786" s="1009" t="s">
        <v>11</v>
      </c>
    </row>
    <row r="2787" spans="1:4" s="1007" customFormat="1" ht="11.25" customHeight="1" x14ac:dyDescent="0.2">
      <c r="A2787" s="1326" t="s">
        <v>2269</v>
      </c>
      <c r="B2787" s="1002">
        <v>9536.73</v>
      </c>
      <c r="C2787" s="1002">
        <v>9536.723</v>
      </c>
      <c r="D2787" s="1008" t="s">
        <v>1957</v>
      </c>
    </row>
    <row r="2788" spans="1:4" s="1007" customFormat="1" ht="11.25" customHeight="1" x14ac:dyDescent="0.2">
      <c r="A2788" s="1328"/>
      <c r="B2788" s="1005">
        <v>9536.73</v>
      </c>
      <c r="C2788" s="1005">
        <v>9536.723</v>
      </c>
      <c r="D2788" s="1010" t="s">
        <v>11</v>
      </c>
    </row>
    <row r="2789" spans="1:4" s="1007" customFormat="1" ht="11.25" customHeight="1" x14ac:dyDescent="0.2">
      <c r="A2789" s="1327" t="s">
        <v>2270</v>
      </c>
      <c r="B2789" s="1003">
        <v>35471.43</v>
      </c>
      <c r="C2789" s="1003">
        <v>35471.425999999999</v>
      </c>
      <c r="D2789" s="1009" t="s">
        <v>1957</v>
      </c>
    </row>
    <row r="2790" spans="1:4" s="1007" customFormat="1" ht="11.25" customHeight="1" x14ac:dyDescent="0.2">
      <c r="A2790" s="1327"/>
      <c r="B2790" s="1003">
        <v>154.80000000000001</v>
      </c>
      <c r="C2790" s="1003">
        <v>154.80000000000001</v>
      </c>
      <c r="D2790" s="1009" t="s">
        <v>828</v>
      </c>
    </row>
    <row r="2791" spans="1:4" s="1007" customFormat="1" ht="11.25" customHeight="1" x14ac:dyDescent="0.2">
      <c r="A2791" s="1327"/>
      <c r="B2791" s="1003">
        <v>48.82</v>
      </c>
      <c r="C2791" s="1003">
        <v>48.79298</v>
      </c>
      <c r="D2791" s="1009" t="s">
        <v>3246</v>
      </c>
    </row>
    <row r="2792" spans="1:4" s="1007" customFormat="1" ht="11.25" customHeight="1" x14ac:dyDescent="0.2">
      <c r="A2792" s="1327"/>
      <c r="B2792" s="1003">
        <v>35675.050000000003</v>
      </c>
      <c r="C2792" s="1003">
        <v>35675.018980000001</v>
      </c>
      <c r="D2792" s="1009" t="s">
        <v>11</v>
      </c>
    </row>
    <row r="2793" spans="1:4" s="1007" customFormat="1" ht="11.25" customHeight="1" x14ac:dyDescent="0.2">
      <c r="A2793" s="1326" t="s">
        <v>4732</v>
      </c>
      <c r="B2793" s="1002">
        <v>613.38</v>
      </c>
      <c r="C2793" s="1002">
        <v>613.38</v>
      </c>
      <c r="D2793" s="1008" t="s">
        <v>1957</v>
      </c>
    </row>
    <row r="2794" spans="1:4" s="1007" customFormat="1" ht="11.25" customHeight="1" x14ac:dyDescent="0.2">
      <c r="A2794" s="1328"/>
      <c r="B2794" s="1005">
        <v>613.38</v>
      </c>
      <c r="C2794" s="1005">
        <v>613.38</v>
      </c>
      <c r="D2794" s="1010" t="s">
        <v>11</v>
      </c>
    </row>
    <row r="2795" spans="1:4" s="1007" customFormat="1" ht="11.25" customHeight="1" x14ac:dyDescent="0.2">
      <c r="A2795" s="1327" t="s">
        <v>3105</v>
      </c>
      <c r="B2795" s="1003">
        <v>5249.73</v>
      </c>
      <c r="C2795" s="1003">
        <v>5249.7290000000003</v>
      </c>
      <c r="D2795" s="1009" t="s">
        <v>1957</v>
      </c>
    </row>
    <row r="2796" spans="1:4" s="1007" customFormat="1" ht="11.25" customHeight="1" x14ac:dyDescent="0.2">
      <c r="A2796" s="1327"/>
      <c r="B2796" s="1003">
        <v>5249.73</v>
      </c>
      <c r="C2796" s="1003">
        <v>5249.7290000000003</v>
      </c>
      <c r="D2796" s="1009" t="s">
        <v>11</v>
      </c>
    </row>
    <row r="2797" spans="1:4" s="1007" customFormat="1" ht="11.25" customHeight="1" x14ac:dyDescent="0.2">
      <c r="A2797" s="1326" t="s">
        <v>2271</v>
      </c>
      <c r="B2797" s="1002">
        <v>3592.03</v>
      </c>
      <c r="C2797" s="1002">
        <v>3592.0320000000002</v>
      </c>
      <c r="D2797" s="1008" t="s">
        <v>1957</v>
      </c>
    </row>
    <row r="2798" spans="1:4" s="1007" customFormat="1" ht="11.25" customHeight="1" x14ac:dyDescent="0.2">
      <c r="A2798" s="1328"/>
      <c r="B2798" s="1005">
        <v>3592.03</v>
      </c>
      <c r="C2798" s="1005">
        <v>3592.0320000000002</v>
      </c>
      <c r="D2798" s="1010" t="s">
        <v>11</v>
      </c>
    </row>
    <row r="2799" spans="1:4" s="1007" customFormat="1" ht="11.25" customHeight="1" x14ac:dyDescent="0.2">
      <c r="A2799" s="1327" t="s">
        <v>2272</v>
      </c>
      <c r="B2799" s="1003">
        <v>25133.68</v>
      </c>
      <c r="C2799" s="1003">
        <v>25133.672999999999</v>
      </c>
      <c r="D2799" s="1009" t="s">
        <v>1957</v>
      </c>
    </row>
    <row r="2800" spans="1:4" s="1007" customFormat="1" ht="11.25" customHeight="1" x14ac:dyDescent="0.2">
      <c r="A2800" s="1327"/>
      <c r="B2800" s="1003">
        <v>25133.68</v>
      </c>
      <c r="C2800" s="1003">
        <v>25133.672999999999</v>
      </c>
      <c r="D2800" s="1009" t="s">
        <v>11</v>
      </c>
    </row>
    <row r="2801" spans="1:4" s="1007" customFormat="1" ht="11.25" customHeight="1" x14ac:dyDescent="0.2">
      <c r="A2801" s="1326" t="s">
        <v>2273</v>
      </c>
      <c r="B2801" s="1002">
        <v>5619.04</v>
      </c>
      <c r="C2801" s="1002">
        <v>5619.0429999999997</v>
      </c>
      <c r="D2801" s="1008" t="s">
        <v>1957</v>
      </c>
    </row>
    <row r="2802" spans="1:4" s="1007" customFormat="1" ht="11.25" customHeight="1" x14ac:dyDescent="0.2">
      <c r="A2802" s="1328"/>
      <c r="B2802" s="1005">
        <v>5619.04</v>
      </c>
      <c r="C2802" s="1005">
        <v>5619.0429999999997</v>
      </c>
      <c r="D2802" s="1010" t="s">
        <v>11</v>
      </c>
    </row>
    <row r="2803" spans="1:4" s="1007" customFormat="1" ht="11.25" customHeight="1" x14ac:dyDescent="0.2">
      <c r="A2803" s="1327" t="s">
        <v>2274</v>
      </c>
      <c r="B2803" s="1003">
        <v>14369.84</v>
      </c>
      <c r="C2803" s="1003">
        <v>14369.84</v>
      </c>
      <c r="D2803" s="1009" t="s">
        <v>1957</v>
      </c>
    </row>
    <row r="2804" spans="1:4" s="1007" customFormat="1" ht="11.25" customHeight="1" x14ac:dyDescent="0.2">
      <c r="A2804" s="1327"/>
      <c r="B2804" s="1003">
        <v>14369.84</v>
      </c>
      <c r="C2804" s="1003">
        <v>14369.84</v>
      </c>
      <c r="D2804" s="1009" t="s">
        <v>11</v>
      </c>
    </row>
    <row r="2805" spans="1:4" s="1007" customFormat="1" ht="11.25" customHeight="1" x14ac:dyDescent="0.2">
      <c r="A2805" s="1326" t="s">
        <v>4733</v>
      </c>
      <c r="B2805" s="1002">
        <v>151</v>
      </c>
      <c r="C2805" s="1002">
        <v>148.56200000000001</v>
      </c>
      <c r="D2805" s="1008" t="s">
        <v>757</v>
      </c>
    </row>
    <row r="2806" spans="1:4" s="1007" customFormat="1" ht="11.25" customHeight="1" x14ac:dyDescent="0.2">
      <c r="A2806" s="1328"/>
      <c r="B2806" s="1005">
        <v>151</v>
      </c>
      <c r="C2806" s="1005">
        <v>148.56200000000001</v>
      </c>
      <c r="D2806" s="1010" t="s">
        <v>11</v>
      </c>
    </row>
    <row r="2807" spans="1:4" s="1007" customFormat="1" ht="11.25" customHeight="1" x14ac:dyDescent="0.2">
      <c r="A2807" s="1327" t="s">
        <v>4734</v>
      </c>
      <c r="B2807" s="1003">
        <v>45</v>
      </c>
      <c r="C2807" s="1003">
        <v>45</v>
      </c>
      <c r="D2807" s="1009" t="s">
        <v>893</v>
      </c>
    </row>
    <row r="2808" spans="1:4" s="1007" customFormat="1" ht="11.25" customHeight="1" x14ac:dyDescent="0.2">
      <c r="A2808" s="1327"/>
      <c r="B2808" s="1003">
        <v>45</v>
      </c>
      <c r="C2808" s="1003">
        <v>45</v>
      </c>
      <c r="D2808" s="1009" t="s">
        <v>11</v>
      </c>
    </row>
    <row r="2809" spans="1:4" s="1007" customFormat="1" ht="11.25" customHeight="1" x14ac:dyDescent="0.2">
      <c r="A2809" s="1326" t="s">
        <v>3106</v>
      </c>
      <c r="B2809" s="1002">
        <v>700</v>
      </c>
      <c r="C2809" s="1002">
        <v>700</v>
      </c>
      <c r="D2809" s="1008" t="s">
        <v>415</v>
      </c>
    </row>
    <row r="2810" spans="1:4" s="1007" customFormat="1" ht="11.25" customHeight="1" x14ac:dyDescent="0.2">
      <c r="A2810" s="1328"/>
      <c r="B2810" s="1005">
        <v>700</v>
      </c>
      <c r="C2810" s="1005">
        <v>700</v>
      </c>
      <c r="D2810" s="1010" t="s">
        <v>11</v>
      </c>
    </row>
    <row r="2811" spans="1:4" s="1007" customFormat="1" ht="11.25" customHeight="1" x14ac:dyDescent="0.2">
      <c r="A2811" s="1327" t="s">
        <v>2275</v>
      </c>
      <c r="B2811" s="1003">
        <v>2930.57</v>
      </c>
      <c r="C2811" s="1003">
        <v>2930.5740000000001</v>
      </c>
      <c r="D2811" s="1009" t="s">
        <v>1957</v>
      </c>
    </row>
    <row r="2812" spans="1:4" s="1007" customFormat="1" ht="11.25" customHeight="1" x14ac:dyDescent="0.2">
      <c r="A2812" s="1327"/>
      <c r="B2812" s="1003">
        <v>2930.57</v>
      </c>
      <c r="C2812" s="1003">
        <v>2930.5740000000001</v>
      </c>
      <c r="D2812" s="1009" t="s">
        <v>11</v>
      </c>
    </row>
    <row r="2813" spans="1:4" s="1007" customFormat="1" ht="11.25" customHeight="1" x14ac:dyDescent="0.2">
      <c r="A2813" s="1326" t="s">
        <v>3530</v>
      </c>
      <c r="B2813" s="1002">
        <v>20</v>
      </c>
      <c r="C2813" s="1002">
        <v>20</v>
      </c>
      <c r="D2813" s="1008" t="s">
        <v>781</v>
      </c>
    </row>
    <row r="2814" spans="1:4" s="1007" customFormat="1" ht="11.25" customHeight="1" x14ac:dyDescent="0.2">
      <c r="A2814" s="1328"/>
      <c r="B2814" s="1005">
        <v>20</v>
      </c>
      <c r="C2814" s="1005">
        <v>20</v>
      </c>
      <c r="D2814" s="1010" t="s">
        <v>11</v>
      </c>
    </row>
    <row r="2815" spans="1:4" s="1007" customFormat="1" ht="11.25" customHeight="1" x14ac:dyDescent="0.2">
      <c r="A2815" s="1326" t="s">
        <v>3531</v>
      </c>
      <c r="B2815" s="1002">
        <v>100</v>
      </c>
      <c r="C2815" s="1002">
        <v>100</v>
      </c>
      <c r="D2815" s="1008" t="s">
        <v>4087</v>
      </c>
    </row>
    <row r="2816" spans="1:4" s="1007" customFormat="1" ht="11.25" customHeight="1" x14ac:dyDescent="0.2">
      <c r="A2816" s="1328"/>
      <c r="B2816" s="1005">
        <v>100</v>
      </c>
      <c r="C2816" s="1005">
        <v>100</v>
      </c>
      <c r="D2816" s="1010" t="s">
        <v>11</v>
      </c>
    </row>
    <row r="2817" spans="1:4" s="1007" customFormat="1" ht="11.25" customHeight="1" x14ac:dyDescent="0.2">
      <c r="A2817" s="1327" t="s">
        <v>3214</v>
      </c>
      <c r="B2817" s="1003">
        <v>1100</v>
      </c>
      <c r="C2817" s="1003">
        <v>1100</v>
      </c>
      <c r="D2817" s="1009" t="s">
        <v>572</v>
      </c>
    </row>
    <row r="2818" spans="1:4" s="1007" customFormat="1" ht="11.25" customHeight="1" x14ac:dyDescent="0.2">
      <c r="A2818" s="1327"/>
      <c r="B2818" s="1003">
        <v>1100</v>
      </c>
      <c r="C2818" s="1003">
        <v>1100</v>
      </c>
      <c r="D2818" s="1009" t="s">
        <v>11</v>
      </c>
    </row>
    <row r="2819" spans="1:4" s="1007" customFormat="1" ht="11.25" customHeight="1" x14ac:dyDescent="0.2">
      <c r="A2819" s="1326" t="s">
        <v>3973</v>
      </c>
      <c r="B2819" s="1002">
        <v>200</v>
      </c>
      <c r="C2819" s="1002">
        <v>200</v>
      </c>
      <c r="D2819" s="1008" t="s">
        <v>572</v>
      </c>
    </row>
    <row r="2820" spans="1:4" s="1007" customFormat="1" ht="11.25" customHeight="1" x14ac:dyDescent="0.2">
      <c r="A2820" s="1328"/>
      <c r="B2820" s="1005">
        <v>200</v>
      </c>
      <c r="C2820" s="1005">
        <v>200</v>
      </c>
      <c r="D2820" s="1010" t="s">
        <v>11</v>
      </c>
    </row>
    <row r="2821" spans="1:4" s="1007" customFormat="1" ht="21" x14ac:dyDescent="0.2">
      <c r="A2821" s="1327" t="s">
        <v>509</v>
      </c>
      <c r="B2821" s="1003">
        <v>67.5</v>
      </c>
      <c r="C2821" s="1003">
        <v>67.5</v>
      </c>
      <c r="D2821" s="1009" t="s">
        <v>4735</v>
      </c>
    </row>
    <row r="2822" spans="1:4" s="1007" customFormat="1" ht="11.25" customHeight="1" x14ac:dyDescent="0.2">
      <c r="A2822" s="1327"/>
      <c r="B2822" s="1003">
        <v>67.5</v>
      </c>
      <c r="C2822" s="1003">
        <v>67.5</v>
      </c>
      <c r="D2822" s="1009" t="s">
        <v>11</v>
      </c>
    </row>
    <row r="2823" spans="1:4" s="1007" customFormat="1" ht="21" x14ac:dyDescent="0.2">
      <c r="A2823" s="1326" t="s">
        <v>2276</v>
      </c>
      <c r="B2823" s="1002">
        <v>120</v>
      </c>
      <c r="C2823" s="1002">
        <v>120</v>
      </c>
      <c r="D2823" s="1008" t="s">
        <v>811</v>
      </c>
    </row>
    <row r="2824" spans="1:4" s="1007" customFormat="1" ht="11.25" customHeight="1" x14ac:dyDescent="0.2">
      <c r="A2824" s="1327"/>
      <c r="B2824" s="1003">
        <v>1001</v>
      </c>
      <c r="C2824" s="1003">
        <v>1001</v>
      </c>
      <c r="D2824" s="1009" t="s">
        <v>812</v>
      </c>
    </row>
    <row r="2825" spans="1:4" s="1007" customFormat="1" ht="11.25" customHeight="1" x14ac:dyDescent="0.2">
      <c r="A2825" s="1327"/>
      <c r="B2825" s="1003">
        <v>70.400000000000006</v>
      </c>
      <c r="C2825" s="1003">
        <v>70.400000000000006</v>
      </c>
      <c r="D2825" s="1009" t="s">
        <v>809</v>
      </c>
    </row>
    <row r="2826" spans="1:4" s="1007" customFormat="1" ht="11.25" customHeight="1" x14ac:dyDescent="0.2">
      <c r="A2826" s="1328"/>
      <c r="B2826" s="1005">
        <v>1191.4000000000001</v>
      </c>
      <c r="C2826" s="1005">
        <v>1191.4000000000001</v>
      </c>
      <c r="D2826" s="1010" t="s">
        <v>11</v>
      </c>
    </row>
    <row r="2827" spans="1:4" s="1007" customFormat="1" ht="11.25" customHeight="1" x14ac:dyDescent="0.2">
      <c r="A2827" s="1327" t="s">
        <v>3879</v>
      </c>
      <c r="B2827" s="1003">
        <v>250</v>
      </c>
      <c r="C2827" s="1003">
        <v>249.84332999999998</v>
      </c>
      <c r="D2827" s="1009" t="s">
        <v>799</v>
      </c>
    </row>
    <row r="2828" spans="1:4" s="1007" customFormat="1" ht="11.25" customHeight="1" x14ac:dyDescent="0.2">
      <c r="A2828" s="1327"/>
      <c r="B2828" s="1003">
        <v>200</v>
      </c>
      <c r="C2828" s="1003">
        <v>200</v>
      </c>
      <c r="D2828" s="1009" t="s">
        <v>440</v>
      </c>
    </row>
    <row r="2829" spans="1:4" s="1007" customFormat="1" ht="11.25" customHeight="1" x14ac:dyDescent="0.2">
      <c r="A2829" s="1327"/>
      <c r="B2829" s="1003">
        <v>450</v>
      </c>
      <c r="C2829" s="1003">
        <v>449.84332999999998</v>
      </c>
      <c r="D2829" s="1009" t="s">
        <v>11</v>
      </c>
    </row>
    <row r="2830" spans="1:4" s="1007" customFormat="1" ht="11.25" customHeight="1" x14ac:dyDescent="0.2">
      <c r="A2830" s="1326" t="s">
        <v>3905</v>
      </c>
      <c r="B2830" s="1002">
        <v>200</v>
      </c>
      <c r="C2830" s="1002">
        <v>100</v>
      </c>
      <c r="D2830" s="1008" t="s">
        <v>473</v>
      </c>
    </row>
    <row r="2831" spans="1:4" s="1007" customFormat="1" ht="11.25" customHeight="1" x14ac:dyDescent="0.2">
      <c r="A2831" s="1328"/>
      <c r="B2831" s="1005">
        <v>200</v>
      </c>
      <c r="C2831" s="1005">
        <v>100</v>
      </c>
      <c r="D2831" s="1010" t="s">
        <v>11</v>
      </c>
    </row>
    <row r="2832" spans="1:4" s="1007" customFormat="1" ht="11.25" customHeight="1" x14ac:dyDescent="0.2">
      <c r="A2832" s="1327" t="s">
        <v>3837</v>
      </c>
      <c r="B2832" s="1003">
        <v>1282</v>
      </c>
      <c r="C2832" s="1003">
        <v>1282</v>
      </c>
      <c r="D2832" s="1009" t="s">
        <v>812</v>
      </c>
    </row>
    <row r="2833" spans="1:4" s="1007" customFormat="1" ht="11.25" customHeight="1" x14ac:dyDescent="0.2">
      <c r="A2833" s="1327"/>
      <c r="B2833" s="1003">
        <v>196</v>
      </c>
      <c r="C2833" s="1003">
        <v>196</v>
      </c>
      <c r="D2833" s="1009" t="s">
        <v>425</v>
      </c>
    </row>
    <row r="2834" spans="1:4" s="1007" customFormat="1" ht="11.25" customHeight="1" x14ac:dyDescent="0.2">
      <c r="A2834" s="1327"/>
      <c r="B2834" s="1003">
        <v>1478</v>
      </c>
      <c r="C2834" s="1003">
        <v>1478</v>
      </c>
      <c r="D2834" s="1009" t="s">
        <v>11</v>
      </c>
    </row>
    <row r="2835" spans="1:4" s="267" customFormat="1" ht="21" customHeight="1" x14ac:dyDescent="0.2">
      <c r="A2835" s="264" t="s">
        <v>10</v>
      </c>
      <c r="B2835" s="265">
        <v>4610291.22</v>
      </c>
      <c r="C2835" s="265">
        <v>4561502.9345100001</v>
      </c>
      <c r="D2835" s="266"/>
    </row>
    <row r="2836" spans="1:4" s="307" customFormat="1" ht="12.75" x14ac:dyDescent="0.2">
      <c r="B2836" s="268"/>
      <c r="C2836" s="268"/>
      <c r="D2836" s="311"/>
    </row>
    <row r="2837" spans="1:4" s="307" customFormat="1" ht="12.75" x14ac:dyDescent="0.2">
      <c r="B2837" s="269"/>
      <c r="C2837" s="269"/>
      <c r="D2837" s="311"/>
    </row>
    <row r="2838" spans="1:4" s="307" customFormat="1" ht="12.75" x14ac:dyDescent="0.2">
      <c r="A2838" s="1320" t="s">
        <v>2891</v>
      </c>
      <c r="B2838" s="1320"/>
      <c r="C2838" s="1320"/>
      <c r="D2838" s="1320"/>
    </row>
    <row r="2839" spans="1:4" s="307" customFormat="1" ht="12.75" x14ac:dyDescent="0.2">
      <c r="A2839" s="1321" t="s">
        <v>4328</v>
      </c>
      <c r="B2839" s="1321"/>
      <c r="C2839" s="1321"/>
      <c r="D2839" s="1321"/>
    </row>
    <row r="2840" spans="1:4" s="455" customFormat="1" ht="11.25" customHeight="1" x14ac:dyDescent="0.2"/>
    <row r="2841" spans="1:4" ht="11.25" customHeight="1" x14ac:dyDescent="0.25"/>
    <row r="2842" spans="1:4" ht="11.25" customHeight="1" x14ac:dyDescent="0.25"/>
    <row r="2843" spans="1:4" ht="11.25" customHeight="1" x14ac:dyDescent="0.25"/>
    <row r="2844" spans="1:4" ht="11.25" customHeight="1" x14ac:dyDescent="0.25"/>
    <row r="2845" spans="1:4" ht="11.25" customHeight="1" x14ac:dyDescent="0.25"/>
    <row r="2846" spans="1:4" ht="11.25" customHeight="1" x14ac:dyDescent="0.25"/>
    <row r="2847" spans="1:4" ht="11.25" customHeight="1" x14ac:dyDescent="0.25"/>
  </sheetData>
  <mergeCells count="1228">
    <mergeCell ref="A2832:A2834"/>
    <mergeCell ref="A1:D1"/>
    <mergeCell ref="A2838:D2838"/>
    <mergeCell ref="A2839:D2839"/>
    <mergeCell ref="A2817:A2818"/>
    <mergeCell ref="A2819:A2820"/>
    <mergeCell ref="A2821:A2822"/>
    <mergeCell ref="A2823:A2826"/>
    <mergeCell ref="A2827:A2829"/>
    <mergeCell ref="A2830:A2831"/>
    <mergeCell ref="A2805:A2806"/>
    <mergeCell ref="A2807:A2808"/>
    <mergeCell ref="A2809:A2810"/>
    <mergeCell ref="A2811:A2812"/>
    <mergeCell ref="A2813:A2814"/>
    <mergeCell ref="A2815:A2816"/>
    <mergeCell ref="A2793:A2794"/>
    <mergeCell ref="A2795:A2796"/>
    <mergeCell ref="A2797:A2798"/>
    <mergeCell ref="A2799:A2800"/>
    <mergeCell ref="A2801:A2802"/>
    <mergeCell ref="A2803:A2804"/>
    <mergeCell ref="A2779:A2780"/>
    <mergeCell ref="A2781:A2782"/>
    <mergeCell ref="A2783:A2784"/>
    <mergeCell ref="A2785:A2786"/>
    <mergeCell ref="A2787:A2788"/>
    <mergeCell ref="A2789:A2792"/>
    <mergeCell ref="A2767:A2768"/>
    <mergeCell ref="A2769:A2770"/>
    <mergeCell ref="A2771:A2772"/>
    <mergeCell ref="A2773:A2774"/>
    <mergeCell ref="A2775:A2776"/>
    <mergeCell ref="A2777:A2778"/>
    <mergeCell ref="A2755:A2756"/>
    <mergeCell ref="A2757:A2758"/>
    <mergeCell ref="A2759:A2760"/>
    <mergeCell ref="A2761:A2762"/>
    <mergeCell ref="A2763:A2764"/>
    <mergeCell ref="A2765:A2766"/>
    <mergeCell ref="A2738:A2739"/>
    <mergeCell ref="A2740:A2742"/>
    <mergeCell ref="A2743:A2744"/>
    <mergeCell ref="A2745:A2747"/>
    <mergeCell ref="A2748:A2752"/>
    <mergeCell ref="A2753:A2754"/>
    <mergeCell ref="A2717:A2718"/>
    <mergeCell ref="A2719:A2720"/>
    <mergeCell ref="A2721:A2722"/>
    <mergeCell ref="A2723:A2724"/>
    <mergeCell ref="A2725:A2726"/>
    <mergeCell ref="A2727:A2737"/>
    <mergeCell ref="A2703:A2705"/>
    <mergeCell ref="A2706:A2708"/>
    <mergeCell ref="A2709:A2710"/>
    <mergeCell ref="A2711:A2712"/>
    <mergeCell ref="A2713:A2714"/>
    <mergeCell ref="A2715:A2716"/>
    <mergeCell ref="A2690:A2691"/>
    <mergeCell ref="A2692:A2693"/>
    <mergeCell ref="A2694:A2695"/>
    <mergeCell ref="A2696:A2697"/>
    <mergeCell ref="A2698:A2700"/>
    <mergeCell ref="A2701:A2702"/>
    <mergeCell ref="A2675:A2676"/>
    <mergeCell ref="A2677:A2678"/>
    <mergeCell ref="A2679:A2680"/>
    <mergeCell ref="A2681:A2682"/>
    <mergeCell ref="A2683:A2684"/>
    <mergeCell ref="A2685:A2689"/>
    <mergeCell ref="A2662:A2663"/>
    <mergeCell ref="A2664:A2665"/>
    <mergeCell ref="A2666:A2668"/>
    <mergeCell ref="A2669:A2670"/>
    <mergeCell ref="A2671:A2672"/>
    <mergeCell ref="A2673:A2674"/>
    <mergeCell ref="A2650:A2651"/>
    <mergeCell ref="A2652:A2653"/>
    <mergeCell ref="A2654:A2655"/>
    <mergeCell ref="A2656:A2657"/>
    <mergeCell ref="A2658:A2659"/>
    <mergeCell ref="A2660:A2661"/>
    <mergeCell ref="A2638:A2639"/>
    <mergeCell ref="A2640:A2641"/>
    <mergeCell ref="A2642:A2643"/>
    <mergeCell ref="A2644:A2645"/>
    <mergeCell ref="A2646:A2647"/>
    <mergeCell ref="A2648:A2649"/>
    <mergeCell ref="A2624:A2625"/>
    <mergeCell ref="A2626:A2627"/>
    <mergeCell ref="A2628:A2629"/>
    <mergeCell ref="A2630:A2631"/>
    <mergeCell ref="A2632:A2635"/>
    <mergeCell ref="A2636:A2637"/>
    <mergeCell ref="A2612:A2613"/>
    <mergeCell ref="A2614:A2615"/>
    <mergeCell ref="A2616:A2617"/>
    <mergeCell ref="A2618:A2619"/>
    <mergeCell ref="A2620:A2621"/>
    <mergeCell ref="A2622:A2623"/>
    <mergeCell ref="A2600:A2601"/>
    <mergeCell ref="A2602:A2603"/>
    <mergeCell ref="A2604:A2605"/>
    <mergeCell ref="A2606:A2607"/>
    <mergeCell ref="A2608:A2609"/>
    <mergeCell ref="A2610:A2611"/>
    <mergeCell ref="A2588:A2589"/>
    <mergeCell ref="A2590:A2591"/>
    <mergeCell ref="A2592:A2593"/>
    <mergeCell ref="A2594:A2595"/>
    <mergeCell ref="A2596:A2597"/>
    <mergeCell ref="A2598:A2599"/>
    <mergeCell ref="A2575:A2576"/>
    <mergeCell ref="A2577:A2578"/>
    <mergeCell ref="A2579:A2580"/>
    <mergeCell ref="A2581:A2582"/>
    <mergeCell ref="A2583:A2584"/>
    <mergeCell ref="A2585:A2587"/>
    <mergeCell ref="A2561:A2563"/>
    <mergeCell ref="A2564:A2565"/>
    <mergeCell ref="A2566:A2567"/>
    <mergeCell ref="A2568:A2569"/>
    <mergeCell ref="A2570:A2572"/>
    <mergeCell ref="A2573:A2574"/>
    <mergeCell ref="A2547:A2548"/>
    <mergeCell ref="A2549:A2550"/>
    <mergeCell ref="A2551:A2553"/>
    <mergeCell ref="A2554:A2556"/>
    <mergeCell ref="A2557:A2558"/>
    <mergeCell ref="A2559:A2560"/>
    <mergeCell ref="A2535:A2536"/>
    <mergeCell ref="A2537:A2538"/>
    <mergeCell ref="A2539:A2540"/>
    <mergeCell ref="A2541:A2542"/>
    <mergeCell ref="A2543:A2544"/>
    <mergeCell ref="A2545:A2546"/>
    <mergeCell ref="A2523:A2524"/>
    <mergeCell ref="A2525:A2526"/>
    <mergeCell ref="A2527:A2528"/>
    <mergeCell ref="A2529:A2530"/>
    <mergeCell ref="A2531:A2532"/>
    <mergeCell ref="A2533:A2534"/>
    <mergeCell ref="A2511:A2512"/>
    <mergeCell ref="A2513:A2514"/>
    <mergeCell ref="A2515:A2516"/>
    <mergeCell ref="A2517:A2518"/>
    <mergeCell ref="A2519:A2520"/>
    <mergeCell ref="A2521:A2522"/>
    <mergeCell ref="A2499:A2500"/>
    <mergeCell ref="A2501:A2502"/>
    <mergeCell ref="A2503:A2504"/>
    <mergeCell ref="A2505:A2506"/>
    <mergeCell ref="A2507:A2508"/>
    <mergeCell ref="A2509:A2510"/>
    <mergeCell ref="A2487:A2488"/>
    <mergeCell ref="A2489:A2490"/>
    <mergeCell ref="A2491:A2492"/>
    <mergeCell ref="A2493:A2494"/>
    <mergeCell ref="A2495:A2496"/>
    <mergeCell ref="A2497:A2498"/>
    <mergeCell ref="A2474:A2475"/>
    <mergeCell ref="A2476:A2477"/>
    <mergeCell ref="A2478:A2479"/>
    <mergeCell ref="A2480:A2482"/>
    <mergeCell ref="A2483:A2484"/>
    <mergeCell ref="A2485:A2486"/>
    <mergeCell ref="A2462:A2463"/>
    <mergeCell ref="A2464:A2465"/>
    <mergeCell ref="A2466:A2467"/>
    <mergeCell ref="A2468:A2469"/>
    <mergeCell ref="A2470:A2471"/>
    <mergeCell ref="A2472:A2473"/>
    <mergeCell ref="A2449:A2450"/>
    <mergeCell ref="A2451:A2452"/>
    <mergeCell ref="A2453:A2454"/>
    <mergeCell ref="A2455:A2457"/>
    <mergeCell ref="A2458:A2459"/>
    <mergeCell ref="A2460:A2461"/>
    <mergeCell ref="A2434:A2435"/>
    <mergeCell ref="A2436:A2437"/>
    <mergeCell ref="A2438:A2439"/>
    <mergeCell ref="A2440:A2442"/>
    <mergeCell ref="A2443:A2445"/>
    <mergeCell ref="A2446:A2448"/>
    <mergeCell ref="A2422:A2423"/>
    <mergeCell ref="A2424:A2425"/>
    <mergeCell ref="A2426:A2427"/>
    <mergeCell ref="A2428:A2429"/>
    <mergeCell ref="A2430:A2431"/>
    <mergeCell ref="A2432:A2433"/>
    <mergeCell ref="A2407:A2408"/>
    <mergeCell ref="A2409:A2410"/>
    <mergeCell ref="A2411:A2413"/>
    <mergeCell ref="A2414:A2416"/>
    <mergeCell ref="A2417:A2418"/>
    <mergeCell ref="A2419:A2421"/>
    <mergeCell ref="A2395:A2396"/>
    <mergeCell ref="A2397:A2398"/>
    <mergeCell ref="A2399:A2400"/>
    <mergeCell ref="A2401:A2402"/>
    <mergeCell ref="A2403:A2404"/>
    <mergeCell ref="A2405:A2406"/>
    <mergeCell ref="A2379:A2380"/>
    <mergeCell ref="A2381:A2382"/>
    <mergeCell ref="A2383:A2386"/>
    <mergeCell ref="A2387:A2390"/>
    <mergeCell ref="A2391:A2392"/>
    <mergeCell ref="A2393:A2394"/>
    <mergeCell ref="A2367:A2368"/>
    <mergeCell ref="A2369:A2370"/>
    <mergeCell ref="A2371:A2372"/>
    <mergeCell ref="A2373:A2374"/>
    <mergeCell ref="A2375:A2376"/>
    <mergeCell ref="A2377:A2378"/>
    <mergeCell ref="A2355:A2356"/>
    <mergeCell ref="A2357:A2358"/>
    <mergeCell ref="A2359:A2360"/>
    <mergeCell ref="A2361:A2362"/>
    <mergeCell ref="A2363:A2364"/>
    <mergeCell ref="A2365:A2366"/>
    <mergeCell ref="A2343:A2344"/>
    <mergeCell ref="A2345:A2346"/>
    <mergeCell ref="A2347:A2348"/>
    <mergeCell ref="A2349:A2350"/>
    <mergeCell ref="A2351:A2352"/>
    <mergeCell ref="A2353:A2354"/>
    <mergeCell ref="A2331:A2332"/>
    <mergeCell ref="A2333:A2334"/>
    <mergeCell ref="A2335:A2336"/>
    <mergeCell ref="A2337:A2338"/>
    <mergeCell ref="A2339:A2340"/>
    <mergeCell ref="A2341:A2342"/>
    <mergeCell ref="A2313:A2314"/>
    <mergeCell ref="A2315:A2316"/>
    <mergeCell ref="A2317:A2318"/>
    <mergeCell ref="A2319:A2320"/>
    <mergeCell ref="A2321:A2323"/>
    <mergeCell ref="A2324:A2330"/>
    <mergeCell ref="A2296:A2297"/>
    <mergeCell ref="A2298:A2300"/>
    <mergeCell ref="A2301:A2303"/>
    <mergeCell ref="A2304:A2305"/>
    <mergeCell ref="A2306:A2310"/>
    <mergeCell ref="A2311:A2312"/>
    <mergeCell ref="A2283:A2284"/>
    <mergeCell ref="A2285:A2286"/>
    <mergeCell ref="A2287:A2288"/>
    <mergeCell ref="A2289:A2291"/>
    <mergeCell ref="A2292:A2293"/>
    <mergeCell ref="A2294:A2295"/>
    <mergeCell ref="A2270:A2271"/>
    <mergeCell ref="A2272:A2273"/>
    <mergeCell ref="A2274:A2275"/>
    <mergeCell ref="A2276:A2278"/>
    <mergeCell ref="A2279:A2280"/>
    <mergeCell ref="A2281:A2282"/>
    <mergeCell ref="A2254:A2255"/>
    <mergeCell ref="A2256:A2258"/>
    <mergeCell ref="A2259:A2260"/>
    <mergeCell ref="A2261:A2263"/>
    <mergeCell ref="A2264:A2267"/>
    <mergeCell ref="A2268:A2269"/>
    <mergeCell ref="A2241:A2243"/>
    <mergeCell ref="A2244:A2245"/>
    <mergeCell ref="A2246:A2247"/>
    <mergeCell ref="A2248:A2249"/>
    <mergeCell ref="A2250:A2251"/>
    <mergeCell ref="A2252:A2253"/>
    <mergeCell ref="A2212:A2213"/>
    <mergeCell ref="A2214:A2215"/>
    <mergeCell ref="A2216:A2229"/>
    <mergeCell ref="A2230:A2232"/>
    <mergeCell ref="A2233:A2234"/>
    <mergeCell ref="A2235:A2240"/>
    <mergeCell ref="A2198:A2199"/>
    <mergeCell ref="A2200:A2201"/>
    <mergeCell ref="A2202:A2203"/>
    <mergeCell ref="A2204:A2205"/>
    <mergeCell ref="A2206:A2209"/>
    <mergeCell ref="A2210:A2211"/>
    <mergeCell ref="A2185:A2186"/>
    <mergeCell ref="A2187:A2188"/>
    <mergeCell ref="A2189:A2191"/>
    <mergeCell ref="A2192:A2193"/>
    <mergeCell ref="A2194:A2195"/>
    <mergeCell ref="A2196:A2197"/>
    <mergeCell ref="A2173:A2174"/>
    <mergeCell ref="A2175:A2176"/>
    <mergeCell ref="A2177:A2178"/>
    <mergeCell ref="A2179:A2180"/>
    <mergeCell ref="A2181:A2182"/>
    <mergeCell ref="A2183:A2184"/>
    <mergeCell ref="A2161:A2162"/>
    <mergeCell ref="A2163:A2164"/>
    <mergeCell ref="A2165:A2166"/>
    <mergeCell ref="A2167:A2168"/>
    <mergeCell ref="A2169:A2170"/>
    <mergeCell ref="A2171:A2172"/>
    <mergeCell ref="A2149:A2150"/>
    <mergeCell ref="A2151:A2152"/>
    <mergeCell ref="A2153:A2154"/>
    <mergeCell ref="A2155:A2156"/>
    <mergeCell ref="A2157:A2158"/>
    <mergeCell ref="A2159:A2160"/>
    <mergeCell ref="A2137:A2138"/>
    <mergeCell ref="A2139:A2140"/>
    <mergeCell ref="A2141:A2142"/>
    <mergeCell ref="A2143:A2144"/>
    <mergeCell ref="A2145:A2146"/>
    <mergeCell ref="A2147:A2148"/>
    <mergeCell ref="A2124:A2125"/>
    <mergeCell ref="A2126:A2127"/>
    <mergeCell ref="A2128:A2130"/>
    <mergeCell ref="A2131:A2132"/>
    <mergeCell ref="A2133:A2134"/>
    <mergeCell ref="A2135:A2136"/>
    <mergeCell ref="A2112:A2113"/>
    <mergeCell ref="A2114:A2115"/>
    <mergeCell ref="A2116:A2117"/>
    <mergeCell ref="A2118:A2119"/>
    <mergeCell ref="A2120:A2121"/>
    <mergeCell ref="A2122:A2123"/>
    <mergeCell ref="A2100:A2101"/>
    <mergeCell ref="A2102:A2103"/>
    <mergeCell ref="A2104:A2105"/>
    <mergeCell ref="A2106:A2107"/>
    <mergeCell ref="A2108:A2109"/>
    <mergeCell ref="A2110:A2111"/>
    <mergeCell ref="A2087:A2088"/>
    <mergeCell ref="A2089:A2090"/>
    <mergeCell ref="A2091:A2092"/>
    <mergeCell ref="A2093:A2094"/>
    <mergeCell ref="A2095:A2097"/>
    <mergeCell ref="A2098:A2099"/>
    <mergeCell ref="A2075:A2076"/>
    <mergeCell ref="A2077:A2078"/>
    <mergeCell ref="A2079:A2080"/>
    <mergeCell ref="A2081:A2082"/>
    <mergeCell ref="A2083:A2084"/>
    <mergeCell ref="A2085:A2086"/>
    <mergeCell ref="A2063:A2064"/>
    <mergeCell ref="A2065:A2066"/>
    <mergeCell ref="A2067:A2068"/>
    <mergeCell ref="A2069:A2070"/>
    <mergeCell ref="A2071:A2072"/>
    <mergeCell ref="A2073:A2074"/>
    <mergeCell ref="A2051:A2052"/>
    <mergeCell ref="A2053:A2054"/>
    <mergeCell ref="A2055:A2056"/>
    <mergeCell ref="A2057:A2058"/>
    <mergeCell ref="A2059:A2060"/>
    <mergeCell ref="A2061:A2062"/>
    <mergeCell ref="A2039:A2040"/>
    <mergeCell ref="A2041:A2042"/>
    <mergeCell ref="A2043:A2044"/>
    <mergeCell ref="A2045:A2046"/>
    <mergeCell ref="A2047:A2048"/>
    <mergeCell ref="A2049:A2050"/>
    <mergeCell ref="A2026:A2027"/>
    <mergeCell ref="A2028:A2030"/>
    <mergeCell ref="A2031:A2032"/>
    <mergeCell ref="A2033:A2034"/>
    <mergeCell ref="A2035:A2036"/>
    <mergeCell ref="A2037:A2038"/>
    <mergeCell ref="A2014:A2015"/>
    <mergeCell ref="A2016:A2017"/>
    <mergeCell ref="A2018:A2019"/>
    <mergeCell ref="A2020:A2021"/>
    <mergeCell ref="A2022:A2023"/>
    <mergeCell ref="A2024:A2025"/>
    <mergeCell ref="A2001:A2002"/>
    <mergeCell ref="A2003:A2004"/>
    <mergeCell ref="A2005:A2006"/>
    <mergeCell ref="A2007:A2008"/>
    <mergeCell ref="A2009:A2010"/>
    <mergeCell ref="A2011:A2013"/>
    <mergeCell ref="A1989:A1990"/>
    <mergeCell ref="A1991:A1992"/>
    <mergeCell ref="A1993:A1994"/>
    <mergeCell ref="A1995:A1996"/>
    <mergeCell ref="A1997:A1998"/>
    <mergeCell ref="A1999:A2000"/>
    <mergeCell ref="A1977:A1978"/>
    <mergeCell ref="A1979:A1980"/>
    <mergeCell ref="A1981:A1982"/>
    <mergeCell ref="A1983:A1984"/>
    <mergeCell ref="A1985:A1986"/>
    <mergeCell ref="A1987:A1988"/>
    <mergeCell ref="A1965:A1966"/>
    <mergeCell ref="A1967:A1968"/>
    <mergeCell ref="A1969:A1970"/>
    <mergeCell ref="A1971:A1972"/>
    <mergeCell ref="A1973:A1974"/>
    <mergeCell ref="A1975:A1976"/>
    <mergeCell ref="A1953:A1954"/>
    <mergeCell ref="A1955:A1956"/>
    <mergeCell ref="A1957:A1958"/>
    <mergeCell ref="A1959:A1960"/>
    <mergeCell ref="A1961:A1962"/>
    <mergeCell ref="A1963:A1964"/>
    <mergeCell ref="A1940:A1942"/>
    <mergeCell ref="A1943:A1944"/>
    <mergeCell ref="A1945:A1946"/>
    <mergeCell ref="A1947:A1948"/>
    <mergeCell ref="A1949:A1950"/>
    <mergeCell ref="A1951:A1952"/>
    <mergeCell ref="A1928:A1929"/>
    <mergeCell ref="A1930:A1931"/>
    <mergeCell ref="A1932:A1933"/>
    <mergeCell ref="A1934:A1935"/>
    <mergeCell ref="A1936:A1937"/>
    <mergeCell ref="A1938:A1939"/>
    <mergeCell ref="A1916:A1917"/>
    <mergeCell ref="A1918:A1919"/>
    <mergeCell ref="A1920:A1921"/>
    <mergeCell ref="A1922:A1923"/>
    <mergeCell ref="A1924:A1925"/>
    <mergeCell ref="A1926:A1927"/>
    <mergeCell ref="A1902:A1903"/>
    <mergeCell ref="A1904:A1905"/>
    <mergeCell ref="A1906:A1908"/>
    <mergeCell ref="A1909:A1911"/>
    <mergeCell ref="A1912:A1913"/>
    <mergeCell ref="A1914:A1915"/>
    <mergeCell ref="A1886:A1887"/>
    <mergeCell ref="A1888:A1891"/>
    <mergeCell ref="A1892:A1893"/>
    <mergeCell ref="A1894:A1895"/>
    <mergeCell ref="A1896:A1897"/>
    <mergeCell ref="A1898:A1901"/>
    <mergeCell ref="A1873:A1874"/>
    <mergeCell ref="A1875:A1877"/>
    <mergeCell ref="A1878:A1879"/>
    <mergeCell ref="A1880:A1881"/>
    <mergeCell ref="A1882:A1883"/>
    <mergeCell ref="A1884:A1885"/>
    <mergeCell ref="A1861:A1862"/>
    <mergeCell ref="A1863:A1864"/>
    <mergeCell ref="A1865:A1866"/>
    <mergeCell ref="A1867:A1868"/>
    <mergeCell ref="A1869:A1870"/>
    <mergeCell ref="A1871:A1872"/>
    <mergeCell ref="A1848:A1849"/>
    <mergeCell ref="A1850:A1851"/>
    <mergeCell ref="A1852:A1853"/>
    <mergeCell ref="A1854:A1855"/>
    <mergeCell ref="A1856:A1857"/>
    <mergeCell ref="A1858:A1860"/>
    <mergeCell ref="A1836:A1837"/>
    <mergeCell ref="A1838:A1839"/>
    <mergeCell ref="A1840:A1841"/>
    <mergeCell ref="A1842:A1843"/>
    <mergeCell ref="A1844:A1845"/>
    <mergeCell ref="A1846:A1847"/>
    <mergeCell ref="A1824:A1825"/>
    <mergeCell ref="A1826:A1827"/>
    <mergeCell ref="A1828:A1829"/>
    <mergeCell ref="A1830:A1831"/>
    <mergeCell ref="A1832:A1833"/>
    <mergeCell ref="A1834:A1835"/>
    <mergeCell ref="A1812:A1813"/>
    <mergeCell ref="A1814:A1815"/>
    <mergeCell ref="A1816:A1817"/>
    <mergeCell ref="A1818:A1819"/>
    <mergeCell ref="A1820:A1821"/>
    <mergeCell ref="A1822:A1823"/>
    <mergeCell ref="A1800:A1801"/>
    <mergeCell ref="A1802:A1803"/>
    <mergeCell ref="A1804:A1805"/>
    <mergeCell ref="A1806:A1807"/>
    <mergeCell ref="A1808:A1809"/>
    <mergeCell ref="A1810:A1811"/>
    <mergeCell ref="A1788:A1789"/>
    <mergeCell ref="A1790:A1791"/>
    <mergeCell ref="A1792:A1793"/>
    <mergeCell ref="A1794:A1795"/>
    <mergeCell ref="A1796:A1797"/>
    <mergeCell ref="A1798:A1799"/>
    <mergeCell ref="A1775:A1776"/>
    <mergeCell ref="A1777:A1779"/>
    <mergeCell ref="A1780:A1781"/>
    <mergeCell ref="A1782:A1783"/>
    <mergeCell ref="A1784:A1785"/>
    <mergeCell ref="A1786:A1787"/>
    <mergeCell ref="A1762:A1764"/>
    <mergeCell ref="A1765:A1766"/>
    <mergeCell ref="A1767:A1768"/>
    <mergeCell ref="A1769:A1770"/>
    <mergeCell ref="A1771:A1772"/>
    <mergeCell ref="A1773:A1774"/>
    <mergeCell ref="A1749:A1750"/>
    <mergeCell ref="A1751:A1752"/>
    <mergeCell ref="A1753:A1754"/>
    <mergeCell ref="A1755:A1756"/>
    <mergeCell ref="A1757:A1759"/>
    <mergeCell ref="A1760:A1761"/>
    <mergeCell ref="A1734:A1735"/>
    <mergeCell ref="A1736:A1740"/>
    <mergeCell ref="A1741:A1742"/>
    <mergeCell ref="A1743:A1744"/>
    <mergeCell ref="A1745:A1746"/>
    <mergeCell ref="A1747:A1748"/>
    <mergeCell ref="A1722:A1723"/>
    <mergeCell ref="A1724:A1725"/>
    <mergeCell ref="A1726:A1727"/>
    <mergeCell ref="A1728:A1729"/>
    <mergeCell ref="A1730:A1731"/>
    <mergeCell ref="A1732:A1733"/>
    <mergeCell ref="A1710:A1711"/>
    <mergeCell ref="A1712:A1713"/>
    <mergeCell ref="A1714:A1715"/>
    <mergeCell ref="A1716:A1717"/>
    <mergeCell ref="A1718:A1719"/>
    <mergeCell ref="A1720:A1721"/>
    <mergeCell ref="A1696:A1697"/>
    <mergeCell ref="A1698:A1700"/>
    <mergeCell ref="A1701:A1703"/>
    <mergeCell ref="A1704:A1705"/>
    <mergeCell ref="A1706:A1707"/>
    <mergeCell ref="A1708:A1709"/>
    <mergeCell ref="A1683:A1684"/>
    <mergeCell ref="A1685:A1686"/>
    <mergeCell ref="A1687:A1688"/>
    <mergeCell ref="A1689:A1690"/>
    <mergeCell ref="A1691:A1692"/>
    <mergeCell ref="A1693:A1695"/>
    <mergeCell ref="A1667:A1668"/>
    <mergeCell ref="A1669:A1670"/>
    <mergeCell ref="A1671:A1673"/>
    <mergeCell ref="A1674:A1676"/>
    <mergeCell ref="A1677:A1680"/>
    <mergeCell ref="A1681:A1682"/>
    <mergeCell ref="A1652:A1654"/>
    <mergeCell ref="A1655:A1656"/>
    <mergeCell ref="A1657:A1658"/>
    <mergeCell ref="A1659:A1660"/>
    <mergeCell ref="A1661:A1664"/>
    <mergeCell ref="A1665:A1666"/>
    <mergeCell ref="A1636:A1637"/>
    <mergeCell ref="A1638:A1639"/>
    <mergeCell ref="A1640:A1641"/>
    <mergeCell ref="A1642:A1644"/>
    <mergeCell ref="A1645:A1647"/>
    <mergeCell ref="A1648:A1651"/>
    <mergeCell ref="A1624:A1625"/>
    <mergeCell ref="A1626:A1627"/>
    <mergeCell ref="A1628:A1629"/>
    <mergeCell ref="A1630:A1631"/>
    <mergeCell ref="A1632:A1633"/>
    <mergeCell ref="A1634:A1635"/>
    <mergeCell ref="A1611:A1612"/>
    <mergeCell ref="A1613:A1615"/>
    <mergeCell ref="A1616:A1617"/>
    <mergeCell ref="A1618:A1619"/>
    <mergeCell ref="A1620:A1621"/>
    <mergeCell ref="A1622:A1623"/>
    <mergeCell ref="A1598:A1599"/>
    <mergeCell ref="A1600:A1601"/>
    <mergeCell ref="A1602:A1603"/>
    <mergeCell ref="A1604:A1605"/>
    <mergeCell ref="A1606:A1607"/>
    <mergeCell ref="A1608:A1610"/>
    <mergeCell ref="A1586:A1587"/>
    <mergeCell ref="A1588:A1589"/>
    <mergeCell ref="A1590:A1591"/>
    <mergeCell ref="A1592:A1593"/>
    <mergeCell ref="A1594:A1595"/>
    <mergeCell ref="A1596:A1597"/>
    <mergeCell ref="A1566:A1567"/>
    <mergeCell ref="A1568:A1569"/>
    <mergeCell ref="A1570:A1571"/>
    <mergeCell ref="A1572:A1573"/>
    <mergeCell ref="A1574:A1583"/>
    <mergeCell ref="A1584:A1585"/>
    <mergeCell ref="A1552:A1554"/>
    <mergeCell ref="A1555:A1556"/>
    <mergeCell ref="A1557:A1558"/>
    <mergeCell ref="A1559:A1560"/>
    <mergeCell ref="A1561:A1563"/>
    <mergeCell ref="A1564:A1565"/>
    <mergeCell ref="A1538:A1539"/>
    <mergeCell ref="A1540:A1541"/>
    <mergeCell ref="A1542:A1543"/>
    <mergeCell ref="A1544:A1545"/>
    <mergeCell ref="A1546:A1547"/>
    <mergeCell ref="A1548:A1551"/>
    <mergeCell ref="A1526:A1527"/>
    <mergeCell ref="A1528:A1529"/>
    <mergeCell ref="A1530:A1531"/>
    <mergeCell ref="A1532:A1533"/>
    <mergeCell ref="A1534:A1535"/>
    <mergeCell ref="A1536:A1537"/>
    <mergeCell ref="A1509:A1510"/>
    <mergeCell ref="A1511:A1512"/>
    <mergeCell ref="A1513:A1514"/>
    <mergeCell ref="A1515:A1519"/>
    <mergeCell ref="A1520:A1521"/>
    <mergeCell ref="A1522:A1525"/>
    <mergeCell ref="A1495:A1496"/>
    <mergeCell ref="A1497:A1498"/>
    <mergeCell ref="A1499:A1501"/>
    <mergeCell ref="A1502:A1503"/>
    <mergeCell ref="A1504:A1505"/>
    <mergeCell ref="A1506:A1508"/>
    <mergeCell ref="A1482:A1483"/>
    <mergeCell ref="A1484:A1485"/>
    <mergeCell ref="A1486:A1488"/>
    <mergeCell ref="A1489:A1490"/>
    <mergeCell ref="A1491:A1492"/>
    <mergeCell ref="A1493:A1494"/>
    <mergeCell ref="A1469:A1470"/>
    <mergeCell ref="A1471:A1472"/>
    <mergeCell ref="A1473:A1474"/>
    <mergeCell ref="A1475:A1476"/>
    <mergeCell ref="A1477:A1478"/>
    <mergeCell ref="A1479:A1481"/>
    <mergeCell ref="A1457:A1458"/>
    <mergeCell ref="A1459:A1460"/>
    <mergeCell ref="A1461:A1462"/>
    <mergeCell ref="A1463:A1464"/>
    <mergeCell ref="A1465:A1466"/>
    <mergeCell ref="A1467:A1468"/>
    <mergeCell ref="A1444:A1445"/>
    <mergeCell ref="A1446:A1447"/>
    <mergeCell ref="A1448:A1449"/>
    <mergeCell ref="A1450:A1451"/>
    <mergeCell ref="A1452:A1453"/>
    <mergeCell ref="A1454:A1456"/>
    <mergeCell ref="A1431:A1432"/>
    <mergeCell ref="A1433:A1435"/>
    <mergeCell ref="A1436:A1437"/>
    <mergeCell ref="A1438:A1439"/>
    <mergeCell ref="A1440:A1441"/>
    <mergeCell ref="A1442:A1443"/>
    <mergeCell ref="A1418:A1419"/>
    <mergeCell ref="A1420:A1422"/>
    <mergeCell ref="A1423:A1424"/>
    <mergeCell ref="A1425:A1426"/>
    <mergeCell ref="A1427:A1428"/>
    <mergeCell ref="A1429:A1430"/>
    <mergeCell ref="A1402:A1405"/>
    <mergeCell ref="A1406:A1409"/>
    <mergeCell ref="A1410:A1411"/>
    <mergeCell ref="A1412:A1413"/>
    <mergeCell ref="A1414:A1415"/>
    <mergeCell ref="A1416:A1417"/>
    <mergeCell ref="A1388:A1389"/>
    <mergeCell ref="A1390:A1391"/>
    <mergeCell ref="A1392:A1393"/>
    <mergeCell ref="A1394:A1397"/>
    <mergeCell ref="A1398:A1399"/>
    <mergeCell ref="A1400:A1401"/>
    <mergeCell ref="A1374:A1375"/>
    <mergeCell ref="A1376:A1378"/>
    <mergeCell ref="A1379:A1381"/>
    <mergeCell ref="A1382:A1383"/>
    <mergeCell ref="A1384:A1385"/>
    <mergeCell ref="A1386:A1387"/>
    <mergeCell ref="A1361:A1362"/>
    <mergeCell ref="A1363:A1364"/>
    <mergeCell ref="A1365:A1366"/>
    <mergeCell ref="A1367:A1368"/>
    <mergeCell ref="A1369:A1371"/>
    <mergeCell ref="A1372:A1373"/>
    <mergeCell ref="A1345:A1346"/>
    <mergeCell ref="A1347:A1348"/>
    <mergeCell ref="A1349:A1354"/>
    <mergeCell ref="A1355:A1356"/>
    <mergeCell ref="A1357:A1358"/>
    <mergeCell ref="A1359:A1360"/>
    <mergeCell ref="A1333:A1334"/>
    <mergeCell ref="A1335:A1336"/>
    <mergeCell ref="A1337:A1338"/>
    <mergeCell ref="A1339:A1340"/>
    <mergeCell ref="A1341:A1342"/>
    <mergeCell ref="A1343:A1344"/>
    <mergeCell ref="A1315:A1316"/>
    <mergeCell ref="A1317:A1318"/>
    <mergeCell ref="A1319:A1325"/>
    <mergeCell ref="A1326:A1328"/>
    <mergeCell ref="A1329:A1330"/>
    <mergeCell ref="A1331:A1332"/>
    <mergeCell ref="A1298:A1299"/>
    <mergeCell ref="A1300:A1301"/>
    <mergeCell ref="A1302:A1304"/>
    <mergeCell ref="A1305:A1308"/>
    <mergeCell ref="A1309:A1311"/>
    <mergeCell ref="A1312:A1314"/>
    <mergeCell ref="A1286:A1287"/>
    <mergeCell ref="A1288:A1289"/>
    <mergeCell ref="A1290:A1291"/>
    <mergeCell ref="A1292:A1293"/>
    <mergeCell ref="A1294:A1295"/>
    <mergeCell ref="A1296:A1297"/>
    <mergeCell ref="A1273:A1274"/>
    <mergeCell ref="A1275:A1276"/>
    <mergeCell ref="A1277:A1278"/>
    <mergeCell ref="A1279:A1280"/>
    <mergeCell ref="A1281:A1282"/>
    <mergeCell ref="A1283:A1285"/>
    <mergeCell ref="A1260:A1261"/>
    <mergeCell ref="A1262:A1264"/>
    <mergeCell ref="A1265:A1266"/>
    <mergeCell ref="A1267:A1268"/>
    <mergeCell ref="A1269:A1270"/>
    <mergeCell ref="A1271:A1272"/>
    <mergeCell ref="A1247:A1248"/>
    <mergeCell ref="A1249:A1251"/>
    <mergeCell ref="A1252:A1253"/>
    <mergeCell ref="A1254:A1255"/>
    <mergeCell ref="A1256:A1257"/>
    <mergeCell ref="A1258:A1259"/>
    <mergeCell ref="A1235:A1236"/>
    <mergeCell ref="A1237:A1238"/>
    <mergeCell ref="A1239:A1240"/>
    <mergeCell ref="A1241:A1242"/>
    <mergeCell ref="A1243:A1244"/>
    <mergeCell ref="A1245:A1246"/>
    <mergeCell ref="A1223:A1224"/>
    <mergeCell ref="A1225:A1226"/>
    <mergeCell ref="A1227:A1228"/>
    <mergeCell ref="A1229:A1230"/>
    <mergeCell ref="A1231:A1232"/>
    <mergeCell ref="A1233:A1234"/>
    <mergeCell ref="A1211:A1212"/>
    <mergeCell ref="A1213:A1214"/>
    <mergeCell ref="A1215:A1216"/>
    <mergeCell ref="A1217:A1218"/>
    <mergeCell ref="A1219:A1220"/>
    <mergeCell ref="A1221:A1222"/>
    <mergeCell ref="A1199:A1200"/>
    <mergeCell ref="A1201:A1202"/>
    <mergeCell ref="A1203:A1204"/>
    <mergeCell ref="A1205:A1206"/>
    <mergeCell ref="A1207:A1208"/>
    <mergeCell ref="A1209:A1210"/>
    <mergeCell ref="A1187:A1188"/>
    <mergeCell ref="A1189:A1190"/>
    <mergeCell ref="A1191:A1192"/>
    <mergeCell ref="A1193:A1194"/>
    <mergeCell ref="A1195:A1196"/>
    <mergeCell ref="A1197:A1198"/>
    <mergeCell ref="A1172:A1174"/>
    <mergeCell ref="A1175:A1176"/>
    <mergeCell ref="A1177:A1179"/>
    <mergeCell ref="A1180:A1181"/>
    <mergeCell ref="A1182:A1183"/>
    <mergeCell ref="A1184:A1186"/>
    <mergeCell ref="A1155:A1157"/>
    <mergeCell ref="A1158:A1159"/>
    <mergeCell ref="A1160:A1162"/>
    <mergeCell ref="A1163:A1166"/>
    <mergeCell ref="A1167:A1169"/>
    <mergeCell ref="A1170:A1171"/>
    <mergeCell ref="A1140:A1141"/>
    <mergeCell ref="A1142:A1143"/>
    <mergeCell ref="A1144:A1145"/>
    <mergeCell ref="A1146:A1149"/>
    <mergeCell ref="A1150:A1152"/>
    <mergeCell ref="A1153:A1154"/>
    <mergeCell ref="A1127:A1128"/>
    <mergeCell ref="A1129:A1130"/>
    <mergeCell ref="A1131:A1132"/>
    <mergeCell ref="A1133:A1135"/>
    <mergeCell ref="A1136:A1137"/>
    <mergeCell ref="A1138:A1139"/>
    <mergeCell ref="A1114:A1116"/>
    <mergeCell ref="A1117:A1118"/>
    <mergeCell ref="A1119:A1120"/>
    <mergeCell ref="A1121:A1122"/>
    <mergeCell ref="A1123:A1124"/>
    <mergeCell ref="A1125:A1126"/>
    <mergeCell ref="A1102:A1103"/>
    <mergeCell ref="A1104:A1105"/>
    <mergeCell ref="A1106:A1107"/>
    <mergeCell ref="A1108:A1109"/>
    <mergeCell ref="A1110:A1111"/>
    <mergeCell ref="A1112:A1113"/>
    <mergeCell ref="A1090:A1091"/>
    <mergeCell ref="A1092:A1093"/>
    <mergeCell ref="A1094:A1095"/>
    <mergeCell ref="A1096:A1097"/>
    <mergeCell ref="A1098:A1099"/>
    <mergeCell ref="A1100:A1101"/>
    <mergeCell ref="A1077:A1078"/>
    <mergeCell ref="A1079:A1080"/>
    <mergeCell ref="A1081:A1082"/>
    <mergeCell ref="A1083:A1084"/>
    <mergeCell ref="A1085:A1087"/>
    <mergeCell ref="A1088:A1089"/>
    <mergeCell ref="A1065:A1066"/>
    <mergeCell ref="A1067:A1068"/>
    <mergeCell ref="A1069:A1070"/>
    <mergeCell ref="A1071:A1072"/>
    <mergeCell ref="A1073:A1074"/>
    <mergeCell ref="A1075:A1076"/>
    <mergeCell ref="A1050:A1051"/>
    <mergeCell ref="A1052:A1056"/>
    <mergeCell ref="A1057:A1058"/>
    <mergeCell ref="A1059:A1060"/>
    <mergeCell ref="A1061:A1062"/>
    <mergeCell ref="A1063:A1064"/>
    <mergeCell ref="A1037:A1038"/>
    <mergeCell ref="A1039:A1040"/>
    <mergeCell ref="A1041:A1043"/>
    <mergeCell ref="A1044:A1045"/>
    <mergeCell ref="A1046:A1047"/>
    <mergeCell ref="A1048:A1049"/>
    <mergeCell ref="A1025:A1026"/>
    <mergeCell ref="A1027:A1028"/>
    <mergeCell ref="A1029:A1030"/>
    <mergeCell ref="A1031:A1032"/>
    <mergeCell ref="A1033:A1034"/>
    <mergeCell ref="A1035:A1036"/>
    <mergeCell ref="A1013:A1014"/>
    <mergeCell ref="A1015:A1016"/>
    <mergeCell ref="A1017:A1018"/>
    <mergeCell ref="A1019:A1020"/>
    <mergeCell ref="A1021:A1022"/>
    <mergeCell ref="A1023:A1024"/>
    <mergeCell ref="A1001:A1002"/>
    <mergeCell ref="A1003:A1004"/>
    <mergeCell ref="A1005:A1006"/>
    <mergeCell ref="A1007:A1008"/>
    <mergeCell ref="A1009:A1010"/>
    <mergeCell ref="A1011:A1012"/>
    <mergeCell ref="A988:A989"/>
    <mergeCell ref="A990:A991"/>
    <mergeCell ref="A992:A993"/>
    <mergeCell ref="A994:A995"/>
    <mergeCell ref="A996:A997"/>
    <mergeCell ref="A998:A1000"/>
    <mergeCell ref="A974:A975"/>
    <mergeCell ref="A976:A977"/>
    <mergeCell ref="A978:A979"/>
    <mergeCell ref="A980:A983"/>
    <mergeCell ref="A984:A985"/>
    <mergeCell ref="A986:A987"/>
    <mergeCell ref="A962:A963"/>
    <mergeCell ref="A964:A965"/>
    <mergeCell ref="A966:A967"/>
    <mergeCell ref="A968:A969"/>
    <mergeCell ref="A970:A971"/>
    <mergeCell ref="A972:A973"/>
    <mergeCell ref="A950:A951"/>
    <mergeCell ref="A952:A953"/>
    <mergeCell ref="A954:A955"/>
    <mergeCell ref="A956:A957"/>
    <mergeCell ref="A958:A959"/>
    <mergeCell ref="A960:A961"/>
    <mergeCell ref="A938:A939"/>
    <mergeCell ref="A940:A941"/>
    <mergeCell ref="A942:A943"/>
    <mergeCell ref="A944:A945"/>
    <mergeCell ref="A946:A947"/>
    <mergeCell ref="A948:A949"/>
    <mergeCell ref="A924:A926"/>
    <mergeCell ref="A927:A929"/>
    <mergeCell ref="A930:A931"/>
    <mergeCell ref="A932:A933"/>
    <mergeCell ref="A934:A935"/>
    <mergeCell ref="A936:A937"/>
    <mergeCell ref="A912:A913"/>
    <mergeCell ref="A914:A915"/>
    <mergeCell ref="A916:A917"/>
    <mergeCell ref="A918:A919"/>
    <mergeCell ref="A920:A921"/>
    <mergeCell ref="A922:A923"/>
    <mergeCell ref="A898:A900"/>
    <mergeCell ref="A901:A902"/>
    <mergeCell ref="A903:A904"/>
    <mergeCell ref="A905:A906"/>
    <mergeCell ref="A907:A909"/>
    <mergeCell ref="A910:A911"/>
    <mergeCell ref="A882:A884"/>
    <mergeCell ref="A885:A889"/>
    <mergeCell ref="A890:A891"/>
    <mergeCell ref="A892:A893"/>
    <mergeCell ref="A894:A895"/>
    <mergeCell ref="A896:A897"/>
    <mergeCell ref="A850:A853"/>
    <mergeCell ref="A854:A856"/>
    <mergeCell ref="A857:A864"/>
    <mergeCell ref="A865:A871"/>
    <mergeCell ref="A872:A876"/>
    <mergeCell ref="A877:A881"/>
    <mergeCell ref="A825:A832"/>
    <mergeCell ref="A833:A836"/>
    <mergeCell ref="A837:A841"/>
    <mergeCell ref="A842:A843"/>
    <mergeCell ref="A844:A845"/>
    <mergeCell ref="A846:A849"/>
    <mergeCell ref="A803:A805"/>
    <mergeCell ref="A806:A807"/>
    <mergeCell ref="A808:A809"/>
    <mergeCell ref="A810:A813"/>
    <mergeCell ref="A814:A821"/>
    <mergeCell ref="A822:A824"/>
    <mergeCell ref="A791:A792"/>
    <mergeCell ref="A793:A794"/>
    <mergeCell ref="A795:A796"/>
    <mergeCell ref="A797:A798"/>
    <mergeCell ref="A799:A800"/>
    <mergeCell ref="A801:A802"/>
    <mergeCell ref="A778:A779"/>
    <mergeCell ref="A780:A781"/>
    <mergeCell ref="A782:A783"/>
    <mergeCell ref="A784:A785"/>
    <mergeCell ref="A786:A788"/>
    <mergeCell ref="A789:A790"/>
    <mergeCell ref="A765:A766"/>
    <mergeCell ref="A767:A768"/>
    <mergeCell ref="A769:A771"/>
    <mergeCell ref="A772:A773"/>
    <mergeCell ref="A774:A775"/>
    <mergeCell ref="A776:A777"/>
    <mergeCell ref="A751:A752"/>
    <mergeCell ref="A753:A755"/>
    <mergeCell ref="A756:A758"/>
    <mergeCell ref="A759:A760"/>
    <mergeCell ref="A761:A762"/>
    <mergeCell ref="A763:A764"/>
    <mergeCell ref="A739:A740"/>
    <mergeCell ref="A741:A742"/>
    <mergeCell ref="A743:A744"/>
    <mergeCell ref="A745:A746"/>
    <mergeCell ref="A747:A748"/>
    <mergeCell ref="A749:A750"/>
    <mergeCell ref="A725:A726"/>
    <mergeCell ref="A727:A728"/>
    <mergeCell ref="A729:A730"/>
    <mergeCell ref="A731:A734"/>
    <mergeCell ref="A735:A736"/>
    <mergeCell ref="A737:A738"/>
    <mergeCell ref="A712:A713"/>
    <mergeCell ref="A714:A715"/>
    <mergeCell ref="A716:A717"/>
    <mergeCell ref="A718:A719"/>
    <mergeCell ref="A720:A721"/>
    <mergeCell ref="A722:A724"/>
    <mergeCell ref="A698:A699"/>
    <mergeCell ref="A700:A701"/>
    <mergeCell ref="A702:A704"/>
    <mergeCell ref="A705:A707"/>
    <mergeCell ref="A708:A709"/>
    <mergeCell ref="A710:A711"/>
    <mergeCell ref="A675:A686"/>
    <mergeCell ref="A687:A689"/>
    <mergeCell ref="A690:A691"/>
    <mergeCell ref="A692:A693"/>
    <mergeCell ref="A694:A695"/>
    <mergeCell ref="A696:A697"/>
    <mergeCell ref="A663:A664"/>
    <mergeCell ref="A665:A666"/>
    <mergeCell ref="A667:A668"/>
    <mergeCell ref="A669:A670"/>
    <mergeCell ref="A671:A672"/>
    <mergeCell ref="A673:A674"/>
    <mergeCell ref="A647:A652"/>
    <mergeCell ref="A653:A654"/>
    <mergeCell ref="A655:A656"/>
    <mergeCell ref="A657:A658"/>
    <mergeCell ref="A659:A660"/>
    <mergeCell ref="A661:A662"/>
    <mergeCell ref="A634:A635"/>
    <mergeCell ref="A636:A637"/>
    <mergeCell ref="A638:A639"/>
    <mergeCell ref="A640:A641"/>
    <mergeCell ref="A642:A644"/>
    <mergeCell ref="A645:A646"/>
    <mergeCell ref="A620:A621"/>
    <mergeCell ref="A622:A623"/>
    <mergeCell ref="A624:A625"/>
    <mergeCell ref="A626:A627"/>
    <mergeCell ref="A628:A631"/>
    <mergeCell ref="A632:A633"/>
    <mergeCell ref="A608:A609"/>
    <mergeCell ref="A610:A611"/>
    <mergeCell ref="A612:A613"/>
    <mergeCell ref="A614:A615"/>
    <mergeCell ref="A616:A617"/>
    <mergeCell ref="A618:A619"/>
    <mergeCell ref="A589:A590"/>
    <mergeCell ref="A591:A593"/>
    <mergeCell ref="A594:A595"/>
    <mergeCell ref="A596:A597"/>
    <mergeCell ref="A598:A605"/>
    <mergeCell ref="A606:A607"/>
    <mergeCell ref="A575:A576"/>
    <mergeCell ref="A577:A578"/>
    <mergeCell ref="A579:A580"/>
    <mergeCell ref="A581:A584"/>
    <mergeCell ref="A585:A586"/>
    <mergeCell ref="A587:A588"/>
    <mergeCell ref="A560:A563"/>
    <mergeCell ref="A564:A565"/>
    <mergeCell ref="A566:A567"/>
    <mergeCell ref="A568:A570"/>
    <mergeCell ref="A571:A572"/>
    <mergeCell ref="A573:A574"/>
    <mergeCell ref="A545:A546"/>
    <mergeCell ref="A547:A549"/>
    <mergeCell ref="A550:A553"/>
    <mergeCell ref="A554:A555"/>
    <mergeCell ref="A556:A557"/>
    <mergeCell ref="A558:A559"/>
    <mergeCell ref="A529:A530"/>
    <mergeCell ref="A531:A532"/>
    <mergeCell ref="A533:A534"/>
    <mergeCell ref="A535:A536"/>
    <mergeCell ref="A537:A540"/>
    <mergeCell ref="A541:A544"/>
    <mergeCell ref="A511:A512"/>
    <mergeCell ref="A513:A518"/>
    <mergeCell ref="A519:A520"/>
    <mergeCell ref="A521:A524"/>
    <mergeCell ref="A525:A526"/>
    <mergeCell ref="A527:A528"/>
    <mergeCell ref="A493:A494"/>
    <mergeCell ref="A495:A496"/>
    <mergeCell ref="A497:A498"/>
    <mergeCell ref="A499:A504"/>
    <mergeCell ref="A505:A508"/>
    <mergeCell ref="A509:A510"/>
    <mergeCell ref="A481:A482"/>
    <mergeCell ref="A483:A484"/>
    <mergeCell ref="A485:A486"/>
    <mergeCell ref="A487:A488"/>
    <mergeCell ref="A489:A490"/>
    <mergeCell ref="A491:A492"/>
    <mergeCell ref="A469:A470"/>
    <mergeCell ref="A471:A472"/>
    <mergeCell ref="A473:A474"/>
    <mergeCell ref="A475:A476"/>
    <mergeCell ref="A477:A478"/>
    <mergeCell ref="A479:A480"/>
    <mergeCell ref="A456:A457"/>
    <mergeCell ref="A458:A459"/>
    <mergeCell ref="A460:A461"/>
    <mergeCell ref="A462:A464"/>
    <mergeCell ref="A465:A466"/>
    <mergeCell ref="A467:A468"/>
    <mergeCell ref="A444:A445"/>
    <mergeCell ref="A446:A447"/>
    <mergeCell ref="A448:A449"/>
    <mergeCell ref="A450:A451"/>
    <mergeCell ref="A452:A453"/>
    <mergeCell ref="A454:A455"/>
    <mergeCell ref="A431:A432"/>
    <mergeCell ref="A433:A434"/>
    <mergeCell ref="A435:A436"/>
    <mergeCell ref="A437:A438"/>
    <mergeCell ref="A439:A441"/>
    <mergeCell ref="A442:A443"/>
    <mergeCell ref="A418:A419"/>
    <mergeCell ref="A420:A421"/>
    <mergeCell ref="A422:A423"/>
    <mergeCell ref="A424:A425"/>
    <mergeCell ref="A426:A428"/>
    <mergeCell ref="A429:A430"/>
    <mergeCell ref="A406:A407"/>
    <mergeCell ref="A408:A409"/>
    <mergeCell ref="A410:A411"/>
    <mergeCell ref="A412:A413"/>
    <mergeCell ref="A414:A415"/>
    <mergeCell ref="A416:A417"/>
    <mergeCell ref="A391:A392"/>
    <mergeCell ref="A393:A394"/>
    <mergeCell ref="A395:A396"/>
    <mergeCell ref="A397:A401"/>
    <mergeCell ref="A402:A403"/>
    <mergeCell ref="A404:A405"/>
    <mergeCell ref="A377:A378"/>
    <mergeCell ref="A379:A380"/>
    <mergeCell ref="A381:A382"/>
    <mergeCell ref="A383:A384"/>
    <mergeCell ref="A385:A386"/>
    <mergeCell ref="A387:A390"/>
    <mergeCell ref="A364:A365"/>
    <mergeCell ref="A366:A367"/>
    <mergeCell ref="A368:A370"/>
    <mergeCell ref="A371:A372"/>
    <mergeCell ref="A373:A374"/>
    <mergeCell ref="A375:A376"/>
    <mergeCell ref="A351:A352"/>
    <mergeCell ref="A353:A354"/>
    <mergeCell ref="A355:A356"/>
    <mergeCell ref="A357:A358"/>
    <mergeCell ref="A359:A360"/>
    <mergeCell ref="A361:A363"/>
    <mergeCell ref="A332:A333"/>
    <mergeCell ref="A334:A337"/>
    <mergeCell ref="A338:A339"/>
    <mergeCell ref="A340:A342"/>
    <mergeCell ref="A343:A344"/>
    <mergeCell ref="A345:A350"/>
    <mergeCell ref="A310:A311"/>
    <mergeCell ref="A312:A313"/>
    <mergeCell ref="A314:A315"/>
    <mergeCell ref="A316:A323"/>
    <mergeCell ref="A324:A328"/>
    <mergeCell ref="A329:A331"/>
    <mergeCell ref="A295:A296"/>
    <mergeCell ref="A297:A298"/>
    <mergeCell ref="A299:A301"/>
    <mergeCell ref="A302:A305"/>
    <mergeCell ref="A306:A307"/>
    <mergeCell ref="A308:A309"/>
    <mergeCell ref="A278:A280"/>
    <mergeCell ref="A281:A285"/>
    <mergeCell ref="A286:A287"/>
    <mergeCell ref="A288:A289"/>
    <mergeCell ref="A290:A291"/>
    <mergeCell ref="A292:A294"/>
    <mergeCell ref="A266:A267"/>
    <mergeCell ref="A268:A269"/>
    <mergeCell ref="A270:A271"/>
    <mergeCell ref="A272:A273"/>
    <mergeCell ref="A274:A275"/>
    <mergeCell ref="A276:A277"/>
    <mergeCell ref="A252:A253"/>
    <mergeCell ref="A254:A256"/>
    <mergeCell ref="A257:A258"/>
    <mergeCell ref="A259:A260"/>
    <mergeCell ref="A261:A262"/>
    <mergeCell ref="A263:A265"/>
    <mergeCell ref="A239:A240"/>
    <mergeCell ref="A241:A242"/>
    <mergeCell ref="A243:A244"/>
    <mergeCell ref="A245:A246"/>
    <mergeCell ref="A247:A249"/>
    <mergeCell ref="A250:A251"/>
    <mergeCell ref="A227:A228"/>
    <mergeCell ref="A229:A230"/>
    <mergeCell ref="A231:A232"/>
    <mergeCell ref="A233:A234"/>
    <mergeCell ref="A235:A236"/>
    <mergeCell ref="A237:A238"/>
    <mergeCell ref="A212:A213"/>
    <mergeCell ref="A214:A215"/>
    <mergeCell ref="A216:A217"/>
    <mergeCell ref="A218:A220"/>
    <mergeCell ref="A221:A224"/>
    <mergeCell ref="A225:A226"/>
    <mergeCell ref="A198:A199"/>
    <mergeCell ref="A200:A201"/>
    <mergeCell ref="A202:A203"/>
    <mergeCell ref="A204:A206"/>
    <mergeCell ref="A207:A209"/>
    <mergeCell ref="A210:A211"/>
    <mergeCell ref="A184:A185"/>
    <mergeCell ref="A186:A187"/>
    <mergeCell ref="A188:A190"/>
    <mergeCell ref="A191:A193"/>
    <mergeCell ref="A194:A195"/>
    <mergeCell ref="A196:A197"/>
    <mergeCell ref="A172:A173"/>
    <mergeCell ref="A174:A175"/>
    <mergeCell ref="A176:A177"/>
    <mergeCell ref="A178:A179"/>
    <mergeCell ref="A180:A181"/>
    <mergeCell ref="A182:A183"/>
    <mergeCell ref="A153:A154"/>
    <mergeCell ref="A155:A156"/>
    <mergeCell ref="A157:A158"/>
    <mergeCell ref="A159:A160"/>
    <mergeCell ref="A161:A162"/>
    <mergeCell ref="A163:A171"/>
    <mergeCell ref="A141:A142"/>
    <mergeCell ref="A143:A144"/>
    <mergeCell ref="A145:A146"/>
    <mergeCell ref="A147:A148"/>
    <mergeCell ref="A149:A150"/>
    <mergeCell ref="A151:A152"/>
    <mergeCell ref="A119:A123"/>
    <mergeCell ref="A124:A130"/>
    <mergeCell ref="A131:A133"/>
    <mergeCell ref="A134:A135"/>
    <mergeCell ref="A136:A137"/>
    <mergeCell ref="A138:A140"/>
    <mergeCell ref="A105:A108"/>
    <mergeCell ref="A109:A110"/>
    <mergeCell ref="A111:A112"/>
    <mergeCell ref="A113:A114"/>
    <mergeCell ref="A115:A116"/>
    <mergeCell ref="A117:A118"/>
    <mergeCell ref="A88:A89"/>
    <mergeCell ref="A90:A92"/>
    <mergeCell ref="A93:A94"/>
    <mergeCell ref="A95:A100"/>
    <mergeCell ref="A101:A102"/>
    <mergeCell ref="A103:A104"/>
    <mergeCell ref="A74:A75"/>
    <mergeCell ref="A76:A77"/>
    <mergeCell ref="A78:A81"/>
    <mergeCell ref="A82:A83"/>
    <mergeCell ref="A84:A85"/>
    <mergeCell ref="A86:A87"/>
    <mergeCell ref="A60:A61"/>
    <mergeCell ref="A62:A64"/>
    <mergeCell ref="A65:A66"/>
    <mergeCell ref="A67:A68"/>
    <mergeCell ref="A69:A71"/>
    <mergeCell ref="A72:A73"/>
    <mergeCell ref="A4:A5"/>
    <mergeCell ref="A6:A8"/>
    <mergeCell ref="A9:A11"/>
    <mergeCell ref="A12:A13"/>
    <mergeCell ref="A14:A15"/>
    <mergeCell ref="A16:A17"/>
    <mergeCell ref="A45:A46"/>
    <mergeCell ref="A47:A48"/>
    <mergeCell ref="A49:A51"/>
    <mergeCell ref="A52:A54"/>
    <mergeCell ref="A55:A57"/>
    <mergeCell ref="A58:A59"/>
    <mergeCell ref="A30:A32"/>
    <mergeCell ref="A33:A35"/>
    <mergeCell ref="A36:A37"/>
    <mergeCell ref="A38:A39"/>
    <mergeCell ref="A40:A42"/>
    <mergeCell ref="A43:A44"/>
    <mergeCell ref="A18:A19"/>
    <mergeCell ref="A20:A21"/>
    <mergeCell ref="A22:A23"/>
    <mergeCell ref="A24:A25"/>
    <mergeCell ref="A26:A27"/>
    <mergeCell ref="A28:A29"/>
  </mergeCells>
  <pageMargins left="0.39370078740157483" right="0.39370078740157483" top="0.59055118110236227" bottom="0.39370078740157483" header="0.31496062992125984" footer="0.11811023622047245"/>
  <pageSetup paperSize="9" scale="95" firstPageNumber="387" fitToHeight="0" orientation="landscape" useFirstPageNumber="1" r:id="rId1"/>
  <headerFooter>
    <oddHeader>&amp;L&amp;"Tahoma,Kurzíva"&amp;9Závěrečný účet Moravskoslezského kraje za rok 2022&amp;R&amp;"Tahoma,Kurzíva"&amp;9Tabulka č. 31</oddHeader>
    <oddFooter>&amp;C&amp;"Tahoma,Obyčejné"&amp;P</oddFooter>
  </headerFooter>
  <rowBreaks count="64" manualBreakCount="64">
    <brk id="42" max="16383" man="1"/>
    <brk id="87" max="16383" man="1"/>
    <brk id="126" max="16383" man="1"/>
    <brk id="167" max="16383" man="1"/>
    <brk id="213" max="16383" man="1"/>
    <brk id="258" max="16383" man="1"/>
    <brk id="298" max="16383" man="1"/>
    <brk id="333" max="16383" man="1"/>
    <brk id="374" max="16383" man="1"/>
    <brk id="419" max="16383" man="1"/>
    <brk id="466" max="16383" man="1"/>
    <brk id="510" max="16383" man="1"/>
    <brk id="553" max="16383" man="1"/>
    <brk id="597" max="16383" man="1"/>
    <brk id="639" max="16383" man="1"/>
    <brk id="683" max="16383" man="1"/>
    <brk id="728" max="16383" man="1"/>
    <brk id="773" max="16383" man="1"/>
    <brk id="816" max="16383" man="1"/>
    <brk id="853" max="16383" man="1"/>
    <brk id="891" max="16383" man="1"/>
    <brk id="935" max="16383" man="1"/>
    <brk id="981" max="16383" man="1"/>
    <brk id="1028" max="16383" man="1"/>
    <brk id="1074" max="16383" man="1"/>
    <brk id="1120" max="16383" man="1"/>
    <brk id="1162" max="16383" man="1"/>
    <brk id="1208" max="16383" man="1"/>
    <brk id="1253" max="16383" man="1"/>
    <brk id="1299" max="16383" man="1"/>
    <brk id="1340" max="16383" man="1"/>
    <brk id="1383" max="16383" man="1"/>
    <brk id="1430" max="16383" man="1"/>
    <brk id="1476" max="16383" man="1"/>
    <brk id="1519" max="16383" man="1"/>
    <brk id="1563" max="16383" man="1"/>
    <brk id="1607" max="16383" man="1"/>
    <brk id="1651" max="16383" man="1"/>
    <brk id="1695" max="16383" man="1"/>
    <brk id="1740" max="16383" man="1"/>
    <brk id="1783" max="16383" man="1"/>
    <brk id="1829" max="16383" man="1"/>
    <brk id="1874" max="16383" man="1"/>
    <brk id="1917" max="16383" man="1"/>
    <brk id="1964" max="16383" man="1"/>
    <brk id="2010" max="16383" man="1"/>
    <brk id="2056" max="16383" man="1"/>
    <brk id="2103" max="16383" man="1"/>
    <brk id="2150" max="16383" man="1"/>
    <brk id="2195" max="16383" man="1"/>
    <brk id="2236" max="16383" man="1"/>
    <brk id="2280" max="16383" man="1"/>
    <brk id="2326" max="16383" man="1"/>
    <brk id="2370" max="16383" man="1"/>
    <brk id="2413" max="16383" man="1"/>
    <brk id="2457" max="16383" man="1"/>
    <brk id="2502" max="16383" man="1"/>
    <brk id="2548" max="16383" man="1"/>
    <brk id="2595" max="16383" man="1"/>
    <brk id="2639" max="16383" man="1"/>
    <brk id="2684" max="16383" man="1"/>
    <brk id="2729" max="16383" man="1"/>
    <brk id="2774" max="16383" man="1"/>
    <brk id="28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R31"/>
  <sheetViews>
    <sheetView showGridLines="0" zoomScaleNormal="100" zoomScaleSheetLayoutView="100" workbookViewId="0">
      <selection activeCell="I32" sqref="I32"/>
    </sheetView>
  </sheetViews>
  <sheetFormatPr defaultColWidth="9.140625" defaultRowHeight="12.75" x14ac:dyDescent="0.2"/>
  <cols>
    <col min="1" max="14" width="9.140625" style="16"/>
    <col min="15" max="15" width="60" style="16" customWidth="1"/>
    <col min="16" max="16" width="16.7109375" style="16" customWidth="1"/>
    <col min="17" max="17" width="12.140625" style="16" customWidth="1"/>
    <col min="18" max="16384" width="9.140625" style="16"/>
  </cols>
  <sheetData>
    <row r="1" spans="15:16" x14ac:dyDescent="0.2">
      <c r="O1" s="15"/>
      <c r="P1" s="15"/>
    </row>
    <row r="2" spans="15:16" x14ac:dyDescent="0.2">
      <c r="O2" s="15"/>
      <c r="P2" s="15"/>
    </row>
    <row r="10" spans="15:16" x14ac:dyDescent="0.2">
      <c r="O10" s="15"/>
      <c r="P10" s="15"/>
    </row>
    <row r="21" spans="14:18" x14ac:dyDescent="0.2">
      <c r="R21" s="3"/>
    </row>
    <row r="22" spans="14:18" x14ac:dyDescent="0.2">
      <c r="R22" s="3"/>
    </row>
    <row r="23" spans="14:18" x14ac:dyDescent="0.2">
      <c r="N23" s="17"/>
      <c r="R23" s="3"/>
    </row>
    <row r="24" spans="14:18" x14ac:dyDescent="0.2">
      <c r="N24" s="17" t="s">
        <v>15</v>
      </c>
      <c r="R24" s="3"/>
    </row>
    <row r="25" spans="14:18" x14ac:dyDescent="0.2">
      <c r="N25" s="17" t="s">
        <v>16</v>
      </c>
      <c r="R25" s="3"/>
    </row>
    <row r="26" spans="14:18" x14ac:dyDescent="0.2">
      <c r="N26" s="17" t="s">
        <v>17</v>
      </c>
      <c r="R26" s="3"/>
    </row>
    <row r="27" spans="14:18" x14ac:dyDescent="0.2">
      <c r="N27" s="17" t="s">
        <v>18</v>
      </c>
      <c r="R27" s="3"/>
    </row>
    <row r="28" spans="14:18" x14ac:dyDescent="0.2">
      <c r="N28" s="17" t="s">
        <v>19</v>
      </c>
      <c r="R28" s="3"/>
    </row>
    <row r="29" spans="14:18" x14ac:dyDescent="0.2">
      <c r="N29" s="17"/>
      <c r="R29" s="3"/>
    </row>
    <row r="30" spans="14:18" x14ac:dyDescent="0.2">
      <c r="O30" s="18"/>
      <c r="P30" s="18"/>
      <c r="Q30" s="18"/>
      <c r="R30" s="3"/>
    </row>
    <row r="31" spans="14:18" x14ac:dyDescent="0.2">
      <c r="O31" s="3"/>
      <c r="P31" s="3"/>
      <c r="Q31" s="3"/>
      <c r="R31" s="3"/>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14" orientation="landscape" useFirstPageNumber="1" r:id="rId2"/>
  <headerFooter scaleWithDoc="0" alignWithMargins="0">
    <oddHeader>&amp;L&amp;"Tahoma,Kurzíva"&amp;9Závěrečný účet Moravskoslezského kraje za rok 2022&amp;R&amp;"Tahoma,Kurzíva"&amp;9Graf č. 3</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14EE-C714-4611-8034-36CB6C48057D}">
  <sheetPr>
    <pageSetUpPr fitToPage="1"/>
  </sheetPr>
  <dimension ref="A1:G625"/>
  <sheetViews>
    <sheetView zoomScaleNormal="100" zoomScaleSheetLayoutView="100" workbookViewId="0">
      <pane ySplit="4" topLeftCell="A5" activePane="bottomLeft" state="frozen"/>
      <selection activeCell="I32" sqref="I32"/>
      <selection pane="bottomLeft" activeCell="J3" sqref="J3"/>
    </sheetView>
  </sheetViews>
  <sheetFormatPr defaultRowHeight="15" x14ac:dyDescent="0.25"/>
  <cols>
    <col min="1" max="1" width="81.7109375" style="1006" customWidth="1"/>
    <col min="2" max="7" width="12.5703125" style="1006" customWidth="1"/>
    <col min="8" max="16384" width="9.140625" style="1006"/>
  </cols>
  <sheetData>
    <row r="1" spans="1:7" s="313" customFormat="1" ht="34.5" customHeight="1" x14ac:dyDescent="0.2">
      <c r="A1" s="1319" t="s">
        <v>2899</v>
      </c>
      <c r="B1" s="1319"/>
      <c r="C1" s="1319"/>
      <c r="D1" s="1319"/>
      <c r="E1" s="1319"/>
      <c r="F1" s="1319"/>
      <c r="G1" s="1319"/>
    </row>
    <row r="2" spans="1:7" s="313" customFormat="1" ht="12.75" x14ac:dyDescent="0.2">
      <c r="A2" s="314"/>
      <c r="B2" s="315"/>
      <c r="C2" s="315"/>
      <c r="D2" s="232"/>
      <c r="E2" s="232"/>
      <c r="G2" s="270" t="s">
        <v>2</v>
      </c>
    </row>
    <row r="3" spans="1:7" s="316" customFormat="1" ht="24.75" customHeight="1" x14ac:dyDescent="0.25">
      <c r="A3" s="1333" t="s">
        <v>2277</v>
      </c>
      <c r="B3" s="1335" t="s">
        <v>2278</v>
      </c>
      <c r="C3" s="1335"/>
      <c r="D3" s="1335" t="s">
        <v>2279</v>
      </c>
      <c r="E3" s="1335"/>
      <c r="F3" s="1335" t="s">
        <v>11</v>
      </c>
      <c r="G3" s="1335"/>
    </row>
    <row r="4" spans="1:7" s="316" customFormat="1" ht="13.5" customHeight="1" x14ac:dyDescent="0.25">
      <c r="A4" s="1334"/>
      <c r="B4" s="1015" t="s">
        <v>2280</v>
      </c>
      <c r="C4" s="1015" t="s">
        <v>2281</v>
      </c>
      <c r="D4" s="1015" t="s">
        <v>2280</v>
      </c>
      <c r="E4" s="1015" t="s">
        <v>2281</v>
      </c>
      <c r="F4" s="1015" t="s">
        <v>2280</v>
      </c>
      <c r="G4" s="1015" t="s">
        <v>2281</v>
      </c>
    </row>
    <row r="5" spans="1:7" s="1007" customFormat="1" ht="12.75" customHeight="1" x14ac:dyDescent="0.2">
      <c r="A5" s="1016" t="s">
        <v>2282</v>
      </c>
      <c r="B5" s="1017">
        <v>9619.76</v>
      </c>
      <c r="C5" s="1017">
        <v>9619.7559999999994</v>
      </c>
      <c r="D5" s="1017">
        <v>0</v>
      </c>
      <c r="E5" s="1017">
        <v>0</v>
      </c>
      <c r="F5" s="1017">
        <f>B5+D5</f>
        <v>9619.76</v>
      </c>
      <c r="G5" s="1017">
        <f>C5+E5</f>
        <v>9619.7559999999994</v>
      </c>
    </row>
    <row r="6" spans="1:7" s="1007" customFormat="1" ht="12.75" customHeight="1" x14ac:dyDescent="0.2">
      <c r="A6" s="1016" t="s">
        <v>2283</v>
      </c>
      <c r="B6" s="1017">
        <v>5461.41</v>
      </c>
      <c r="C6" s="1017">
        <v>5461.4139999999998</v>
      </c>
      <c r="D6" s="1017">
        <v>0</v>
      </c>
      <c r="E6" s="1017">
        <v>0</v>
      </c>
      <c r="F6" s="1017">
        <f t="shared" ref="F6:G69" si="0">B6+D6</f>
        <v>5461.41</v>
      </c>
      <c r="G6" s="1017">
        <f t="shared" si="0"/>
        <v>5461.4139999999998</v>
      </c>
    </row>
    <row r="7" spans="1:7" s="1007" customFormat="1" ht="12.75" customHeight="1" x14ac:dyDescent="0.2">
      <c r="A7" s="1016" t="s">
        <v>2284</v>
      </c>
      <c r="B7" s="1017">
        <v>5462.77</v>
      </c>
      <c r="C7" s="1017">
        <v>5462.7690000000002</v>
      </c>
      <c r="D7" s="1017">
        <v>0</v>
      </c>
      <c r="E7" s="1017">
        <v>0</v>
      </c>
      <c r="F7" s="1017">
        <f t="shared" si="0"/>
        <v>5462.77</v>
      </c>
      <c r="G7" s="1017">
        <f t="shared" si="0"/>
        <v>5462.7690000000002</v>
      </c>
    </row>
    <row r="8" spans="1:7" s="1007" customFormat="1" ht="12.75" customHeight="1" x14ac:dyDescent="0.2">
      <c r="A8" s="1016" t="s">
        <v>2285</v>
      </c>
      <c r="B8" s="1017">
        <v>5288.82</v>
      </c>
      <c r="C8" s="1017">
        <v>5288.817</v>
      </c>
      <c r="D8" s="1017">
        <v>0</v>
      </c>
      <c r="E8" s="1017">
        <v>0</v>
      </c>
      <c r="F8" s="1017">
        <f t="shared" si="0"/>
        <v>5288.82</v>
      </c>
      <c r="G8" s="1017">
        <f t="shared" si="0"/>
        <v>5288.817</v>
      </c>
    </row>
    <row r="9" spans="1:7" s="1007" customFormat="1" ht="12.75" customHeight="1" x14ac:dyDescent="0.2">
      <c r="A9" s="1016" t="s">
        <v>2286</v>
      </c>
      <c r="B9" s="1017">
        <v>5382.97</v>
      </c>
      <c r="C9" s="1017">
        <v>5382.9690000000001</v>
      </c>
      <c r="D9" s="1017">
        <v>0</v>
      </c>
      <c r="E9" s="1017">
        <v>0</v>
      </c>
      <c r="F9" s="1017">
        <f t="shared" si="0"/>
        <v>5382.97</v>
      </c>
      <c r="G9" s="1017">
        <f t="shared" si="0"/>
        <v>5382.9690000000001</v>
      </c>
    </row>
    <row r="10" spans="1:7" s="1007" customFormat="1" ht="12.75" customHeight="1" x14ac:dyDescent="0.2">
      <c r="A10" s="1016" t="s">
        <v>2287</v>
      </c>
      <c r="B10" s="1017">
        <v>3696.53</v>
      </c>
      <c r="C10" s="1017">
        <v>3696.5259999999998</v>
      </c>
      <c r="D10" s="1017">
        <v>0</v>
      </c>
      <c r="E10" s="1017">
        <v>0</v>
      </c>
      <c r="F10" s="1017">
        <f t="shared" si="0"/>
        <v>3696.53</v>
      </c>
      <c r="G10" s="1017">
        <f t="shared" si="0"/>
        <v>3696.5259999999998</v>
      </c>
    </row>
    <row r="11" spans="1:7" s="1007" customFormat="1" ht="12.75" customHeight="1" x14ac:dyDescent="0.2">
      <c r="A11" s="1016" t="s">
        <v>2288</v>
      </c>
      <c r="B11" s="1017">
        <v>6196.66</v>
      </c>
      <c r="C11" s="1017">
        <v>6196.66</v>
      </c>
      <c r="D11" s="1017">
        <v>0</v>
      </c>
      <c r="E11" s="1017">
        <v>0</v>
      </c>
      <c r="F11" s="1017">
        <f t="shared" si="0"/>
        <v>6196.66</v>
      </c>
      <c r="G11" s="1017">
        <f t="shared" si="0"/>
        <v>6196.66</v>
      </c>
    </row>
    <row r="12" spans="1:7" s="1007" customFormat="1" ht="12.75" customHeight="1" x14ac:dyDescent="0.2">
      <c r="A12" s="1016" t="s">
        <v>2289</v>
      </c>
      <c r="B12" s="1017">
        <v>6720.35</v>
      </c>
      <c r="C12" s="1017">
        <v>6720.3469999999998</v>
      </c>
      <c r="D12" s="1017">
        <v>0</v>
      </c>
      <c r="E12" s="1017">
        <v>0</v>
      </c>
      <c r="F12" s="1017">
        <f t="shared" si="0"/>
        <v>6720.35</v>
      </c>
      <c r="G12" s="1017">
        <f t="shared" si="0"/>
        <v>6720.3469999999998</v>
      </c>
    </row>
    <row r="13" spans="1:7" s="1007" customFormat="1" ht="12.75" customHeight="1" x14ac:dyDescent="0.2">
      <c r="A13" s="1016" t="s">
        <v>2290</v>
      </c>
      <c r="B13" s="1017">
        <v>9479.57</v>
      </c>
      <c r="C13" s="1017">
        <v>9479.5669999999991</v>
      </c>
      <c r="D13" s="1017">
        <v>0</v>
      </c>
      <c r="E13" s="1017">
        <v>0</v>
      </c>
      <c r="F13" s="1017">
        <f t="shared" si="0"/>
        <v>9479.57</v>
      </c>
      <c r="G13" s="1017">
        <f t="shared" si="0"/>
        <v>9479.5669999999991</v>
      </c>
    </row>
    <row r="14" spans="1:7" s="1007" customFormat="1" ht="12.75" customHeight="1" x14ac:dyDescent="0.2">
      <c r="A14" s="1016" t="s">
        <v>2291</v>
      </c>
      <c r="B14" s="1017">
        <v>3574.13</v>
      </c>
      <c r="C14" s="1017">
        <v>3574.13</v>
      </c>
      <c r="D14" s="1017">
        <v>0</v>
      </c>
      <c r="E14" s="1017">
        <v>0</v>
      </c>
      <c r="F14" s="1017">
        <f t="shared" si="0"/>
        <v>3574.13</v>
      </c>
      <c r="G14" s="1017">
        <f t="shared" si="0"/>
        <v>3574.13</v>
      </c>
    </row>
    <row r="15" spans="1:7" s="1007" customFormat="1" ht="12.75" customHeight="1" x14ac:dyDescent="0.2">
      <c r="A15" s="1016" t="s">
        <v>2292</v>
      </c>
      <c r="B15" s="1017">
        <v>5429.99</v>
      </c>
      <c r="C15" s="1017">
        <v>5429.9920000000002</v>
      </c>
      <c r="D15" s="1017">
        <v>0</v>
      </c>
      <c r="E15" s="1017">
        <v>0</v>
      </c>
      <c r="F15" s="1017">
        <f t="shared" si="0"/>
        <v>5429.99</v>
      </c>
      <c r="G15" s="1017">
        <f t="shared" si="0"/>
        <v>5429.9920000000002</v>
      </c>
    </row>
    <row r="16" spans="1:7" s="1007" customFormat="1" ht="12.75" customHeight="1" x14ac:dyDescent="0.2">
      <c r="A16" s="1016" t="s">
        <v>2293</v>
      </c>
      <c r="B16" s="1017">
        <v>7405.14</v>
      </c>
      <c r="C16" s="1017">
        <v>7405.1369999999997</v>
      </c>
      <c r="D16" s="1017">
        <v>0</v>
      </c>
      <c r="E16" s="1017">
        <v>0</v>
      </c>
      <c r="F16" s="1017">
        <f t="shared" si="0"/>
        <v>7405.14</v>
      </c>
      <c r="G16" s="1017">
        <f t="shared" si="0"/>
        <v>7405.1369999999997</v>
      </c>
    </row>
    <row r="17" spans="1:7" s="1007" customFormat="1" ht="12.75" customHeight="1" x14ac:dyDescent="0.2">
      <c r="A17" s="1016" t="s">
        <v>2294</v>
      </c>
      <c r="B17" s="1017">
        <v>8070.42</v>
      </c>
      <c r="C17" s="1017">
        <v>8070.4179999999997</v>
      </c>
      <c r="D17" s="1017">
        <v>0</v>
      </c>
      <c r="E17" s="1017">
        <v>0</v>
      </c>
      <c r="F17" s="1017">
        <f t="shared" si="0"/>
        <v>8070.42</v>
      </c>
      <c r="G17" s="1017">
        <f t="shared" si="0"/>
        <v>8070.4179999999997</v>
      </c>
    </row>
    <row r="18" spans="1:7" s="1007" customFormat="1" ht="12.75" customHeight="1" x14ac:dyDescent="0.2">
      <c r="A18" s="1016" t="s">
        <v>2295</v>
      </c>
      <c r="B18" s="1017">
        <v>1998.6</v>
      </c>
      <c r="C18" s="1017">
        <v>1998.597</v>
      </c>
      <c r="D18" s="1017">
        <v>24</v>
      </c>
      <c r="E18" s="1017">
        <v>24</v>
      </c>
      <c r="F18" s="1017">
        <f t="shared" si="0"/>
        <v>2022.6</v>
      </c>
      <c r="G18" s="1017">
        <f t="shared" si="0"/>
        <v>2022.597</v>
      </c>
    </row>
    <row r="19" spans="1:7" s="1007" customFormat="1" ht="12.75" customHeight="1" x14ac:dyDescent="0.2">
      <c r="A19" s="1016" t="s">
        <v>2296</v>
      </c>
      <c r="B19" s="1017">
        <v>28533.350000000002</v>
      </c>
      <c r="C19" s="1017">
        <v>28502.851000000002</v>
      </c>
      <c r="D19" s="1017">
        <v>454.8</v>
      </c>
      <c r="E19" s="1017">
        <v>430.5</v>
      </c>
      <c r="F19" s="1017">
        <f t="shared" si="0"/>
        <v>28988.15</v>
      </c>
      <c r="G19" s="1017">
        <f t="shared" si="0"/>
        <v>28933.351000000002</v>
      </c>
    </row>
    <row r="20" spans="1:7" s="1007" customFormat="1" ht="12.75" customHeight="1" x14ac:dyDescent="0.2">
      <c r="A20" s="1016" t="s">
        <v>2297</v>
      </c>
      <c r="B20" s="1017">
        <v>52949.88</v>
      </c>
      <c r="C20" s="1017">
        <v>52942.034999999996</v>
      </c>
      <c r="D20" s="1017">
        <v>964.63</v>
      </c>
      <c r="E20" s="1017">
        <v>964.625</v>
      </c>
      <c r="F20" s="1017">
        <f t="shared" si="0"/>
        <v>53914.509999999995</v>
      </c>
      <c r="G20" s="1017">
        <f t="shared" si="0"/>
        <v>53906.659999999996</v>
      </c>
    </row>
    <row r="21" spans="1:7" s="1007" customFormat="1" ht="12.75" customHeight="1" x14ac:dyDescent="0.2">
      <c r="A21" s="1016" t="s">
        <v>2298</v>
      </c>
      <c r="B21" s="1017">
        <v>21446.6</v>
      </c>
      <c r="C21" s="1017">
        <v>21446.597999999998</v>
      </c>
      <c r="D21" s="1017">
        <v>286.93</v>
      </c>
      <c r="E21" s="1017">
        <v>286.92500000000001</v>
      </c>
      <c r="F21" s="1017">
        <f t="shared" si="0"/>
        <v>21733.53</v>
      </c>
      <c r="G21" s="1017">
        <f t="shared" si="0"/>
        <v>21733.522999999997</v>
      </c>
    </row>
    <row r="22" spans="1:7" s="1007" customFormat="1" ht="12.75" customHeight="1" x14ac:dyDescent="0.2">
      <c r="A22" s="1016" t="s">
        <v>2299</v>
      </c>
      <c r="B22" s="1017">
        <v>11334.74</v>
      </c>
      <c r="C22" s="1017">
        <v>11334.735999999999</v>
      </c>
      <c r="D22" s="1017">
        <v>101.6</v>
      </c>
      <c r="E22" s="1017">
        <v>101.6</v>
      </c>
      <c r="F22" s="1017">
        <f t="shared" si="0"/>
        <v>11436.34</v>
      </c>
      <c r="G22" s="1017">
        <f t="shared" si="0"/>
        <v>11436.335999999999</v>
      </c>
    </row>
    <row r="23" spans="1:7" s="1007" customFormat="1" ht="12.75" customHeight="1" x14ac:dyDescent="0.2">
      <c r="A23" s="1016" t="s">
        <v>2300</v>
      </c>
      <c r="B23" s="1017">
        <v>3631.29</v>
      </c>
      <c r="C23" s="1017">
        <v>3631.2860000000001</v>
      </c>
      <c r="D23" s="1017">
        <v>0</v>
      </c>
      <c r="E23" s="1017">
        <v>0</v>
      </c>
      <c r="F23" s="1017">
        <f t="shared" si="0"/>
        <v>3631.29</v>
      </c>
      <c r="G23" s="1017">
        <f t="shared" si="0"/>
        <v>3631.2860000000001</v>
      </c>
    </row>
    <row r="24" spans="1:7" s="1007" customFormat="1" ht="12.75" customHeight="1" x14ac:dyDescent="0.2">
      <c r="A24" s="1016" t="s">
        <v>2301</v>
      </c>
      <c r="B24" s="1017">
        <v>54801.06</v>
      </c>
      <c r="C24" s="1017">
        <v>54801.059000000001</v>
      </c>
      <c r="D24" s="1017">
        <v>1009.83</v>
      </c>
      <c r="E24" s="1017">
        <v>990.72499999999991</v>
      </c>
      <c r="F24" s="1017">
        <f t="shared" si="0"/>
        <v>55810.89</v>
      </c>
      <c r="G24" s="1017">
        <f t="shared" si="0"/>
        <v>55791.784</v>
      </c>
    </row>
    <row r="25" spans="1:7" s="1007" customFormat="1" ht="12.75" customHeight="1" x14ac:dyDescent="0.2">
      <c r="A25" s="1016" t="s">
        <v>2302</v>
      </c>
      <c r="B25" s="1017">
        <v>64216.42</v>
      </c>
      <c r="C25" s="1017">
        <v>64186.632000000005</v>
      </c>
      <c r="D25" s="1017">
        <v>954.30000000000007</v>
      </c>
      <c r="E25" s="1017">
        <v>884.40000000000009</v>
      </c>
      <c r="F25" s="1017">
        <f t="shared" si="0"/>
        <v>65170.720000000001</v>
      </c>
      <c r="G25" s="1017">
        <f t="shared" si="0"/>
        <v>65071.032000000007</v>
      </c>
    </row>
    <row r="26" spans="1:7" s="1007" customFormat="1" ht="12.75" customHeight="1" x14ac:dyDescent="0.2">
      <c r="A26" s="1016" t="s">
        <v>2303</v>
      </c>
      <c r="B26" s="1017">
        <v>42416.89</v>
      </c>
      <c r="C26" s="1017">
        <v>42416.883999999998</v>
      </c>
      <c r="D26" s="1017">
        <v>338.2</v>
      </c>
      <c r="E26" s="1017">
        <v>338.2</v>
      </c>
      <c r="F26" s="1017">
        <f t="shared" si="0"/>
        <v>42755.09</v>
      </c>
      <c r="G26" s="1017">
        <f t="shared" si="0"/>
        <v>42755.083999999995</v>
      </c>
    </row>
    <row r="27" spans="1:7" s="1007" customFormat="1" ht="12.75" customHeight="1" x14ac:dyDescent="0.2">
      <c r="A27" s="1016" t="s">
        <v>2304</v>
      </c>
      <c r="B27" s="1017">
        <v>26885.289999999997</v>
      </c>
      <c r="C27" s="1017">
        <v>26885.29</v>
      </c>
      <c r="D27" s="1017">
        <v>429.33</v>
      </c>
      <c r="E27" s="1017">
        <v>429.32499999999999</v>
      </c>
      <c r="F27" s="1017">
        <f t="shared" si="0"/>
        <v>27314.62</v>
      </c>
      <c r="G27" s="1017">
        <f t="shared" si="0"/>
        <v>27314.615000000002</v>
      </c>
    </row>
    <row r="28" spans="1:7" s="1007" customFormat="1" ht="12.75" customHeight="1" x14ac:dyDescent="0.2">
      <c r="A28" s="1016" t="s">
        <v>2305</v>
      </c>
      <c r="B28" s="1017">
        <v>32872.639999999999</v>
      </c>
      <c r="C28" s="1017">
        <v>32872.633000000002</v>
      </c>
      <c r="D28" s="1017">
        <v>518.79999999999995</v>
      </c>
      <c r="E28" s="1017">
        <v>518.79999999999995</v>
      </c>
      <c r="F28" s="1017">
        <f t="shared" si="0"/>
        <v>33391.440000000002</v>
      </c>
      <c r="G28" s="1017">
        <f t="shared" si="0"/>
        <v>33391.433000000005</v>
      </c>
    </row>
    <row r="29" spans="1:7" s="1007" customFormat="1" ht="12.75" customHeight="1" x14ac:dyDescent="0.2">
      <c r="A29" s="1016" t="s">
        <v>2306</v>
      </c>
      <c r="B29" s="1017">
        <v>7300.49</v>
      </c>
      <c r="C29" s="1017">
        <v>7300.49</v>
      </c>
      <c r="D29" s="1017">
        <v>66.400000000000006</v>
      </c>
      <c r="E29" s="1017">
        <v>66.400000000000006</v>
      </c>
      <c r="F29" s="1017">
        <f t="shared" si="0"/>
        <v>7366.8899999999994</v>
      </c>
      <c r="G29" s="1017">
        <f t="shared" si="0"/>
        <v>7366.8899999999994</v>
      </c>
    </row>
    <row r="30" spans="1:7" s="1007" customFormat="1" ht="12.75" customHeight="1" x14ac:dyDescent="0.2">
      <c r="A30" s="1016" t="s">
        <v>2307</v>
      </c>
      <c r="B30" s="1017">
        <v>2144.61</v>
      </c>
      <c r="C30" s="1017">
        <v>2144.6060000000002</v>
      </c>
      <c r="D30" s="1017">
        <v>20.8</v>
      </c>
      <c r="E30" s="1017">
        <v>20.8</v>
      </c>
      <c r="F30" s="1017">
        <f t="shared" si="0"/>
        <v>2165.4100000000003</v>
      </c>
      <c r="G30" s="1017">
        <f t="shared" si="0"/>
        <v>2165.4060000000004</v>
      </c>
    </row>
    <row r="31" spans="1:7" s="1007" customFormat="1" ht="12.75" customHeight="1" x14ac:dyDescent="0.2">
      <c r="A31" s="1016" t="s">
        <v>2308</v>
      </c>
      <c r="B31" s="1017">
        <v>3224.3599999999997</v>
      </c>
      <c r="C31" s="1017">
        <v>3224.357</v>
      </c>
      <c r="D31" s="1017">
        <v>28.8</v>
      </c>
      <c r="E31" s="1017">
        <v>28.8</v>
      </c>
      <c r="F31" s="1017">
        <f t="shared" si="0"/>
        <v>3253.16</v>
      </c>
      <c r="G31" s="1017">
        <f t="shared" si="0"/>
        <v>3253.1570000000002</v>
      </c>
    </row>
    <row r="32" spans="1:7" s="1007" customFormat="1" ht="12.75" customHeight="1" x14ac:dyDescent="0.2">
      <c r="A32" s="1016" t="s">
        <v>2309</v>
      </c>
      <c r="B32" s="1017">
        <v>7402.13</v>
      </c>
      <c r="C32" s="1017">
        <v>7402.1309999999994</v>
      </c>
      <c r="D32" s="1017">
        <v>55.2</v>
      </c>
      <c r="E32" s="1017">
        <v>55.2</v>
      </c>
      <c r="F32" s="1017">
        <f t="shared" si="0"/>
        <v>7457.33</v>
      </c>
      <c r="G32" s="1017">
        <f t="shared" si="0"/>
        <v>7457.3309999999992</v>
      </c>
    </row>
    <row r="33" spans="1:7" s="1007" customFormat="1" ht="12.75" customHeight="1" x14ac:dyDescent="0.2">
      <c r="A33" s="1016" t="s">
        <v>4736</v>
      </c>
      <c r="B33" s="1017">
        <v>14825.67</v>
      </c>
      <c r="C33" s="1017">
        <v>14825.669</v>
      </c>
      <c r="D33" s="1017">
        <v>128</v>
      </c>
      <c r="E33" s="1017">
        <v>128</v>
      </c>
      <c r="F33" s="1017">
        <f t="shared" si="0"/>
        <v>14953.67</v>
      </c>
      <c r="G33" s="1017">
        <f t="shared" si="0"/>
        <v>14953.669</v>
      </c>
    </row>
    <row r="34" spans="1:7" s="1007" customFormat="1" ht="12.75" customHeight="1" x14ac:dyDescent="0.2">
      <c r="A34" s="1016" t="s">
        <v>2310</v>
      </c>
      <c r="B34" s="1017">
        <v>4876.2</v>
      </c>
      <c r="C34" s="1017">
        <v>4876.2030000000004</v>
      </c>
      <c r="D34" s="1017">
        <v>46.4</v>
      </c>
      <c r="E34" s="1017">
        <v>46.4</v>
      </c>
      <c r="F34" s="1017">
        <f t="shared" si="0"/>
        <v>4922.5999999999995</v>
      </c>
      <c r="G34" s="1017">
        <f t="shared" si="0"/>
        <v>4922.6030000000001</v>
      </c>
    </row>
    <row r="35" spans="1:7" s="1007" customFormat="1" ht="12.75" customHeight="1" x14ac:dyDescent="0.2">
      <c r="A35" s="1016" t="s">
        <v>2311</v>
      </c>
      <c r="B35" s="1017">
        <v>16152.699999999999</v>
      </c>
      <c r="C35" s="1017">
        <v>16152.699000000001</v>
      </c>
      <c r="D35" s="1017">
        <v>120</v>
      </c>
      <c r="E35" s="1017">
        <v>120</v>
      </c>
      <c r="F35" s="1017">
        <f t="shared" si="0"/>
        <v>16272.699999999999</v>
      </c>
      <c r="G35" s="1017">
        <f t="shared" si="0"/>
        <v>16272.699000000001</v>
      </c>
    </row>
    <row r="36" spans="1:7" s="1007" customFormat="1" ht="12.75" customHeight="1" x14ac:dyDescent="0.2">
      <c r="A36" s="1016" t="s">
        <v>2312</v>
      </c>
      <c r="B36" s="1017">
        <v>2261.91</v>
      </c>
      <c r="C36" s="1017">
        <v>2261.913</v>
      </c>
      <c r="D36" s="1017">
        <v>16.8</v>
      </c>
      <c r="E36" s="1017">
        <v>16.8</v>
      </c>
      <c r="F36" s="1017">
        <f t="shared" si="0"/>
        <v>2278.71</v>
      </c>
      <c r="G36" s="1017">
        <f t="shared" si="0"/>
        <v>2278.7130000000002</v>
      </c>
    </row>
    <row r="37" spans="1:7" s="1007" customFormat="1" ht="12.75" customHeight="1" x14ac:dyDescent="0.2">
      <c r="A37" s="1016" t="s">
        <v>2313</v>
      </c>
      <c r="B37" s="1017">
        <v>2422.56</v>
      </c>
      <c r="C37" s="1017">
        <v>2422.558</v>
      </c>
      <c r="D37" s="1017">
        <v>18.399999999999999</v>
      </c>
      <c r="E37" s="1017">
        <v>18.399999999999999</v>
      </c>
      <c r="F37" s="1017">
        <f t="shared" si="0"/>
        <v>2440.96</v>
      </c>
      <c r="G37" s="1017">
        <f t="shared" si="0"/>
        <v>2440.9580000000001</v>
      </c>
    </row>
    <row r="38" spans="1:7" s="1007" customFormat="1" ht="12.75" customHeight="1" x14ac:dyDescent="0.2">
      <c r="A38" s="1016" t="s">
        <v>2314</v>
      </c>
      <c r="B38" s="1017">
        <v>2398.88</v>
      </c>
      <c r="C38" s="1017">
        <v>2398.8739999999998</v>
      </c>
      <c r="D38" s="1017">
        <v>18.399999999999999</v>
      </c>
      <c r="E38" s="1017">
        <v>18.399999999999999</v>
      </c>
      <c r="F38" s="1017">
        <f t="shared" si="0"/>
        <v>2417.2800000000002</v>
      </c>
      <c r="G38" s="1017">
        <f t="shared" si="0"/>
        <v>2417.2739999999999</v>
      </c>
    </row>
    <row r="39" spans="1:7" s="1007" customFormat="1" ht="12.75" customHeight="1" x14ac:dyDescent="0.2">
      <c r="A39" s="1016" t="s">
        <v>2315</v>
      </c>
      <c r="B39" s="1017">
        <v>13139.24</v>
      </c>
      <c r="C39" s="1017">
        <v>13139.241999999998</v>
      </c>
      <c r="D39" s="1017">
        <v>96</v>
      </c>
      <c r="E39" s="1017">
        <v>96</v>
      </c>
      <c r="F39" s="1017">
        <f t="shared" si="0"/>
        <v>13235.24</v>
      </c>
      <c r="G39" s="1017">
        <f t="shared" si="0"/>
        <v>13235.241999999998</v>
      </c>
    </row>
    <row r="40" spans="1:7" s="1007" customFormat="1" ht="12.75" customHeight="1" x14ac:dyDescent="0.2">
      <c r="A40" s="1016" t="s">
        <v>2316</v>
      </c>
      <c r="B40" s="1017">
        <v>7695.95</v>
      </c>
      <c r="C40" s="1017">
        <v>7695.9539999999997</v>
      </c>
      <c r="D40" s="1017">
        <v>64</v>
      </c>
      <c r="E40" s="1017">
        <v>64</v>
      </c>
      <c r="F40" s="1017">
        <f t="shared" si="0"/>
        <v>7759.95</v>
      </c>
      <c r="G40" s="1017">
        <f t="shared" si="0"/>
        <v>7759.9539999999997</v>
      </c>
    </row>
    <row r="41" spans="1:7" s="1007" customFormat="1" ht="12.75" customHeight="1" x14ac:dyDescent="0.2">
      <c r="A41" s="1016" t="s">
        <v>2317</v>
      </c>
      <c r="B41" s="1017">
        <v>11509.44</v>
      </c>
      <c r="C41" s="1017">
        <v>11509.436</v>
      </c>
      <c r="D41" s="1017">
        <v>92</v>
      </c>
      <c r="E41" s="1017">
        <v>92</v>
      </c>
      <c r="F41" s="1017">
        <f t="shared" si="0"/>
        <v>11601.44</v>
      </c>
      <c r="G41" s="1017">
        <f t="shared" si="0"/>
        <v>11601.436</v>
      </c>
    </row>
    <row r="42" spans="1:7" s="1007" customFormat="1" ht="12.75" customHeight="1" x14ac:dyDescent="0.2">
      <c r="A42" s="1016" t="s">
        <v>2318</v>
      </c>
      <c r="B42" s="1017">
        <v>5024.5600000000004</v>
      </c>
      <c r="C42" s="1017">
        <v>5024.5550000000003</v>
      </c>
      <c r="D42" s="1017">
        <v>32</v>
      </c>
      <c r="E42" s="1017">
        <v>32</v>
      </c>
      <c r="F42" s="1017">
        <f t="shared" si="0"/>
        <v>5056.5600000000004</v>
      </c>
      <c r="G42" s="1017">
        <f t="shared" si="0"/>
        <v>5056.5550000000003</v>
      </c>
    </row>
    <row r="43" spans="1:7" s="1007" customFormat="1" ht="12.75" customHeight="1" x14ac:dyDescent="0.2">
      <c r="A43" s="1016" t="s">
        <v>2319</v>
      </c>
      <c r="B43" s="1017">
        <v>14743.95</v>
      </c>
      <c r="C43" s="1017">
        <v>14743.942999999999</v>
      </c>
      <c r="D43" s="1017">
        <v>120</v>
      </c>
      <c r="E43" s="1017">
        <v>120</v>
      </c>
      <c r="F43" s="1017">
        <f t="shared" si="0"/>
        <v>14863.95</v>
      </c>
      <c r="G43" s="1017">
        <f t="shared" si="0"/>
        <v>14863.942999999999</v>
      </c>
    </row>
    <row r="44" spans="1:7" s="1007" customFormat="1" ht="12.75" customHeight="1" x14ac:dyDescent="0.2">
      <c r="A44" s="1016" t="s">
        <v>2320</v>
      </c>
      <c r="B44" s="1017">
        <v>15616.87</v>
      </c>
      <c r="C44" s="1017">
        <v>15616.863000000001</v>
      </c>
      <c r="D44" s="1017">
        <v>103.2</v>
      </c>
      <c r="E44" s="1017">
        <v>103.2</v>
      </c>
      <c r="F44" s="1017">
        <f t="shared" si="0"/>
        <v>15720.070000000002</v>
      </c>
      <c r="G44" s="1017">
        <f t="shared" si="0"/>
        <v>15720.063000000002</v>
      </c>
    </row>
    <row r="45" spans="1:7" s="1007" customFormat="1" ht="12.75" customHeight="1" x14ac:dyDescent="0.2">
      <c r="A45" s="1016" t="s">
        <v>2321</v>
      </c>
      <c r="B45" s="1017">
        <v>5996.36</v>
      </c>
      <c r="C45" s="1017">
        <v>5996.3580000000002</v>
      </c>
      <c r="D45" s="1017">
        <v>48</v>
      </c>
      <c r="E45" s="1017">
        <v>48</v>
      </c>
      <c r="F45" s="1017">
        <f t="shared" si="0"/>
        <v>6044.36</v>
      </c>
      <c r="G45" s="1017">
        <f t="shared" si="0"/>
        <v>6044.3580000000002</v>
      </c>
    </row>
    <row r="46" spans="1:7" s="1007" customFormat="1" ht="12.75" customHeight="1" x14ac:dyDescent="0.2">
      <c r="A46" s="1016" t="s">
        <v>2322</v>
      </c>
      <c r="B46" s="1017">
        <v>11866.46</v>
      </c>
      <c r="C46" s="1017">
        <v>11866.456</v>
      </c>
      <c r="D46" s="1017">
        <v>98.4</v>
      </c>
      <c r="E46" s="1017">
        <v>98.4</v>
      </c>
      <c r="F46" s="1017">
        <f t="shared" si="0"/>
        <v>11964.859999999999</v>
      </c>
      <c r="G46" s="1017">
        <f t="shared" si="0"/>
        <v>11964.856</v>
      </c>
    </row>
    <row r="47" spans="1:7" s="1007" customFormat="1" ht="12.75" customHeight="1" x14ac:dyDescent="0.2">
      <c r="A47" s="1016" t="s">
        <v>3107</v>
      </c>
      <c r="B47" s="1017">
        <v>2157.16</v>
      </c>
      <c r="C47" s="1017">
        <v>2157.1559999999999</v>
      </c>
      <c r="D47" s="1017">
        <v>19.2</v>
      </c>
      <c r="E47" s="1017">
        <v>19.2</v>
      </c>
      <c r="F47" s="1017">
        <f t="shared" si="0"/>
        <v>2176.3599999999997</v>
      </c>
      <c r="G47" s="1017">
        <f t="shared" si="0"/>
        <v>2176.3559999999998</v>
      </c>
    </row>
    <row r="48" spans="1:7" s="1007" customFormat="1" ht="12.75" customHeight="1" x14ac:dyDescent="0.2">
      <c r="A48" s="1016" t="s">
        <v>2323</v>
      </c>
      <c r="B48" s="1017">
        <v>3897.5800000000004</v>
      </c>
      <c r="C48" s="1017">
        <v>3897.5800000000004</v>
      </c>
      <c r="D48" s="1017">
        <v>32.799999999999997</v>
      </c>
      <c r="E48" s="1017">
        <v>32.799999999999997</v>
      </c>
      <c r="F48" s="1017">
        <f t="shared" si="0"/>
        <v>3930.3800000000006</v>
      </c>
      <c r="G48" s="1017">
        <f t="shared" si="0"/>
        <v>3930.3800000000006</v>
      </c>
    </row>
    <row r="49" spans="1:7" s="1007" customFormat="1" ht="12.75" customHeight="1" x14ac:dyDescent="0.2">
      <c r="A49" s="1016" t="s">
        <v>2324</v>
      </c>
      <c r="B49" s="1017">
        <v>3679.93</v>
      </c>
      <c r="C49" s="1017">
        <v>3679.9290000000001</v>
      </c>
      <c r="D49" s="1017">
        <v>32</v>
      </c>
      <c r="E49" s="1017">
        <v>32</v>
      </c>
      <c r="F49" s="1017">
        <f t="shared" si="0"/>
        <v>3711.93</v>
      </c>
      <c r="G49" s="1017">
        <f t="shared" si="0"/>
        <v>3711.9290000000001</v>
      </c>
    </row>
    <row r="50" spans="1:7" s="1007" customFormat="1" ht="12.75" customHeight="1" x14ac:dyDescent="0.2">
      <c r="A50" s="1016" t="s">
        <v>3532</v>
      </c>
      <c r="B50" s="1017">
        <v>22606.050000000003</v>
      </c>
      <c r="C50" s="1017">
        <v>22606.047000000002</v>
      </c>
      <c r="D50" s="1017">
        <v>178.4</v>
      </c>
      <c r="E50" s="1017">
        <v>178.4</v>
      </c>
      <c r="F50" s="1017">
        <f t="shared" si="0"/>
        <v>22784.450000000004</v>
      </c>
      <c r="G50" s="1017">
        <f t="shared" si="0"/>
        <v>22784.447000000004</v>
      </c>
    </row>
    <row r="51" spans="1:7" s="1007" customFormat="1" ht="12.75" customHeight="1" x14ac:dyDescent="0.2">
      <c r="A51" s="1016" t="s">
        <v>2325</v>
      </c>
      <c r="B51" s="1017">
        <v>15881.49</v>
      </c>
      <c r="C51" s="1017">
        <v>15881.49</v>
      </c>
      <c r="D51" s="1017">
        <v>138.4</v>
      </c>
      <c r="E51" s="1017">
        <v>138.4</v>
      </c>
      <c r="F51" s="1017">
        <f t="shared" si="0"/>
        <v>16019.89</v>
      </c>
      <c r="G51" s="1017">
        <f t="shared" si="0"/>
        <v>16019.89</v>
      </c>
    </row>
    <row r="52" spans="1:7" s="1007" customFormat="1" ht="12.75" customHeight="1" x14ac:dyDescent="0.2">
      <c r="A52" s="1016" t="s">
        <v>2326</v>
      </c>
      <c r="B52" s="1017">
        <v>14796.87</v>
      </c>
      <c r="C52" s="1017">
        <v>14796.865000000002</v>
      </c>
      <c r="D52" s="1017">
        <v>116.8</v>
      </c>
      <c r="E52" s="1017">
        <v>116.8</v>
      </c>
      <c r="F52" s="1017">
        <f t="shared" si="0"/>
        <v>14913.67</v>
      </c>
      <c r="G52" s="1017">
        <f t="shared" si="0"/>
        <v>14913.665000000001</v>
      </c>
    </row>
    <row r="53" spans="1:7" s="1007" customFormat="1" ht="12.75" customHeight="1" x14ac:dyDescent="0.2">
      <c r="A53" s="1016" t="s">
        <v>2327</v>
      </c>
      <c r="B53" s="1017">
        <v>5643.5700000000006</v>
      </c>
      <c r="C53" s="1017">
        <v>5643.5740000000005</v>
      </c>
      <c r="D53" s="1017">
        <v>47.2</v>
      </c>
      <c r="E53" s="1017">
        <v>47.2</v>
      </c>
      <c r="F53" s="1017">
        <f t="shared" si="0"/>
        <v>5690.77</v>
      </c>
      <c r="G53" s="1017">
        <f t="shared" si="0"/>
        <v>5690.7740000000003</v>
      </c>
    </row>
    <row r="54" spans="1:7" s="1007" customFormat="1" ht="12.75" customHeight="1" x14ac:dyDescent="0.2">
      <c r="A54" s="1016" t="s">
        <v>2328</v>
      </c>
      <c r="B54" s="1017">
        <v>12480.54</v>
      </c>
      <c r="C54" s="1017">
        <v>12480.535</v>
      </c>
      <c r="D54" s="1017">
        <v>96</v>
      </c>
      <c r="E54" s="1017">
        <v>96</v>
      </c>
      <c r="F54" s="1017">
        <f t="shared" si="0"/>
        <v>12576.54</v>
      </c>
      <c r="G54" s="1017">
        <f t="shared" si="0"/>
        <v>12576.535</v>
      </c>
    </row>
    <row r="55" spans="1:7" s="1007" customFormat="1" ht="12.75" customHeight="1" x14ac:dyDescent="0.2">
      <c r="A55" s="1016" t="s">
        <v>2329</v>
      </c>
      <c r="B55" s="1017">
        <v>3869.5</v>
      </c>
      <c r="C55" s="1017">
        <v>3869.4969999999998</v>
      </c>
      <c r="D55" s="1017">
        <v>32</v>
      </c>
      <c r="E55" s="1017">
        <v>32</v>
      </c>
      <c r="F55" s="1017">
        <f t="shared" si="0"/>
        <v>3901.5</v>
      </c>
      <c r="G55" s="1017">
        <f t="shared" si="0"/>
        <v>3901.4969999999998</v>
      </c>
    </row>
    <row r="56" spans="1:7" s="1007" customFormat="1" ht="12.75" customHeight="1" x14ac:dyDescent="0.2">
      <c r="A56" s="1016" t="s">
        <v>2330</v>
      </c>
      <c r="B56" s="1017">
        <v>11910.630000000001</v>
      </c>
      <c r="C56" s="1017">
        <v>11910.630000000001</v>
      </c>
      <c r="D56" s="1017">
        <v>80</v>
      </c>
      <c r="E56" s="1017">
        <v>80</v>
      </c>
      <c r="F56" s="1017">
        <f t="shared" si="0"/>
        <v>11990.630000000001</v>
      </c>
      <c r="G56" s="1017">
        <f t="shared" si="0"/>
        <v>11990.630000000001</v>
      </c>
    </row>
    <row r="57" spans="1:7" s="1007" customFormat="1" ht="12.75" customHeight="1" x14ac:dyDescent="0.2">
      <c r="A57" s="1016" t="s">
        <v>2331</v>
      </c>
      <c r="B57" s="1017">
        <v>4965.6399999999994</v>
      </c>
      <c r="C57" s="1017">
        <v>4965.634</v>
      </c>
      <c r="D57" s="1017">
        <v>32</v>
      </c>
      <c r="E57" s="1017">
        <v>32</v>
      </c>
      <c r="F57" s="1017">
        <f t="shared" si="0"/>
        <v>4997.6399999999994</v>
      </c>
      <c r="G57" s="1017">
        <f t="shared" si="0"/>
        <v>4997.634</v>
      </c>
    </row>
    <row r="58" spans="1:7" s="1007" customFormat="1" ht="12.75" customHeight="1" x14ac:dyDescent="0.2">
      <c r="A58" s="1016" t="s">
        <v>2332</v>
      </c>
      <c r="B58" s="1017">
        <v>4267.18</v>
      </c>
      <c r="C58" s="1017">
        <v>4267.1729999999998</v>
      </c>
      <c r="D58" s="1017">
        <v>32</v>
      </c>
      <c r="E58" s="1017">
        <v>32</v>
      </c>
      <c r="F58" s="1017">
        <f t="shared" si="0"/>
        <v>4299.18</v>
      </c>
      <c r="G58" s="1017">
        <f t="shared" si="0"/>
        <v>4299.1729999999998</v>
      </c>
    </row>
    <row r="59" spans="1:7" s="1007" customFormat="1" ht="12.75" customHeight="1" x14ac:dyDescent="0.2">
      <c r="A59" s="1016" t="s">
        <v>2333</v>
      </c>
      <c r="B59" s="1017">
        <v>8239.27</v>
      </c>
      <c r="C59" s="1017">
        <v>8239.2720000000008</v>
      </c>
      <c r="D59" s="1017">
        <v>71.2</v>
      </c>
      <c r="E59" s="1017">
        <v>71.2</v>
      </c>
      <c r="F59" s="1017">
        <f t="shared" si="0"/>
        <v>8310.4700000000012</v>
      </c>
      <c r="G59" s="1017">
        <f t="shared" si="0"/>
        <v>8310.4720000000016</v>
      </c>
    </row>
    <row r="60" spans="1:7" s="1007" customFormat="1" ht="12.75" customHeight="1" x14ac:dyDescent="0.2">
      <c r="A60" s="1016" t="s">
        <v>2334</v>
      </c>
      <c r="B60" s="1017">
        <v>18931.45</v>
      </c>
      <c r="C60" s="1017">
        <v>18931.442999999999</v>
      </c>
      <c r="D60" s="1017">
        <v>152</v>
      </c>
      <c r="E60" s="1017">
        <v>152</v>
      </c>
      <c r="F60" s="1017">
        <f t="shared" si="0"/>
        <v>19083.45</v>
      </c>
      <c r="G60" s="1017">
        <f t="shared" si="0"/>
        <v>19083.442999999999</v>
      </c>
    </row>
    <row r="61" spans="1:7" s="1007" customFormat="1" ht="12.75" customHeight="1" x14ac:dyDescent="0.2">
      <c r="A61" s="1016" t="s">
        <v>2335</v>
      </c>
      <c r="B61" s="1017">
        <v>19179.95</v>
      </c>
      <c r="C61" s="1017">
        <v>19179.947999999997</v>
      </c>
      <c r="D61" s="1017">
        <v>152</v>
      </c>
      <c r="E61" s="1017">
        <v>152</v>
      </c>
      <c r="F61" s="1017">
        <f t="shared" si="0"/>
        <v>19331.95</v>
      </c>
      <c r="G61" s="1017">
        <f t="shared" si="0"/>
        <v>19331.947999999997</v>
      </c>
    </row>
    <row r="62" spans="1:7" s="1007" customFormat="1" ht="12.75" customHeight="1" x14ac:dyDescent="0.2">
      <c r="A62" s="1016" t="s">
        <v>2336</v>
      </c>
      <c r="B62" s="1017">
        <v>26410.730000000003</v>
      </c>
      <c r="C62" s="1017">
        <v>26410.733</v>
      </c>
      <c r="D62" s="1017">
        <v>213.6</v>
      </c>
      <c r="E62" s="1017">
        <v>213.6</v>
      </c>
      <c r="F62" s="1017">
        <f t="shared" si="0"/>
        <v>26624.33</v>
      </c>
      <c r="G62" s="1017">
        <f t="shared" si="0"/>
        <v>26624.332999999999</v>
      </c>
    </row>
    <row r="63" spans="1:7" s="1007" customFormat="1" ht="12.75" customHeight="1" x14ac:dyDescent="0.2">
      <c r="A63" s="1016" t="s">
        <v>4737</v>
      </c>
      <c r="B63" s="1017">
        <v>18505.96</v>
      </c>
      <c r="C63" s="1017">
        <v>18505.956999999999</v>
      </c>
      <c r="D63" s="1017">
        <v>120</v>
      </c>
      <c r="E63" s="1017">
        <v>120</v>
      </c>
      <c r="F63" s="1017">
        <f t="shared" si="0"/>
        <v>18625.96</v>
      </c>
      <c r="G63" s="1017">
        <f t="shared" si="0"/>
        <v>18625.956999999999</v>
      </c>
    </row>
    <row r="64" spans="1:7" s="1007" customFormat="1" ht="12.75" customHeight="1" x14ac:dyDescent="0.2">
      <c r="A64" s="1016" t="s">
        <v>2337</v>
      </c>
      <c r="B64" s="1017">
        <v>13027.239999999998</v>
      </c>
      <c r="C64" s="1017">
        <v>13027.24</v>
      </c>
      <c r="D64" s="1017">
        <v>80.8</v>
      </c>
      <c r="E64" s="1017">
        <v>80.8</v>
      </c>
      <c r="F64" s="1017">
        <f t="shared" si="0"/>
        <v>13108.039999999997</v>
      </c>
      <c r="G64" s="1017">
        <f t="shared" si="0"/>
        <v>13108.039999999999</v>
      </c>
    </row>
    <row r="65" spans="1:7" s="1007" customFormat="1" ht="12.75" customHeight="1" x14ac:dyDescent="0.2">
      <c r="A65" s="1016" t="s">
        <v>2338</v>
      </c>
      <c r="B65" s="1017">
        <v>15525.39</v>
      </c>
      <c r="C65" s="1017">
        <v>15525.386</v>
      </c>
      <c r="D65" s="1017">
        <v>131.19999999999999</v>
      </c>
      <c r="E65" s="1017">
        <v>131.19999999999999</v>
      </c>
      <c r="F65" s="1017">
        <f t="shared" si="0"/>
        <v>15656.59</v>
      </c>
      <c r="G65" s="1017">
        <f t="shared" si="0"/>
        <v>15656.586000000001</v>
      </c>
    </row>
    <row r="66" spans="1:7" s="1007" customFormat="1" ht="12.75" customHeight="1" x14ac:dyDescent="0.2">
      <c r="A66" s="1016" t="s">
        <v>2339</v>
      </c>
      <c r="B66" s="1017">
        <v>5325.08</v>
      </c>
      <c r="C66" s="1017">
        <v>5325.0789999999997</v>
      </c>
      <c r="D66" s="1017">
        <v>52</v>
      </c>
      <c r="E66" s="1017">
        <v>51.948</v>
      </c>
      <c r="F66" s="1017">
        <f t="shared" si="0"/>
        <v>5377.08</v>
      </c>
      <c r="G66" s="1017">
        <f t="shared" si="0"/>
        <v>5377.027</v>
      </c>
    </row>
    <row r="67" spans="1:7" s="1007" customFormat="1" ht="12.75" customHeight="1" x14ac:dyDescent="0.2">
      <c r="A67" s="1016" t="s">
        <v>2340</v>
      </c>
      <c r="B67" s="1017">
        <v>8271.0400000000009</v>
      </c>
      <c r="C67" s="1017">
        <v>8271.0349999999999</v>
      </c>
      <c r="D67" s="1017">
        <v>69.599999999999994</v>
      </c>
      <c r="E67" s="1017">
        <v>69.599999999999994</v>
      </c>
      <c r="F67" s="1017">
        <f t="shared" si="0"/>
        <v>8340.6400000000012</v>
      </c>
      <c r="G67" s="1017">
        <f t="shared" si="0"/>
        <v>8340.6350000000002</v>
      </c>
    </row>
    <row r="68" spans="1:7" s="1007" customFormat="1" ht="12.75" customHeight="1" x14ac:dyDescent="0.2">
      <c r="A68" s="1016" t="s">
        <v>2341</v>
      </c>
      <c r="B68" s="1017">
        <v>11911.35</v>
      </c>
      <c r="C68" s="1017">
        <v>11911.347</v>
      </c>
      <c r="D68" s="1017">
        <v>102.4</v>
      </c>
      <c r="E68" s="1017">
        <v>102.4</v>
      </c>
      <c r="F68" s="1017">
        <f t="shared" si="0"/>
        <v>12013.75</v>
      </c>
      <c r="G68" s="1017">
        <f t="shared" si="0"/>
        <v>12013.746999999999</v>
      </c>
    </row>
    <row r="69" spans="1:7" s="1007" customFormat="1" ht="12.75" customHeight="1" x14ac:dyDescent="0.2">
      <c r="A69" s="1016" t="s">
        <v>2342</v>
      </c>
      <c r="B69" s="1017">
        <v>8126.9</v>
      </c>
      <c r="C69" s="1017">
        <v>8126.8959999999997</v>
      </c>
      <c r="D69" s="1017">
        <v>64</v>
      </c>
      <c r="E69" s="1017">
        <v>64</v>
      </c>
      <c r="F69" s="1017">
        <f t="shared" si="0"/>
        <v>8190.9</v>
      </c>
      <c r="G69" s="1017">
        <f t="shared" si="0"/>
        <v>8190.8959999999997</v>
      </c>
    </row>
    <row r="70" spans="1:7" s="1007" customFormat="1" ht="12.75" customHeight="1" x14ac:dyDescent="0.2">
      <c r="A70" s="1016" t="s">
        <v>2343</v>
      </c>
      <c r="B70" s="1017">
        <v>13312.01</v>
      </c>
      <c r="C70" s="1017">
        <v>13312.001</v>
      </c>
      <c r="D70" s="1017">
        <v>120</v>
      </c>
      <c r="E70" s="1017">
        <v>120</v>
      </c>
      <c r="F70" s="1017">
        <f t="shared" ref="F70:G133" si="1">B70+D70</f>
        <v>13432.01</v>
      </c>
      <c r="G70" s="1017">
        <f t="shared" si="1"/>
        <v>13432.001</v>
      </c>
    </row>
    <row r="71" spans="1:7" s="1007" customFormat="1" ht="12.75" customHeight="1" x14ac:dyDescent="0.2">
      <c r="A71" s="1016" t="s">
        <v>2344</v>
      </c>
      <c r="B71" s="1017">
        <v>6173.34</v>
      </c>
      <c r="C71" s="1017">
        <v>6173.3359999999993</v>
      </c>
      <c r="D71" s="1017">
        <v>52</v>
      </c>
      <c r="E71" s="1017">
        <v>52</v>
      </c>
      <c r="F71" s="1017">
        <f t="shared" si="1"/>
        <v>6225.34</v>
      </c>
      <c r="G71" s="1017">
        <f t="shared" si="1"/>
        <v>6225.3359999999993</v>
      </c>
    </row>
    <row r="72" spans="1:7" s="1007" customFormat="1" ht="12.75" customHeight="1" x14ac:dyDescent="0.2">
      <c r="A72" s="1016" t="s">
        <v>2345</v>
      </c>
      <c r="B72" s="1017">
        <v>5650.16</v>
      </c>
      <c r="C72" s="1017">
        <v>5650.1629999999996</v>
      </c>
      <c r="D72" s="1017">
        <v>46.4</v>
      </c>
      <c r="E72" s="1017">
        <v>46.4</v>
      </c>
      <c r="F72" s="1017">
        <f t="shared" si="1"/>
        <v>5696.5599999999995</v>
      </c>
      <c r="G72" s="1017">
        <f t="shared" si="1"/>
        <v>5696.5629999999992</v>
      </c>
    </row>
    <row r="73" spans="1:7" s="1007" customFormat="1" ht="12.75" customHeight="1" x14ac:dyDescent="0.2">
      <c r="A73" s="1016" t="s">
        <v>2346</v>
      </c>
      <c r="B73" s="1017">
        <v>5112.3200000000006</v>
      </c>
      <c r="C73" s="1017">
        <v>5112.3179999999993</v>
      </c>
      <c r="D73" s="1017">
        <v>49.6</v>
      </c>
      <c r="E73" s="1017">
        <v>49.6</v>
      </c>
      <c r="F73" s="1017">
        <f t="shared" si="1"/>
        <v>5161.920000000001</v>
      </c>
      <c r="G73" s="1017">
        <f t="shared" si="1"/>
        <v>5161.9179999999997</v>
      </c>
    </row>
    <row r="74" spans="1:7" s="1007" customFormat="1" ht="12.75" customHeight="1" x14ac:dyDescent="0.2">
      <c r="A74" s="1016" t="s">
        <v>2347</v>
      </c>
      <c r="B74" s="1017">
        <v>14041.32</v>
      </c>
      <c r="C74" s="1017">
        <v>14041.321</v>
      </c>
      <c r="D74" s="1017">
        <v>120.8</v>
      </c>
      <c r="E74" s="1017">
        <v>120.8</v>
      </c>
      <c r="F74" s="1017">
        <f t="shared" si="1"/>
        <v>14162.119999999999</v>
      </c>
      <c r="G74" s="1017">
        <f t="shared" si="1"/>
        <v>14162.120999999999</v>
      </c>
    </row>
    <row r="75" spans="1:7" s="1007" customFormat="1" ht="12.75" customHeight="1" x14ac:dyDescent="0.2">
      <c r="A75" s="1016" t="s">
        <v>2348</v>
      </c>
      <c r="B75" s="1017">
        <v>11472.539999999999</v>
      </c>
      <c r="C75" s="1017">
        <v>11472.535</v>
      </c>
      <c r="D75" s="1017">
        <v>92</v>
      </c>
      <c r="E75" s="1017">
        <v>92</v>
      </c>
      <c r="F75" s="1017">
        <f t="shared" si="1"/>
        <v>11564.539999999999</v>
      </c>
      <c r="G75" s="1017">
        <f t="shared" si="1"/>
        <v>11564.535</v>
      </c>
    </row>
    <row r="76" spans="1:7" s="1007" customFormat="1" ht="12.75" customHeight="1" x14ac:dyDescent="0.2">
      <c r="A76" s="1016" t="s">
        <v>2349</v>
      </c>
      <c r="B76" s="1017">
        <v>9870.4700000000012</v>
      </c>
      <c r="C76" s="1017">
        <v>9870.4700000000012</v>
      </c>
      <c r="D76" s="1017">
        <v>67.2</v>
      </c>
      <c r="E76" s="1017">
        <v>67.2</v>
      </c>
      <c r="F76" s="1017">
        <f t="shared" si="1"/>
        <v>9937.6700000000019</v>
      </c>
      <c r="G76" s="1017">
        <f t="shared" si="1"/>
        <v>9937.6700000000019</v>
      </c>
    </row>
    <row r="77" spans="1:7" s="1007" customFormat="1" ht="12.75" customHeight="1" x14ac:dyDescent="0.2">
      <c r="A77" s="1016" t="s">
        <v>2350</v>
      </c>
      <c r="B77" s="1017">
        <v>5930.7300000000005</v>
      </c>
      <c r="C77" s="1017">
        <v>5930.7309999999998</v>
      </c>
      <c r="D77" s="1017">
        <v>52</v>
      </c>
      <c r="E77" s="1017">
        <v>52</v>
      </c>
      <c r="F77" s="1017">
        <f t="shared" si="1"/>
        <v>5982.7300000000005</v>
      </c>
      <c r="G77" s="1017">
        <f t="shared" si="1"/>
        <v>5982.7309999999998</v>
      </c>
    </row>
    <row r="78" spans="1:7" s="1007" customFormat="1" ht="12.75" customHeight="1" x14ac:dyDescent="0.2">
      <c r="A78" s="1016" t="s">
        <v>2351</v>
      </c>
      <c r="B78" s="1017">
        <v>9959.2199999999993</v>
      </c>
      <c r="C78" s="1017">
        <v>9959.219000000001</v>
      </c>
      <c r="D78" s="1017">
        <v>80</v>
      </c>
      <c r="E78" s="1017">
        <v>80</v>
      </c>
      <c r="F78" s="1017">
        <f t="shared" si="1"/>
        <v>10039.219999999999</v>
      </c>
      <c r="G78" s="1017">
        <f t="shared" si="1"/>
        <v>10039.219000000001</v>
      </c>
    </row>
    <row r="79" spans="1:7" s="1007" customFormat="1" ht="12.75" customHeight="1" x14ac:dyDescent="0.2">
      <c r="A79" s="1016" t="s">
        <v>2352</v>
      </c>
      <c r="B79" s="1017">
        <v>12166.1</v>
      </c>
      <c r="C79" s="1017">
        <v>12166.098</v>
      </c>
      <c r="D79" s="1017">
        <v>102.4</v>
      </c>
      <c r="E79" s="1017">
        <v>102.4</v>
      </c>
      <c r="F79" s="1017">
        <f t="shared" si="1"/>
        <v>12268.5</v>
      </c>
      <c r="G79" s="1017">
        <f t="shared" si="1"/>
        <v>12268.498</v>
      </c>
    </row>
    <row r="80" spans="1:7" s="1007" customFormat="1" ht="12.75" customHeight="1" x14ac:dyDescent="0.2">
      <c r="A80" s="1016" t="s">
        <v>2353</v>
      </c>
      <c r="B80" s="1017">
        <v>18428.12</v>
      </c>
      <c r="C80" s="1017">
        <v>18428.112000000001</v>
      </c>
      <c r="D80" s="1017">
        <v>155.19999999999999</v>
      </c>
      <c r="E80" s="1017">
        <v>155.19999999999999</v>
      </c>
      <c r="F80" s="1017">
        <f t="shared" si="1"/>
        <v>18583.32</v>
      </c>
      <c r="G80" s="1017">
        <f t="shared" si="1"/>
        <v>18583.312000000002</v>
      </c>
    </row>
    <row r="81" spans="1:7" s="1007" customFormat="1" ht="12.75" customHeight="1" x14ac:dyDescent="0.2">
      <c r="A81" s="1016" t="s">
        <v>2354</v>
      </c>
      <c r="B81" s="1017">
        <v>11014.49</v>
      </c>
      <c r="C81" s="1017">
        <v>11014.494000000001</v>
      </c>
      <c r="D81" s="1017">
        <v>96</v>
      </c>
      <c r="E81" s="1017">
        <v>96</v>
      </c>
      <c r="F81" s="1017">
        <f t="shared" si="1"/>
        <v>11110.49</v>
      </c>
      <c r="G81" s="1017">
        <f t="shared" si="1"/>
        <v>11110.494000000001</v>
      </c>
    </row>
    <row r="82" spans="1:7" s="1007" customFormat="1" ht="12.75" customHeight="1" x14ac:dyDescent="0.2">
      <c r="A82" s="1016" t="s">
        <v>2355</v>
      </c>
      <c r="B82" s="1017">
        <v>10163.11</v>
      </c>
      <c r="C82" s="1017">
        <v>10163.112000000001</v>
      </c>
      <c r="D82" s="1017">
        <v>96</v>
      </c>
      <c r="E82" s="1017">
        <v>96</v>
      </c>
      <c r="F82" s="1017">
        <f t="shared" si="1"/>
        <v>10259.11</v>
      </c>
      <c r="G82" s="1017">
        <f t="shared" si="1"/>
        <v>10259.112000000001</v>
      </c>
    </row>
    <row r="83" spans="1:7" s="1007" customFormat="1" ht="12.75" customHeight="1" x14ac:dyDescent="0.2">
      <c r="A83" s="1016" t="s">
        <v>2356</v>
      </c>
      <c r="B83" s="1017">
        <v>10876.08</v>
      </c>
      <c r="C83" s="1017">
        <v>10876.078000000001</v>
      </c>
      <c r="D83" s="1017">
        <v>100</v>
      </c>
      <c r="E83" s="1017">
        <v>100</v>
      </c>
      <c r="F83" s="1017">
        <f t="shared" si="1"/>
        <v>10976.08</v>
      </c>
      <c r="G83" s="1017">
        <f t="shared" si="1"/>
        <v>10976.078000000001</v>
      </c>
    </row>
    <row r="84" spans="1:7" s="1007" customFormat="1" ht="12.75" customHeight="1" x14ac:dyDescent="0.2">
      <c r="A84" s="1016" t="s">
        <v>2357</v>
      </c>
      <c r="B84" s="1017">
        <v>6260.98</v>
      </c>
      <c r="C84" s="1017">
        <v>6260.97</v>
      </c>
      <c r="D84" s="1017">
        <v>62.4</v>
      </c>
      <c r="E84" s="1017">
        <v>62.4</v>
      </c>
      <c r="F84" s="1017">
        <f t="shared" si="1"/>
        <v>6323.3799999999992</v>
      </c>
      <c r="G84" s="1017">
        <f t="shared" si="1"/>
        <v>6323.37</v>
      </c>
    </row>
    <row r="85" spans="1:7" s="1007" customFormat="1" ht="12.75" customHeight="1" x14ac:dyDescent="0.2">
      <c r="A85" s="1016" t="s">
        <v>2358</v>
      </c>
      <c r="B85" s="1017">
        <v>4229.53</v>
      </c>
      <c r="C85" s="1017">
        <v>4229.5280000000002</v>
      </c>
      <c r="D85" s="1017">
        <v>32</v>
      </c>
      <c r="E85" s="1017">
        <v>32</v>
      </c>
      <c r="F85" s="1017">
        <f t="shared" si="1"/>
        <v>4261.53</v>
      </c>
      <c r="G85" s="1017">
        <f t="shared" si="1"/>
        <v>4261.5280000000002</v>
      </c>
    </row>
    <row r="86" spans="1:7" s="1007" customFormat="1" ht="12.75" customHeight="1" x14ac:dyDescent="0.2">
      <c r="A86" s="1016" t="s">
        <v>2359</v>
      </c>
      <c r="B86" s="1017">
        <v>2663.46</v>
      </c>
      <c r="C86" s="1017">
        <v>2663.453</v>
      </c>
      <c r="D86" s="1017">
        <v>16</v>
      </c>
      <c r="E86" s="1017">
        <v>16</v>
      </c>
      <c r="F86" s="1017">
        <f t="shared" si="1"/>
        <v>2679.46</v>
      </c>
      <c r="G86" s="1017">
        <f t="shared" si="1"/>
        <v>2679.453</v>
      </c>
    </row>
    <row r="87" spans="1:7" s="1007" customFormat="1" ht="12.75" customHeight="1" x14ac:dyDescent="0.2">
      <c r="A87" s="1016" t="s">
        <v>2360</v>
      </c>
      <c r="B87" s="1017">
        <v>15954.15</v>
      </c>
      <c r="C87" s="1017">
        <v>15954.144</v>
      </c>
      <c r="D87" s="1017">
        <v>120</v>
      </c>
      <c r="E87" s="1017">
        <v>120</v>
      </c>
      <c r="F87" s="1017">
        <f t="shared" si="1"/>
        <v>16074.15</v>
      </c>
      <c r="G87" s="1017">
        <f t="shared" si="1"/>
        <v>16074.144</v>
      </c>
    </row>
    <row r="88" spans="1:7" s="1007" customFormat="1" ht="12.75" customHeight="1" x14ac:dyDescent="0.2">
      <c r="A88" s="1016" t="s">
        <v>2361</v>
      </c>
      <c r="B88" s="1017">
        <v>12404.72</v>
      </c>
      <c r="C88" s="1017">
        <v>12404.719000000001</v>
      </c>
      <c r="D88" s="1017">
        <v>100</v>
      </c>
      <c r="E88" s="1017">
        <v>100</v>
      </c>
      <c r="F88" s="1017">
        <f t="shared" si="1"/>
        <v>12504.72</v>
      </c>
      <c r="G88" s="1017">
        <f t="shared" si="1"/>
        <v>12504.719000000001</v>
      </c>
    </row>
    <row r="89" spans="1:7" s="1007" customFormat="1" ht="12.75" customHeight="1" x14ac:dyDescent="0.2">
      <c r="A89" s="1016" t="s">
        <v>2362</v>
      </c>
      <c r="B89" s="1017">
        <v>4005.77</v>
      </c>
      <c r="C89" s="1017">
        <v>4005.7649999999999</v>
      </c>
      <c r="D89" s="1017">
        <v>32</v>
      </c>
      <c r="E89" s="1017">
        <v>32</v>
      </c>
      <c r="F89" s="1017">
        <f t="shared" si="1"/>
        <v>4037.77</v>
      </c>
      <c r="G89" s="1017">
        <f t="shared" si="1"/>
        <v>4037.7649999999999</v>
      </c>
    </row>
    <row r="90" spans="1:7" s="1007" customFormat="1" ht="12.75" customHeight="1" x14ac:dyDescent="0.2">
      <c r="A90" s="1016" t="s">
        <v>2363</v>
      </c>
      <c r="B90" s="1017">
        <v>3194.42</v>
      </c>
      <c r="C90" s="1017">
        <v>3194.4159999999997</v>
      </c>
      <c r="D90" s="1017">
        <v>18.399999999999999</v>
      </c>
      <c r="E90" s="1017">
        <v>16.983999999999998</v>
      </c>
      <c r="F90" s="1017">
        <f t="shared" si="1"/>
        <v>3212.82</v>
      </c>
      <c r="G90" s="1017">
        <f t="shared" si="1"/>
        <v>3211.3999999999996</v>
      </c>
    </row>
    <row r="91" spans="1:7" s="1007" customFormat="1" ht="12.75" customHeight="1" x14ac:dyDescent="0.2">
      <c r="A91" s="1016" t="s">
        <v>2364</v>
      </c>
      <c r="B91" s="1017">
        <v>5757.9400000000005</v>
      </c>
      <c r="C91" s="1017">
        <v>5757.9349999999995</v>
      </c>
      <c r="D91" s="1017">
        <v>48</v>
      </c>
      <c r="E91" s="1017">
        <v>48</v>
      </c>
      <c r="F91" s="1017">
        <f t="shared" si="1"/>
        <v>5805.9400000000005</v>
      </c>
      <c r="G91" s="1017">
        <f t="shared" si="1"/>
        <v>5805.9349999999995</v>
      </c>
    </row>
    <row r="92" spans="1:7" s="1007" customFormat="1" ht="12.75" customHeight="1" x14ac:dyDescent="0.2">
      <c r="A92" s="1016" t="s">
        <v>2365</v>
      </c>
      <c r="B92" s="1017">
        <v>15178.429999999998</v>
      </c>
      <c r="C92" s="1017">
        <v>15178.429</v>
      </c>
      <c r="D92" s="1017">
        <v>116</v>
      </c>
      <c r="E92" s="1017">
        <v>116</v>
      </c>
      <c r="F92" s="1017">
        <f t="shared" si="1"/>
        <v>15294.429999999998</v>
      </c>
      <c r="G92" s="1017">
        <f t="shared" si="1"/>
        <v>15294.429</v>
      </c>
    </row>
    <row r="93" spans="1:7" s="1007" customFormat="1" ht="12.75" customHeight="1" x14ac:dyDescent="0.2">
      <c r="A93" s="1016" t="s">
        <v>2366</v>
      </c>
      <c r="B93" s="1017">
        <v>14185.25</v>
      </c>
      <c r="C93" s="1017">
        <v>14185.249</v>
      </c>
      <c r="D93" s="1017">
        <v>90.4</v>
      </c>
      <c r="E93" s="1017">
        <v>90.4</v>
      </c>
      <c r="F93" s="1017">
        <f t="shared" si="1"/>
        <v>14275.65</v>
      </c>
      <c r="G93" s="1017">
        <f t="shared" si="1"/>
        <v>14275.648999999999</v>
      </c>
    </row>
    <row r="94" spans="1:7" s="1007" customFormat="1" ht="12.75" customHeight="1" x14ac:dyDescent="0.2">
      <c r="A94" s="1016" t="s">
        <v>2367</v>
      </c>
      <c r="B94" s="1017">
        <v>9868.59</v>
      </c>
      <c r="C94" s="1017">
        <v>9868.5910000000003</v>
      </c>
      <c r="D94" s="1017">
        <v>79.2</v>
      </c>
      <c r="E94" s="1017">
        <v>79.2</v>
      </c>
      <c r="F94" s="1017">
        <f t="shared" si="1"/>
        <v>9947.7900000000009</v>
      </c>
      <c r="G94" s="1017">
        <f t="shared" si="1"/>
        <v>9947.7910000000011</v>
      </c>
    </row>
    <row r="95" spans="1:7" s="1007" customFormat="1" ht="12.75" customHeight="1" x14ac:dyDescent="0.2">
      <c r="A95" s="1016" t="s">
        <v>2368</v>
      </c>
      <c r="B95" s="1017">
        <v>3974.0699999999997</v>
      </c>
      <c r="C95" s="1017">
        <v>3974.067</v>
      </c>
      <c r="D95" s="1017">
        <v>32</v>
      </c>
      <c r="E95" s="1017">
        <v>32</v>
      </c>
      <c r="F95" s="1017">
        <f t="shared" si="1"/>
        <v>4006.0699999999997</v>
      </c>
      <c r="G95" s="1017">
        <f t="shared" si="1"/>
        <v>4006.067</v>
      </c>
    </row>
    <row r="96" spans="1:7" s="1007" customFormat="1" ht="12.75" customHeight="1" x14ac:dyDescent="0.2">
      <c r="A96" s="1016" t="s">
        <v>2369</v>
      </c>
      <c r="B96" s="1017">
        <v>12714.48</v>
      </c>
      <c r="C96" s="1017">
        <v>12714.478999999999</v>
      </c>
      <c r="D96" s="1017">
        <v>102.4</v>
      </c>
      <c r="E96" s="1017">
        <v>102.4</v>
      </c>
      <c r="F96" s="1017">
        <f t="shared" si="1"/>
        <v>12816.88</v>
      </c>
      <c r="G96" s="1017">
        <f t="shared" si="1"/>
        <v>12816.878999999999</v>
      </c>
    </row>
    <row r="97" spans="1:7" s="1007" customFormat="1" ht="12.75" customHeight="1" x14ac:dyDescent="0.2">
      <c r="A97" s="1016" t="s">
        <v>2370</v>
      </c>
      <c r="B97" s="1017">
        <v>11982.380000000001</v>
      </c>
      <c r="C97" s="1017">
        <v>11982.375</v>
      </c>
      <c r="D97" s="1017">
        <v>86.4</v>
      </c>
      <c r="E97" s="1017">
        <v>86.4</v>
      </c>
      <c r="F97" s="1017">
        <f t="shared" si="1"/>
        <v>12068.78</v>
      </c>
      <c r="G97" s="1017">
        <f t="shared" si="1"/>
        <v>12068.775</v>
      </c>
    </row>
    <row r="98" spans="1:7" s="1007" customFormat="1" ht="12.75" customHeight="1" x14ac:dyDescent="0.2">
      <c r="A98" s="1016" t="s">
        <v>2371</v>
      </c>
      <c r="B98" s="1017">
        <v>10501.99</v>
      </c>
      <c r="C98" s="1017">
        <v>10501.986999999999</v>
      </c>
      <c r="D98" s="1017">
        <v>98.4</v>
      </c>
      <c r="E98" s="1017">
        <v>98.4</v>
      </c>
      <c r="F98" s="1017">
        <f t="shared" si="1"/>
        <v>10600.39</v>
      </c>
      <c r="G98" s="1017">
        <f t="shared" si="1"/>
        <v>10600.386999999999</v>
      </c>
    </row>
    <row r="99" spans="1:7" s="1007" customFormat="1" ht="12.75" customHeight="1" x14ac:dyDescent="0.2">
      <c r="A99" s="1016" t="s">
        <v>2372</v>
      </c>
      <c r="B99" s="1017">
        <v>5407.8499999999995</v>
      </c>
      <c r="C99" s="1017">
        <v>5407.848</v>
      </c>
      <c r="D99" s="1017">
        <v>47.2</v>
      </c>
      <c r="E99" s="1017">
        <v>47.2</v>
      </c>
      <c r="F99" s="1017">
        <f t="shared" si="1"/>
        <v>5455.0499999999993</v>
      </c>
      <c r="G99" s="1017">
        <f t="shared" si="1"/>
        <v>5455.0479999999998</v>
      </c>
    </row>
    <row r="100" spans="1:7" s="1007" customFormat="1" ht="12.75" customHeight="1" x14ac:dyDescent="0.2">
      <c r="A100" s="1016" t="s">
        <v>2373</v>
      </c>
      <c r="B100" s="1017">
        <v>5727.26</v>
      </c>
      <c r="C100" s="1017">
        <v>5727.2549999999992</v>
      </c>
      <c r="D100" s="1017">
        <v>53.6</v>
      </c>
      <c r="E100" s="1017">
        <v>53.6</v>
      </c>
      <c r="F100" s="1017">
        <f t="shared" si="1"/>
        <v>5780.8600000000006</v>
      </c>
      <c r="G100" s="1017">
        <f t="shared" si="1"/>
        <v>5780.8549999999996</v>
      </c>
    </row>
    <row r="101" spans="1:7" s="1007" customFormat="1" ht="12.75" customHeight="1" x14ac:dyDescent="0.2">
      <c r="A101" s="1016" t="s">
        <v>2374</v>
      </c>
      <c r="B101" s="1017">
        <v>9531.58</v>
      </c>
      <c r="C101" s="1017">
        <v>9531.5810000000001</v>
      </c>
      <c r="D101" s="1017">
        <v>80</v>
      </c>
      <c r="E101" s="1017">
        <v>80</v>
      </c>
      <c r="F101" s="1017">
        <f t="shared" si="1"/>
        <v>9611.58</v>
      </c>
      <c r="G101" s="1017">
        <f t="shared" si="1"/>
        <v>9611.5810000000001</v>
      </c>
    </row>
    <row r="102" spans="1:7" s="1007" customFormat="1" ht="12.75" customHeight="1" x14ac:dyDescent="0.2">
      <c r="A102" s="1016" t="s">
        <v>2375</v>
      </c>
      <c r="B102" s="1017">
        <v>10293.469999999999</v>
      </c>
      <c r="C102" s="1017">
        <v>10293.466999999999</v>
      </c>
      <c r="D102" s="1017">
        <v>90.4</v>
      </c>
      <c r="E102" s="1017">
        <v>90.4</v>
      </c>
      <c r="F102" s="1017">
        <f t="shared" si="1"/>
        <v>10383.869999999999</v>
      </c>
      <c r="G102" s="1017">
        <f t="shared" si="1"/>
        <v>10383.866999999998</v>
      </c>
    </row>
    <row r="103" spans="1:7" s="1007" customFormat="1" ht="12.75" customHeight="1" x14ac:dyDescent="0.2">
      <c r="A103" s="1016" t="s">
        <v>2376</v>
      </c>
      <c r="B103" s="1017">
        <v>7785.98</v>
      </c>
      <c r="C103" s="1017">
        <v>7785.9749999999995</v>
      </c>
      <c r="D103" s="1017">
        <v>67.2</v>
      </c>
      <c r="E103" s="1017">
        <v>67.2</v>
      </c>
      <c r="F103" s="1017">
        <f t="shared" si="1"/>
        <v>7853.1799999999994</v>
      </c>
      <c r="G103" s="1017">
        <f t="shared" si="1"/>
        <v>7853.1749999999993</v>
      </c>
    </row>
    <row r="104" spans="1:7" s="1007" customFormat="1" ht="12.75" customHeight="1" x14ac:dyDescent="0.2">
      <c r="A104" s="1016" t="s">
        <v>2377</v>
      </c>
      <c r="B104" s="1017">
        <v>7575.06</v>
      </c>
      <c r="C104" s="1017">
        <v>7575.0550000000003</v>
      </c>
      <c r="D104" s="1017">
        <v>68.8</v>
      </c>
      <c r="E104" s="1017">
        <v>68.8</v>
      </c>
      <c r="F104" s="1017">
        <f t="shared" si="1"/>
        <v>7643.8600000000006</v>
      </c>
      <c r="G104" s="1017">
        <f t="shared" si="1"/>
        <v>7643.8550000000005</v>
      </c>
    </row>
    <row r="105" spans="1:7" s="1007" customFormat="1" ht="12.75" customHeight="1" x14ac:dyDescent="0.2">
      <c r="A105" s="1016" t="s">
        <v>2378</v>
      </c>
      <c r="B105" s="1017">
        <v>14406.710000000001</v>
      </c>
      <c r="C105" s="1017">
        <v>14406.714</v>
      </c>
      <c r="D105" s="1017">
        <v>96</v>
      </c>
      <c r="E105" s="1017">
        <v>96</v>
      </c>
      <c r="F105" s="1017">
        <f t="shared" si="1"/>
        <v>14502.710000000001</v>
      </c>
      <c r="G105" s="1017">
        <f t="shared" si="1"/>
        <v>14502.714</v>
      </c>
    </row>
    <row r="106" spans="1:7" s="1007" customFormat="1" ht="12.75" customHeight="1" x14ac:dyDescent="0.2">
      <c r="A106" s="1016" t="s">
        <v>2379</v>
      </c>
      <c r="B106" s="1017">
        <v>9494.16</v>
      </c>
      <c r="C106" s="1017">
        <v>9494.1580000000013</v>
      </c>
      <c r="D106" s="1017">
        <v>92.8</v>
      </c>
      <c r="E106" s="1017">
        <v>92.8</v>
      </c>
      <c r="F106" s="1017">
        <f t="shared" si="1"/>
        <v>9586.9599999999991</v>
      </c>
      <c r="G106" s="1017">
        <f t="shared" si="1"/>
        <v>9586.9580000000005</v>
      </c>
    </row>
    <row r="107" spans="1:7" s="1007" customFormat="1" ht="12.75" customHeight="1" x14ac:dyDescent="0.2">
      <c r="A107" s="1016" t="s">
        <v>2380</v>
      </c>
      <c r="B107" s="1017">
        <v>2367.8199999999997</v>
      </c>
      <c r="C107" s="1017">
        <v>2367.8180000000002</v>
      </c>
      <c r="D107" s="1017">
        <v>18.399999999999999</v>
      </c>
      <c r="E107" s="1017">
        <v>18.399999999999999</v>
      </c>
      <c r="F107" s="1017">
        <f t="shared" si="1"/>
        <v>2386.2199999999998</v>
      </c>
      <c r="G107" s="1017">
        <f t="shared" si="1"/>
        <v>2386.2180000000003</v>
      </c>
    </row>
    <row r="108" spans="1:7" s="1007" customFormat="1" ht="12.75" customHeight="1" x14ac:dyDescent="0.2">
      <c r="A108" s="1016" t="s">
        <v>2381</v>
      </c>
      <c r="B108" s="1017">
        <v>3787.28</v>
      </c>
      <c r="C108" s="1017">
        <v>3787.2780000000002</v>
      </c>
      <c r="D108" s="1017">
        <v>32</v>
      </c>
      <c r="E108" s="1017">
        <v>32</v>
      </c>
      <c r="F108" s="1017">
        <f t="shared" si="1"/>
        <v>3819.28</v>
      </c>
      <c r="G108" s="1017">
        <f t="shared" si="1"/>
        <v>3819.2780000000002</v>
      </c>
    </row>
    <row r="109" spans="1:7" s="1007" customFormat="1" ht="12.75" customHeight="1" x14ac:dyDescent="0.2">
      <c r="A109" s="1016" t="s">
        <v>2382</v>
      </c>
      <c r="B109" s="1017">
        <v>28257.34</v>
      </c>
      <c r="C109" s="1017">
        <v>28257.344000000001</v>
      </c>
      <c r="D109" s="1017">
        <v>200.8</v>
      </c>
      <c r="E109" s="1017">
        <v>200.8</v>
      </c>
      <c r="F109" s="1017">
        <f t="shared" si="1"/>
        <v>28458.14</v>
      </c>
      <c r="G109" s="1017">
        <f t="shared" si="1"/>
        <v>28458.144</v>
      </c>
    </row>
    <row r="110" spans="1:7" s="1007" customFormat="1" ht="12.75" customHeight="1" x14ac:dyDescent="0.2">
      <c r="A110" s="1016" t="s">
        <v>2383</v>
      </c>
      <c r="B110" s="1017">
        <v>2114.35</v>
      </c>
      <c r="C110" s="1017">
        <v>2114.3490000000002</v>
      </c>
      <c r="D110" s="1017">
        <v>16</v>
      </c>
      <c r="E110" s="1017">
        <v>16</v>
      </c>
      <c r="F110" s="1017">
        <f t="shared" si="1"/>
        <v>2130.35</v>
      </c>
      <c r="G110" s="1017">
        <f t="shared" si="1"/>
        <v>2130.3490000000002</v>
      </c>
    </row>
    <row r="111" spans="1:7" s="1007" customFormat="1" ht="12.75" customHeight="1" x14ac:dyDescent="0.2">
      <c r="A111" s="1016" t="s">
        <v>2384</v>
      </c>
      <c r="B111" s="1017">
        <v>5536.42</v>
      </c>
      <c r="C111" s="1017">
        <v>5536.4160000000002</v>
      </c>
      <c r="D111" s="1017">
        <v>48</v>
      </c>
      <c r="E111" s="1017">
        <v>48</v>
      </c>
      <c r="F111" s="1017">
        <f t="shared" si="1"/>
        <v>5584.42</v>
      </c>
      <c r="G111" s="1017">
        <f t="shared" si="1"/>
        <v>5584.4160000000002</v>
      </c>
    </row>
    <row r="112" spans="1:7" s="1007" customFormat="1" ht="12.75" customHeight="1" x14ac:dyDescent="0.2">
      <c r="A112" s="1016" t="s">
        <v>2385</v>
      </c>
      <c r="B112" s="1017">
        <v>16291.96</v>
      </c>
      <c r="C112" s="1017">
        <v>16291.954000000002</v>
      </c>
      <c r="D112" s="1017">
        <v>130.4</v>
      </c>
      <c r="E112" s="1017">
        <v>130.4</v>
      </c>
      <c r="F112" s="1017">
        <f t="shared" si="1"/>
        <v>16422.36</v>
      </c>
      <c r="G112" s="1017">
        <f t="shared" si="1"/>
        <v>16422.354000000003</v>
      </c>
    </row>
    <row r="113" spans="1:7" s="1007" customFormat="1" ht="12.75" customHeight="1" x14ac:dyDescent="0.2">
      <c r="A113" s="1016" t="s">
        <v>2386</v>
      </c>
      <c r="B113" s="1017">
        <v>7553.65</v>
      </c>
      <c r="C113" s="1017">
        <v>7553.6480000000001</v>
      </c>
      <c r="D113" s="1017">
        <v>67.2</v>
      </c>
      <c r="E113" s="1017">
        <v>67.2</v>
      </c>
      <c r="F113" s="1017">
        <f t="shared" si="1"/>
        <v>7620.8499999999995</v>
      </c>
      <c r="G113" s="1017">
        <f t="shared" si="1"/>
        <v>7620.848</v>
      </c>
    </row>
    <row r="114" spans="1:7" s="1007" customFormat="1" ht="12.75" customHeight="1" x14ac:dyDescent="0.2">
      <c r="A114" s="1016" t="s">
        <v>2387</v>
      </c>
      <c r="B114" s="1017">
        <v>2261.12</v>
      </c>
      <c r="C114" s="1017">
        <v>2261.1170000000002</v>
      </c>
      <c r="D114" s="1017">
        <v>16</v>
      </c>
      <c r="E114" s="1017">
        <v>16</v>
      </c>
      <c r="F114" s="1017">
        <f t="shared" si="1"/>
        <v>2277.12</v>
      </c>
      <c r="G114" s="1017">
        <f t="shared" si="1"/>
        <v>2277.1170000000002</v>
      </c>
    </row>
    <row r="115" spans="1:7" s="1007" customFormat="1" ht="12.75" customHeight="1" x14ac:dyDescent="0.2">
      <c r="A115" s="1016" t="s">
        <v>2388</v>
      </c>
      <c r="B115" s="1017">
        <v>4535.9400000000005</v>
      </c>
      <c r="C115" s="1017">
        <v>4535.9369999999999</v>
      </c>
      <c r="D115" s="1017">
        <v>32</v>
      </c>
      <c r="E115" s="1017">
        <v>32</v>
      </c>
      <c r="F115" s="1017">
        <f t="shared" si="1"/>
        <v>4567.9400000000005</v>
      </c>
      <c r="G115" s="1017">
        <f t="shared" si="1"/>
        <v>4567.9369999999999</v>
      </c>
    </row>
    <row r="116" spans="1:7" s="1007" customFormat="1" ht="12.75" customHeight="1" x14ac:dyDescent="0.2">
      <c r="A116" s="1016" t="s">
        <v>2389</v>
      </c>
      <c r="B116" s="1017">
        <v>2026.39</v>
      </c>
      <c r="C116" s="1017">
        <v>2026.3899999999999</v>
      </c>
      <c r="D116" s="1017">
        <v>16</v>
      </c>
      <c r="E116" s="1017">
        <v>16</v>
      </c>
      <c r="F116" s="1017">
        <f t="shared" si="1"/>
        <v>2042.39</v>
      </c>
      <c r="G116" s="1017">
        <f t="shared" si="1"/>
        <v>2042.3899999999999</v>
      </c>
    </row>
    <row r="117" spans="1:7" s="1007" customFormat="1" ht="12.75" customHeight="1" x14ac:dyDescent="0.2">
      <c r="A117" s="1016" t="s">
        <v>2390</v>
      </c>
      <c r="B117" s="1017">
        <v>2204.9899999999998</v>
      </c>
      <c r="C117" s="1017">
        <v>2204.9880000000003</v>
      </c>
      <c r="D117" s="1017">
        <v>16</v>
      </c>
      <c r="E117" s="1017">
        <v>16</v>
      </c>
      <c r="F117" s="1017">
        <f t="shared" si="1"/>
        <v>2220.9899999999998</v>
      </c>
      <c r="G117" s="1017">
        <f t="shared" si="1"/>
        <v>2220.9880000000003</v>
      </c>
    </row>
    <row r="118" spans="1:7" s="1007" customFormat="1" ht="12.75" customHeight="1" x14ac:dyDescent="0.2">
      <c r="A118" s="1016" t="s">
        <v>2391</v>
      </c>
      <c r="B118" s="1017">
        <v>4687.97</v>
      </c>
      <c r="C118" s="1017">
        <v>4687.9679999999998</v>
      </c>
      <c r="D118" s="1017">
        <v>46.4</v>
      </c>
      <c r="E118" s="1017">
        <v>46.4</v>
      </c>
      <c r="F118" s="1017">
        <f t="shared" si="1"/>
        <v>4734.37</v>
      </c>
      <c r="G118" s="1017">
        <f t="shared" si="1"/>
        <v>4734.3679999999995</v>
      </c>
    </row>
    <row r="119" spans="1:7" s="1007" customFormat="1" ht="12.75" customHeight="1" x14ac:dyDescent="0.2">
      <c r="A119" s="1016" t="s">
        <v>2392</v>
      </c>
      <c r="B119" s="1017">
        <v>20120.18</v>
      </c>
      <c r="C119" s="1017">
        <v>20120.174999999999</v>
      </c>
      <c r="D119" s="1017">
        <v>180.8</v>
      </c>
      <c r="E119" s="1017">
        <v>180.8</v>
      </c>
      <c r="F119" s="1017">
        <f t="shared" si="1"/>
        <v>20300.98</v>
      </c>
      <c r="G119" s="1017">
        <f t="shared" si="1"/>
        <v>20300.974999999999</v>
      </c>
    </row>
    <row r="120" spans="1:7" s="1007" customFormat="1" ht="12.75" customHeight="1" x14ac:dyDescent="0.2">
      <c r="A120" s="1016" t="s">
        <v>2393</v>
      </c>
      <c r="B120" s="1017">
        <v>10754.970000000001</v>
      </c>
      <c r="C120" s="1017">
        <v>10754.964</v>
      </c>
      <c r="D120" s="1017">
        <v>99.2</v>
      </c>
      <c r="E120" s="1017">
        <v>99.2</v>
      </c>
      <c r="F120" s="1017">
        <f t="shared" si="1"/>
        <v>10854.170000000002</v>
      </c>
      <c r="G120" s="1017">
        <f t="shared" si="1"/>
        <v>10854.164000000001</v>
      </c>
    </row>
    <row r="121" spans="1:7" s="1007" customFormat="1" ht="12.75" customHeight="1" x14ac:dyDescent="0.2">
      <c r="A121" s="1016" t="s">
        <v>2394</v>
      </c>
      <c r="B121" s="1017">
        <v>11145.18</v>
      </c>
      <c r="C121" s="1017">
        <v>11145.172999999999</v>
      </c>
      <c r="D121" s="1017">
        <v>101.6</v>
      </c>
      <c r="E121" s="1017">
        <v>101.6</v>
      </c>
      <c r="F121" s="1017">
        <f t="shared" si="1"/>
        <v>11246.78</v>
      </c>
      <c r="G121" s="1017">
        <f t="shared" si="1"/>
        <v>11246.772999999999</v>
      </c>
    </row>
    <row r="122" spans="1:7" s="1007" customFormat="1" ht="12.75" customHeight="1" x14ac:dyDescent="0.2">
      <c r="A122" s="1016" t="s">
        <v>2395</v>
      </c>
      <c r="B122" s="1017">
        <v>3667.01</v>
      </c>
      <c r="C122" s="1017">
        <v>3667.0120000000002</v>
      </c>
      <c r="D122" s="1017">
        <v>32</v>
      </c>
      <c r="E122" s="1017">
        <v>32</v>
      </c>
      <c r="F122" s="1017">
        <f t="shared" si="1"/>
        <v>3699.01</v>
      </c>
      <c r="G122" s="1017">
        <f t="shared" si="1"/>
        <v>3699.0120000000002</v>
      </c>
    </row>
    <row r="123" spans="1:7" s="1007" customFormat="1" ht="12.75" customHeight="1" x14ac:dyDescent="0.2">
      <c r="A123" s="1016" t="s">
        <v>2396</v>
      </c>
      <c r="B123" s="1017">
        <v>5565.92</v>
      </c>
      <c r="C123" s="1017">
        <v>5565.9190000000008</v>
      </c>
      <c r="D123" s="1017">
        <v>48</v>
      </c>
      <c r="E123" s="1017">
        <v>48</v>
      </c>
      <c r="F123" s="1017">
        <f t="shared" si="1"/>
        <v>5613.92</v>
      </c>
      <c r="G123" s="1017">
        <f t="shared" si="1"/>
        <v>5613.9190000000008</v>
      </c>
    </row>
    <row r="124" spans="1:7" s="1007" customFormat="1" ht="12.75" customHeight="1" x14ac:dyDescent="0.2">
      <c r="A124" s="1016" t="s">
        <v>2397</v>
      </c>
      <c r="B124" s="1017">
        <v>4219.21</v>
      </c>
      <c r="C124" s="1017">
        <v>4219.201</v>
      </c>
      <c r="D124" s="1017">
        <v>33.6</v>
      </c>
      <c r="E124" s="1017">
        <v>33.6</v>
      </c>
      <c r="F124" s="1017">
        <f t="shared" si="1"/>
        <v>4252.8100000000004</v>
      </c>
      <c r="G124" s="1017">
        <f t="shared" si="1"/>
        <v>4252.8010000000004</v>
      </c>
    </row>
    <row r="125" spans="1:7" s="1007" customFormat="1" ht="12.75" customHeight="1" x14ac:dyDescent="0.2">
      <c r="A125" s="1016" t="s">
        <v>2398</v>
      </c>
      <c r="B125" s="1017">
        <v>9236.58</v>
      </c>
      <c r="C125" s="1017">
        <v>9229.39</v>
      </c>
      <c r="D125" s="1017">
        <v>80</v>
      </c>
      <c r="E125" s="1017">
        <v>80</v>
      </c>
      <c r="F125" s="1017">
        <f t="shared" si="1"/>
        <v>9316.58</v>
      </c>
      <c r="G125" s="1017">
        <f t="shared" si="1"/>
        <v>9309.39</v>
      </c>
    </row>
    <row r="126" spans="1:7" s="1007" customFormat="1" ht="12.75" customHeight="1" x14ac:dyDescent="0.2">
      <c r="A126" s="1016" t="s">
        <v>2399</v>
      </c>
      <c r="B126" s="1017">
        <v>18985.830000000002</v>
      </c>
      <c r="C126" s="1017">
        <v>18985.827000000001</v>
      </c>
      <c r="D126" s="1017">
        <v>184</v>
      </c>
      <c r="E126" s="1017">
        <v>184</v>
      </c>
      <c r="F126" s="1017">
        <f t="shared" si="1"/>
        <v>19169.830000000002</v>
      </c>
      <c r="G126" s="1017">
        <f t="shared" si="1"/>
        <v>19169.827000000001</v>
      </c>
    </row>
    <row r="127" spans="1:7" s="1007" customFormat="1" ht="12.75" customHeight="1" x14ac:dyDescent="0.2">
      <c r="A127" s="1016" t="s">
        <v>2400</v>
      </c>
      <c r="B127" s="1017">
        <v>21809.95</v>
      </c>
      <c r="C127" s="1017">
        <v>21809.952000000001</v>
      </c>
      <c r="D127" s="1017">
        <v>188.8</v>
      </c>
      <c r="E127" s="1017">
        <v>188.8</v>
      </c>
      <c r="F127" s="1017">
        <f t="shared" si="1"/>
        <v>21998.75</v>
      </c>
      <c r="G127" s="1017">
        <f t="shared" si="1"/>
        <v>21998.752</v>
      </c>
    </row>
    <row r="128" spans="1:7" s="1007" customFormat="1" ht="12.75" customHeight="1" x14ac:dyDescent="0.2">
      <c r="A128" s="1016" t="s">
        <v>2401</v>
      </c>
      <c r="B128" s="1017">
        <v>20887.63</v>
      </c>
      <c r="C128" s="1017">
        <v>20887.632000000001</v>
      </c>
      <c r="D128" s="1017">
        <v>202.4</v>
      </c>
      <c r="E128" s="1017">
        <v>202.4</v>
      </c>
      <c r="F128" s="1017">
        <f t="shared" si="1"/>
        <v>21090.030000000002</v>
      </c>
      <c r="G128" s="1017">
        <f t="shared" si="1"/>
        <v>21090.032000000003</v>
      </c>
    </row>
    <row r="129" spans="1:7" s="1007" customFormat="1" ht="12.75" customHeight="1" x14ac:dyDescent="0.2">
      <c r="A129" s="1016" t="s">
        <v>2402</v>
      </c>
      <c r="B129" s="1017">
        <v>10924.1</v>
      </c>
      <c r="C129" s="1017">
        <v>10924.094999999999</v>
      </c>
      <c r="D129" s="1017">
        <v>95.2</v>
      </c>
      <c r="E129" s="1017">
        <v>95.2</v>
      </c>
      <c r="F129" s="1017">
        <f t="shared" si="1"/>
        <v>11019.300000000001</v>
      </c>
      <c r="G129" s="1017">
        <f t="shared" si="1"/>
        <v>11019.295</v>
      </c>
    </row>
    <row r="130" spans="1:7" s="1007" customFormat="1" ht="12.75" customHeight="1" x14ac:dyDescent="0.2">
      <c r="A130" s="1016" t="s">
        <v>2403</v>
      </c>
      <c r="B130" s="1017">
        <v>12169.11</v>
      </c>
      <c r="C130" s="1017">
        <v>12169.112999999999</v>
      </c>
      <c r="D130" s="1017">
        <v>96</v>
      </c>
      <c r="E130" s="1017">
        <v>96</v>
      </c>
      <c r="F130" s="1017">
        <f t="shared" si="1"/>
        <v>12265.11</v>
      </c>
      <c r="G130" s="1017">
        <f t="shared" si="1"/>
        <v>12265.112999999999</v>
      </c>
    </row>
    <row r="131" spans="1:7" s="1007" customFormat="1" ht="12.75" customHeight="1" x14ac:dyDescent="0.2">
      <c r="A131" s="1016" t="s">
        <v>2404</v>
      </c>
      <c r="B131" s="1017">
        <v>18500.850000000002</v>
      </c>
      <c r="C131" s="1017">
        <v>18500.842000000001</v>
      </c>
      <c r="D131" s="1017">
        <v>148</v>
      </c>
      <c r="E131" s="1017">
        <v>148</v>
      </c>
      <c r="F131" s="1017">
        <f t="shared" si="1"/>
        <v>18648.850000000002</v>
      </c>
      <c r="G131" s="1017">
        <f t="shared" si="1"/>
        <v>18648.842000000001</v>
      </c>
    </row>
    <row r="132" spans="1:7" s="1007" customFormat="1" ht="12.75" customHeight="1" x14ac:dyDescent="0.2">
      <c r="A132" s="1016" t="s">
        <v>2405</v>
      </c>
      <c r="B132" s="1017">
        <v>17295.600000000002</v>
      </c>
      <c r="C132" s="1017">
        <v>17295.596999999998</v>
      </c>
      <c r="D132" s="1017">
        <v>136</v>
      </c>
      <c r="E132" s="1017">
        <v>136</v>
      </c>
      <c r="F132" s="1017">
        <f t="shared" si="1"/>
        <v>17431.600000000002</v>
      </c>
      <c r="G132" s="1017">
        <f t="shared" si="1"/>
        <v>17431.596999999998</v>
      </c>
    </row>
    <row r="133" spans="1:7" s="1007" customFormat="1" ht="12.75" customHeight="1" x14ac:dyDescent="0.2">
      <c r="A133" s="1016" t="s">
        <v>2406</v>
      </c>
      <c r="B133" s="1017">
        <v>19880.490000000002</v>
      </c>
      <c r="C133" s="1017">
        <v>19880.484</v>
      </c>
      <c r="D133" s="1017">
        <v>185.6</v>
      </c>
      <c r="E133" s="1017">
        <v>185.6</v>
      </c>
      <c r="F133" s="1017">
        <f t="shared" si="1"/>
        <v>20066.09</v>
      </c>
      <c r="G133" s="1017">
        <f t="shared" si="1"/>
        <v>20066.083999999999</v>
      </c>
    </row>
    <row r="134" spans="1:7" s="1007" customFormat="1" ht="12.75" customHeight="1" x14ac:dyDescent="0.2">
      <c r="A134" s="1016" t="s">
        <v>2407</v>
      </c>
      <c r="B134" s="1017">
        <v>14602.17</v>
      </c>
      <c r="C134" s="1017">
        <v>14602.16</v>
      </c>
      <c r="D134" s="1017">
        <v>128</v>
      </c>
      <c r="E134" s="1017">
        <v>128</v>
      </c>
      <c r="F134" s="1017">
        <f t="shared" ref="F134:G197" si="2">B134+D134</f>
        <v>14730.17</v>
      </c>
      <c r="G134" s="1017">
        <f t="shared" si="2"/>
        <v>14730.16</v>
      </c>
    </row>
    <row r="135" spans="1:7" s="1007" customFormat="1" ht="12.75" customHeight="1" x14ac:dyDescent="0.2">
      <c r="A135" s="1016" t="s">
        <v>2408</v>
      </c>
      <c r="B135" s="1017">
        <v>6770.16</v>
      </c>
      <c r="C135" s="1017">
        <v>6770.1620000000003</v>
      </c>
      <c r="D135" s="1017">
        <v>56.8</v>
      </c>
      <c r="E135" s="1017">
        <v>56.8</v>
      </c>
      <c r="F135" s="1017">
        <f t="shared" si="2"/>
        <v>6826.96</v>
      </c>
      <c r="G135" s="1017">
        <f t="shared" si="2"/>
        <v>6826.9620000000004</v>
      </c>
    </row>
    <row r="136" spans="1:7" s="1007" customFormat="1" ht="12.75" customHeight="1" x14ac:dyDescent="0.2">
      <c r="A136" s="1016" t="s">
        <v>2409</v>
      </c>
      <c r="B136" s="1017">
        <v>3721.23</v>
      </c>
      <c r="C136" s="1017">
        <v>3721.2290000000003</v>
      </c>
      <c r="D136" s="1017">
        <v>33.6</v>
      </c>
      <c r="E136" s="1017">
        <v>33.6</v>
      </c>
      <c r="F136" s="1017">
        <f t="shared" si="2"/>
        <v>3754.83</v>
      </c>
      <c r="G136" s="1017">
        <f t="shared" si="2"/>
        <v>3754.8290000000002</v>
      </c>
    </row>
    <row r="137" spans="1:7" s="1007" customFormat="1" ht="12.75" customHeight="1" x14ac:dyDescent="0.2">
      <c r="A137" s="1016" t="s">
        <v>2410</v>
      </c>
      <c r="B137" s="1017">
        <v>11604.27</v>
      </c>
      <c r="C137" s="1017">
        <v>11604.264000000001</v>
      </c>
      <c r="D137" s="1017">
        <v>80</v>
      </c>
      <c r="E137" s="1017">
        <v>80</v>
      </c>
      <c r="F137" s="1017">
        <f t="shared" si="2"/>
        <v>11684.27</v>
      </c>
      <c r="G137" s="1017">
        <f t="shared" si="2"/>
        <v>11684.264000000001</v>
      </c>
    </row>
    <row r="138" spans="1:7" s="1007" customFormat="1" ht="12.75" customHeight="1" x14ac:dyDescent="0.2">
      <c r="A138" s="1016" t="s">
        <v>2411</v>
      </c>
      <c r="B138" s="1017">
        <v>9742.6299999999992</v>
      </c>
      <c r="C138" s="1017">
        <v>9742.6290000000008</v>
      </c>
      <c r="D138" s="1017">
        <v>81.599999999999994</v>
      </c>
      <c r="E138" s="1017">
        <v>81.599999999999994</v>
      </c>
      <c r="F138" s="1017">
        <f t="shared" si="2"/>
        <v>9824.23</v>
      </c>
      <c r="G138" s="1017">
        <f t="shared" si="2"/>
        <v>9824.2290000000012</v>
      </c>
    </row>
    <row r="139" spans="1:7" s="1007" customFormat="1" ht="12.75" customHeight="1" x14ac:dyDescent="0.2">
      <c r="A139" s="1016" t="s">
        <v>2412</v>
      </c>
      <c r="B139" s="1017">
        <v>10163.470000000001</v>
      </c>
      <c r="C139" s="1017">
        <v>10163.472</v>
      </c>
      <c r="D139" s="1017">
        <v>83.2</v>
      </c>
      <c r="E139" s="1017">
        <v>83.2</v>
      </c>
      <c r="F139" s="1017">
        <f t="shared" si="2"/>
        <v>10246.670000000002</v>
      </c>
      <c r="G139" s="1017">
        <f t="shared" si="2"/>
        <v>10246.672</v>
      </c>
    </row>
    <row r="140" spans="1:7" s="1007" customFormat="1" ht="12.75" customHeight="1" x14ac:dyDescent="0.2">
      <c r="A140" s="1016" t="s">
        <v>2413</v>
      </c>
      <c r="B140" s="1017">
        <v>5219.8900000000003</v>
      </c>
      <c r="C140" s="1017">
        <v>5219.8869999999997</v>
      </c>
      <c r="D140" s="1017">
        <v>48</v>
      </c>
      <c r="E140" s="1017">
        <v>48</v>
      </c>
      <c r="F140" s="1017">
        <f t="shared" si="2"/>
        <v>5267.89</v>
      </c>
      <c r="G140" s="1017">
        <f t="shared" si="2"/>
        <v>5267.8869999999997</v>
      </c>
    </row>
    <row r="141" spans="1:7" s="1007" customFormat="1" ht="12.75" customHeight="1" x14ac:dyDescent="0.2">
      <c r="A141" s="1016" t="s">
        <v>2414</v>
      </c>
      <c r="B141" s="1017">
        <v>8233.4599999999991</v>
      </c>
      <c r="C141" s="1017">
        <v>8233.4549999999999</v>
      </c>
      <c r="D141" s="1017">
        <v>64</v>
      </c>
      <c r="E141" s="1017">
        <v>64</v>
      </c>
      <c r="F141" s="1017">
        <f t="shared" si="2"/>
        <v>8297.4599999999991</v>
      </c>
      <c r="G141" s="1017">
        <f t="shared" si="2"/>
        <v>8297.4549999999999</v>
      </c>
    </row>
    <row r="142" spans="1:7" s="1007" customFormat="1" ht="12.75" customHeight="1" x14ac:dyDescent="0.2">
      <c r="A142" s="1016" t="s">
        <v>2415</v>
      </c>
      <c r="B142" s="1017">
        <v>6282.59</v>
      </c>
      <c r="C142" s="1017">
        <v>6282.5940000000001</v>
      </c>
      <c r="D142" s="1017">
        <v>51.2</v>
      </c>
      <c r="E142" s="1017">
        <v>51.2</v>
      </c>
      <c r="F142" s="1017">
        <f t="shared" si="2"/>
        <v>6333.79</v>
      </c>
      <c r="G142" s="1017">
        <f t="shared" si="2"/>
        <v>6333.7939999999999</v>
      </c>
    </row>
    <row r="143" spans="1:7" s="1007" customFormat="1" ht="12.75" customHeight="1" x14ac:dyDescent="0.2">
      <c r="A143" s="1016" t="s">
        <v>2416</v>
      </c>
      <c r="B143" s="1017">
        <v>6705.8899999999994</v>
      </c>
      <c r="C143" s="1017">
        <v>6705.8879999999999</v>
      </c>
      <c r="D143" s="1017">
        <v>51.2</v>
      </c>
      <c r="E143" s="1017">
        <v>51.2</v>
      </c>
      <c r="F143" s="1017">
        <f t="shared" si="2"/>
        <v>6757.0899999999992</v>
      </c>
      <c r="G143" s="1017">
        <f t="shared" si="2"/>
        <v>6757.0879999999997</v>
      </c>
    </row>
    <row r="144" spans="1:7" s="1007" customFormat="1" ht="12.75" customHeight="1" x14ac:dyDescent="0.2">
      <c r="A144" s="1016" t="s">
        <v>2417</v>
      </c>
      <c r="B144" s="1017">
        <v>10927.06</v>
      </c>
      <c r="C144" s="1017">
        <v>10927.056</v>
      </c>
      <c r="D144" s="1017">
        <v>88</v>
      </c>
      <c r="E144" s="1017">
        <v>88</v>
      </c>
      <c r="F144" s="1017">
        <f t="shared" si="2"/>
        <v>11015.06</v>
      </c>
      <c r="G144" s="1017">
        <f t="shared" si="2"/>
        <v>11015.056</v>
      </c>
    </row>
    <row r="145" spans="1:7" s="1007" customFormat="1" ht="12.75" customHeight="1" x14ac:dyDescent="0.2">
      <c r="A145" s="1016" t="s">
        <v>2418</v>
      </c>
      <c r="B145" s="1017">
        <v>5728.91</v>
      </c>
      <c r="C145" s="1017">
        <v>5728.9120000000003</v>
      </c>
      <c r="D145" s="1017">
        <v>48</v>
      </c>
      <c r="E145" s="1017">
        <v>48</v>
      </c>
      <c r="F145" s="1017">
        <f t="shared" si="2"/>
        <v>5776.91</v>
      </c>
      <c r="G145" s="1017">
        <f t="shared" si="2"/>
        <v>5776.9120000000003</v>
      </c>
    </row>
    <row r="146" spans="1:7" s="1007" customFormat="1" ht="12.75" customHeight="1" x14ac:dyDescent="0.2">
      <c r="A146" s="1016" t="s">
        <v>2419</v>
      </c>
      <c r="B146" s="1017">
        <v>5498.49</v>
      </c>
      <c r="C146" s="1017">
        <v>5498.4939999999997</v>
      </c>
      <c r="D146" s="1017">
        <v>48</v>
      </c>
      <c r="E146" s="1017">
        <v>48</v>
      </c>
      <c r="F146" s="1017">
        <f t="shared" si="2"/>
        <v>5546.49</v>
      </c>
      <c r="G146" s="1017">
        <f t="shared" si="2"/>
        <v>5546.4939999999997</v>
      </c>
    </row>
    <row r="147" spans="1:7" s="1007" customFormat="1" ht="12.75" customHeight="1" x14ac:dyDescent="0.2">
      <c r="A147" s="1016" t="s">
        <v>2420</v>
      </c>
      <c r="B147" s="1017">
        <v>15039.07</v>
      </c>
      <c r="C147" s="1017">
        <v>15039.063</v>
      </c>
      <c r="D147" s="1017">
        <v>112</v>
      </c>
      <c r="E147" s="1017">
        <v>112</v>
      </c>
      <c r="F147" s="1017">
        <f t="shared" si="2"/>
        <v>15151.07</v>
      </c>
      <c r="G147" s="1017">
        <f t="shared" si="2"/>
        <v>15151.063</v>
      </c>
    </row>
    <row r="148" spans="1:7" s="1007" customFormat="1" ht="12.75" customHeight="1" x14ac:dyDescent="0.2">
      <c r="A148" s="1016" t="s">
        <v>2421</v>
      </c>
      <c r="B148" s="1017">
        <v>2358.15</v>
      </c>
      <c r="C148" s="1017">
        <v>2358.1440000000002</v>
      </c>
      <c r="D148" s="1017">
        <v>16</v>
      </c>
      <c r="E148" s="1017">
        <v>16</v>
      </c>
      <c r="F148" s="1017">
        <f t="shared" si="2"/>
        <v>2374.15</v>
      </c>
      <c r="G148" s="1017">
        <f t="shared" si="2"/>
        <v>2374.1440000000002</v>
      </c>
    </row>
    <row r="149" spans="1:7" s="1007" customFormat="1" ht="12.75" customHeight="1" x14ac:dyDescent="0.2">
      <c r="A149" s="1016" t="s">
        <v>2422</v>
      </c>
      <c r="B149" s="1017">
        <v>5343.74</v>
      </c>
      <c r="C149" s="1017">
        <v>5343.7360000000008</v>
      </c>
      <c r="D149" s="1017">
        <v>48</v>
      </c>
      <c r="E149" s="1017">
        <v>48</v>
      </c>
      <c r="F149" s="1017">
        <f t="shared" si="2"/>
        <v>5391.74</v>
      </c>
      <c r="G149" s="1017">
        <f t="shared" si="2"/>
        <v>5391.7360000000008</v>
      </c>
    </row>
    <row r="150" spans="1:7" s="1007" customFormat="1" ht="12.75" customHeight="1" x14ac:dyDescent="0.2">
      <c r="A150" s="1016" t="s">
        <v>2423</v>
      </c>
      <c r="B150" s="1017">
        <v>5643.29</v>
      </c>
      <c r="C150" s="1017">
        <v>5643.2880000000005</v>
      </c>
      <c r="D150" s="1017">
        <v>48</v>
      </c>
      <c r="E150" s="1017">
        <v>48</v>
      </c>
      <c r="F150" s="1017">
        <f t="shared" si="2"/>
        <v>5691.29</v>
      </c>
      <c r="G150" s="1017">
        <f t="shared" si="2"/>
        <v>5691.2880000000005</v>
      </c>
    </row>
    <row r="151" spans="1:7" s="1007" customFormat="1" ht="12.75" customHeight="1" x14ac:dyDescent="0.2">
      <c r="A151" s="1016" t="s">
        <v>2424</v>
      </c>
      <c r="B151" s="1017">
        <v>6137.82</v>
      </c>
      <c r="C151" s="1017">
        <v>6137.8169999999991</v>
      </c>
      <c r="D151" s="1017">
        <v>48</v>
      </c>
      <c r="E151" s="1017">
        <v>48</v>
      </c>
      <c r="F151" s="1017">
        <f t="shared" si="2"/>
        <v>6185.82</v>
      </c>
      <c r="G151" s="1017">
        <f t="shared" si="2"/>
        <v>6185.8169999999991</v>
      </c>
    </row>
    <row r="152" spans="1:7" s="1007" customFormat="1" ht="12.75" customHeight="1" x14ac:dyDescent="0.2">
      <c r="A152" s="1016" t="s">
        <v>2425</v>
      </c>
      <c r="B152" s="1017">
        <v>3851.2999999999997</v>
      </c>
      <c r="C152" s="1017">
        <v>3851.2910000000002</v>
      </c>
      <c r="D152" s="1017">
        <v>39.200000000000003</v>
      </c>
      <c r="E152" s="1017">
        <v>39.200000000000003</v>
      </c>
      <c r="F152" s="1017">
        <f t="shared" si="2"/>
        <v>3890.4999999999995</v>
      </c>
      <c r="G152" s="1017">
        <f t="shared" si="2"/>
        <v>3890.491</v>
      </c>
    </row>
    <row r="153" spans="1:7" s="1007" customFormat="1" ht="12.75" customHeight="1" x14ac:dyDescent="0.2">
      <c r="A153" s="1016" t="s">
        <v>2426</v>
      </c>
      <c r="B153" s="1017">
        <v>20011.07</v>
      </c>
      <c r="C153" s="1017">
        <v>20011.069000000003</v>
      </c>
      <c r="D153" s="1017">
        <v>136.80000000000001</v>
      </c>
      <c r="E153" s="1017">
        <v>136.80000000000001</v>
      </c>
      <c r="F153" s="1017">
        <f t="shared" si="2"/>
        <v>20147.87</v>
      </c>
      <c r="G153" s="1017">
        <f t="shared" si="2"/>
        <v>20147.869000000002</v>
      </c>
    </row>
    <row r="154" spans="1:7" s="1007" customFormat="1" ht="12.75" customHeight="1" x14ac:dyDescent="0.2">
      <c r="A154" s="1016" t="s">
        <v>2427</v>
      </c>
      <c r="B154" s="1017">
        <v>15539.21</v>
      </c>
      <c r="C154" s="1017">
        <v>15539.204</v>
      </c>
      <c r="D154" s="1017">
        <v>135.19999999999999</v>
      </c>
      <c r="E154" s="1017">
        <v>135.19999999999999</v>
      </c>
      <c r="F154" s="1017">
        <f t="shared" si="2"/>
        <v>15674.41</v>
      </c>
      <c r="G154" s="1017">
        <f t="shared" si="2"/>
        <v>15674.404</v>
      </c>
    </row>
    <row r="155" spans="1:7" s="1007" customFormat="1" ht="12.75" customHeight="1" x14ac:dyDescent="0.2">
      <c r="A155" s="1016" t="s">
        <v>2428</v>
      </c>
      <c r="B155" s="1017">
        <v>18142.73</v>
      </c>
      <c r="C155" s="1017">
        <v>18142.727999999999</v>
      </c>
      <c r="D155" s="1017">
        <v>136</v>
      </c>
      <c r="E155" s="1017">
        <v>136</v>
      </c>
      <c r="F155" s="1017">
        <f t="shared" si="2"/>
        <v>18278.73</v>
      </c>
      <c r="G155" s="1017">
        <f t="shared" si="2"/>
        <v>18278.727999999999</v>
      </c>
    </row>
    <row r="156" spans="1:7" s="1007" customFormat="1" ht="12.75" customHeight="1" x14ac:dyDescent="0.2">
      <c r="A156" s="1016" t="s">
        <v>2429</v>
      </c>
      <c r="B156" s="1017">
        <v>18421.960000000003</v>
      </c>
      <c r="C156" s="1017">
        <v>18421.95</v>
      </c>
      <c r="D156" s="1017">
        <v>152.80000000000001</v>
      </c>
      <c r="E156" s="1017">
        <v>152.80000000000001</v>
      </c>
      <c r="F156" s="1017">
        <f t="shared" si="2"/>
        <v>18574.760000000002</v>
      </c>
      <c r="G156" s="1017">
        <f t="shared" si="2"/>
        <v>18574.75</v>
      </c>
    </row>
    <row r="157" spans="1:7" s="1007" customFormat="1" ht="12.75" customHeight="1" x14ac:dyDescent="0.2">
      <c r="A157" s="1016" t="s">
        <v>2430</v>
      </c>
      <c r="B157" s="1017">
        <v>16068.71</v>
      </c>
      <c r="C157" s="1017">
        <v>16068.704</v>
      </c>
      <c r="D157" s="1017">
        <v>144</v>
      </c>
      <c r="E157" s="1017">
        <v>144</v>
      </c>
      <c r="F157" s="1017">
        <f t="shared" si="2"/>
        <v>16212.71</v>
      </c>
      <c r="G157" s="1017">
        <f t="shared" si="2"/>
        <v>16212.704</v>
      </c>
    </row>
    <row r="158" spans="1:7" s="1007" customFormat="1" ht="12.75" customHeight="1" x14ac:dyDescent="0.2">
      <c r="A158" s="1016" t="s">
        <v>2431</v>
      </c>
      <c r="B158" s="1017">
        <v>20843.050000000003</v>
      </c>
      <c r="C158" s="1017">
        <v>20843.047000000002</v>
      </c>
      <c r="D158" s="1017">
        <v>169.6</v>
      </c>
      <c r="E158" s="1017">
        <v>169.6</v>
      </c>
      <c r="F158" s="1017">
        <f t="shared" si="2"/>
        <v>21012.65</v>
      </c>
      <c r="G158" s="1017">
        <f t="shared" si="2"/>
        <v>21012.647000000001</v>
      </c>
    </row>
    <row r="159" spans="1:7" s="1007" customFormat="1" ht="12.75" customHeight="1" x14ac:dyDescent="0.2">
      <c r="A159" s="1016" t="s">
        <v>2432</v>
      </c>
      <c r="B159" s="1017">
        <v>18365.64</v>
      </c>
      <c r="C159" s="1017">
        <v>18365.634999999998</v>
      </c>
      <c r="D159" s="1017">
        <v>155.19999999999999</v>
      </c>
      <c r="E159" s="1017">
        <v>155.19999999999999</v>
      </c>
      <c r="F159" s="1017">
        <f t="shared" si="2"/>
        <v>18520.84</v>
      </c>
      <c r="G159" s="1017">
        <f t="shared" si="2"/>
        <v>18520.834999999999</v>
      </c>
    </row>
    <row r="160" spans="1:7" s="1007" customFormat="1" ht="12.75" customHeight="1" x14ac:dyDescent="0.2">
      <c r="A160" s="1016" t="s">
        <v>2433</v>
      </c>
      <c r="B160" s="1017">
        <v>13005.75</v>
      </c>
      <c r="C160" s="1017">
        <v>13005.744999999999</v>
      </c>
      <c r="D160" s="1017">
        <v>101.6</v>
      </c>
      <c r="E160" s="1017">
        <v>101.6</v>
      </c>
      <c r="F160" s="1017">
        <f t="shared" si="2"/>
        <v>13107.35</v>
      </c>
      <c r="G160" s="1017">
        <f t="shared" si="2"/>
        <v>13107.344999999999</v>
      </c>
    </row>
    <row r="161" spans="1:7" s="1007" customFormat="1" ht="12.75" customHeight="1" x14ac:dyDescent="0.2">
      <c r="A161" s="1016" t="s">
        <v>2434</v>
      </c>
      <c r="B161" s="1017">
        <v>13113.72</v>
      </c>
      <c r="C161" s="1017">
        <v>13113.714</v>
      </c>
      <c r="D161" s="1017">
        <v>112</v>
      </c>
      <c r="E161" s="1017">
        <v>112</v>
      </c>
      <c r="F161" s="1017">
        <f t="shared" si="2"/>
        <v>13225.72</v>
      </c>
      <c r="G161" s="1017">
        <f t="shared" si="2"/>
        <v>13225.714</v>
      </c>
    </row>
    <row r="162" spans="1:7" s="1007" customFormat="1" ht="12.75" customHeight="1" x14ac:dyDescent="0.2">
      <c r="A162" s="1016" t="s">
        <v>2435</v>
      </c>
      <c r="B162" s="1017">
        <v>8767.58</v>
      </c>
      <c r="C162" s="1017">
        <v>8767.5730000000003</v>
      </c>
      <c r="D162" s="1017">
        <v>64</v>
      </c>
      <c r="E162" s="1017">
        <v>64</v>
      </c>
      <c r="F162" s="1017">
        <f t="shared" si="2"/>
        <v>8831.58</v>
      </c>
      <c r="G162" s="1017">
        <f t="shared" si="2"/>
        <v>8831.5730000000003</v>
      </c>
    </row>
    <row r="163" spans="1:7" s="1007" customFormat="1" ht="12.75" customHeight="1" x14ac:dyDescent="0.2">
      <c r="A163" s="1016" t="s">
        <v>2436</v>
      </c>
      <c r="B163" s="1017">
        <v>7969.9000000000005</v>
      </c>
      <c r="C163" s="1017">
        <v>7969.8950000000004</v>
      </c>
      <c r="D163" s="1017">
        <v>65.599999999999994</v>
      </c>
      <c r="E163" s="1017">
        <v>65.599999999999994</v>
      </c>
      <c r="F163" s="1017">
        <f t="shared" si="2"/>
        <v>8035.5000000000009</v>
      </c>
      <c r="G163" s="1017">
        <f t="shared" si="2"/>
        <v>8035.4950000000008</v>
      </c>
    </row>
    <row r="164" spans="1:7" s="1007" customFormat="1" ht="12.75" customHeight="1" x14ac:dyDescent="0.2">
      <c r="A164" s="1016" t="s">
        <v>2437</v>
      </c>
      <c r="B164" s="1017">
        <v>15958.84</v>
      </c>
      <c r="C164" s="1017">
        <v>15958.835999999999</v>
      </c>
      <c r="D164" s="1017">
        <v>135.19999999999999</v>
      </c>
      <c r="E164" s="1017">
        <v>135.19999999999999</v>
      </c>
      <c r="F164" s="1017">
        <f t="shared" si="2"/>
        <v>16094.04</v>
      </c>
      <c r="G164" s="1017">
        <f t="shared" si="2"/>
        <v>16094.036</v>
      </c>
    </row>
    <row r="165" spans="1:7" s="1007" customFormat="1" ht="12.75" customHeight="1" x14ac:dyDescent="0.2">
      <c r="A165" s="1016" t="s">
        <v>2438</v>
      </c>
      <c r="B165" s="1017">
        <v>23174.55</v>
      </c>
      <c r="C165" s="1017">
        <v>23174.541000000001</v>
      </c>
      <c r="D165" s="1017">
        <v>181.6</v>
      </c>
      <c r="E165" s="1017">
        <v>181.6</v>
      </c>
      <c r="F165" s="1017">
        <f t="shared" si="2"/>
        <v>23356.149999999998</v>
      </c>
      <c r="G165" s="1017">
        <f t="shared" si="2"/>
        <v>23356.141</v>
      </c>
    </row>
    <row r="166" spans="1:7" s="1007" customFormat="1" ht="12.75" customHeight="1" x14ac:dyDescent="0.2">
      <c r="A166" s="1016" t="s">
        <v>2439</v>
      </c>
      <c r="B166" s="1017">
        <v>24732.199999999997</v>
      </c>
      <c r="C166" s="1017">
        <v>24658.724000000002</v>
      </c>
      <c r="D166" s="1017">
        <v>208.8</v>
      </c>
      <c r="E166" s="1017">
        <v>208.8</v>
      </c>
      <c r="F166" s="1017">
        <f t="shared" si="2"/>
        <v>24940.999999999996</v>
      </c>
      <c r="G166" s="1017">
        <f t="shared" si="2"/>
        <v>24867.524000000001</v>
      </c>
    </row>
    <row r="167" spans="1:7" s="1007" customFormat="1" ht="12.75" customHeight="1" x14ac:dyDescent="0.2">
      <c r="A167" s="1016" t="s">
        <v>4738</v>
      </c>
      <c r="B167" s="1017">
        <v>12831.24</v>
      </c>
      <c r="C167" s="1017">
        <v>12831.237000000001</v>
      </c>
      <c r="D167" s="1017">
        <v>103.2</v>
      </c>
      <c r="E167" s="1017">
        <v>103.2</v>
      </c>
      <c r="F167" s="1017">
        <f t="shared" si="2"/>
        <v>12934.44</v>
      </c>
      <c r="G167" s="1017">
        <f t="shared" si="2"/>
        <v>12934.437000000002</v>
      </c>
    </row>
    <row r="168" spans="1:7" s="1007" customFormat="1" ht="12.75" customHeight="1" x14ac:dyDescent="0.2">
      <c r="A168" s="1016" t="s">
        <v>2440</v>
      </c>
      <c r="B168" s="1017">
        <v>16929.46</v>
      </c>
      <c r="C168" s="1017">
        <v>16929.458999999999</v>
      </c>
      <c r="D168" s="1017">
        <v>147.19999999999999</v>
      </c>
      <c r="E168" s="1017">
        <v>147.19999999999999</v>
      </c>
      <c r="F168" s="1017">
        <f t="shared" si="2"/>
        <v>17076.66</v>
      </c>
      <c r="G168" s="1017">
        <f t="shared" si="2"/>
        <v>17076.659</v>
      </c>
    </row>
    <row r="169" spans="1:7" s="1007" customFormat="1" ht="12.75" customHeight="1" x14ac:dyDescent="0.2">
      <c r="A169" s="1016" t="s">
        <v>2441</v>
      </c>
      <c r="B169" s="1017">
        <v>23457.25</v>
      </c>
      <c r="C169" s="1017">
        <v>23457.248</v>
      </c>
      <c r="D169" s="1017">
        <v>184</v>
      </c>
      <c r="E169" s="1017">
        <v>184</v>
      </c>
      <c r="F169" s="1017">
        <f t="shared" si="2"/>
        <v>23641.25</v>
      </c>
      <c r="G169" s="1017">
        <f t="shared" si="2"/>
        <v>23641.248</v>
      </c>
    </row>
    <row r="170" spans="1:7" s="1007" customFormat="1" ht="12.75" customHeight="1" x14ac:dyDescent="0.2">
      <c r="A170" s="1016" t="s">
        <v>2442</v>
      </c>
      <c r="B170" s="1017">
        <v>8698.15</v>
      </c>
      <c r="C170" s="1017">
        <v>8698.1460000000006</v>
      </c>
      <c r="D170" s="1017">
        <v>70.400000000000006</v>
      </c>
      <c r="E170" s="1017">
        <v>70.400000000000006</v>
      </c>
      <c r="F170" s="1017">
        <f t="shared" si="2"/>
        <v>8768.5499999999993</v>
      </c>
      <c r="G170" s="1017">
        <f t="shared" si="2"/>
        <v>8768.5460000000003</v>
      </c>
    </row>
    <row r="171" spans="1:7" s="1007" customFormat="1" ht="12.75" customHeight="1" x14ac:dyDescent="0.2">
      <c r="A171" s="1016" t="s">
        <v>2443</v>
      </c>
      <c r="B171" s="1017">
        <v>4381.2299999999996</v>
      </c>
      <c r="C171" s="1017">
        <v>4381.2330000000002</v>
      </c>
      <c r="D171" s="1017">
        <v>35.200000000000003</v>
      </c>
      <c r="E171" s="1017">
        <v>35.200000000000003</v>
      </c>
      <c r="F171" s="1017">
        <f t="shared" si="2"/>
        <v>4416.4299999999994</v>
      </c>
      <c r="G171" s="1017">
        <f t="shared" si="2"/>
        <v>4416.433</v>
      </c>
    </row>
    <row r="172" spans="1:7" s="1007" customFormat="1" ht="12.75" customHeight="1" x14ac:dyDescent="0.2">
      <c r="A172" s="1016" t="s">
        <v>2444</v>
      </c>
      <c r="B172" s="1017">
        <v>6569.4100000000008</v>
      </c>
      <c r="C172" s="1017">
        <v>6569.4050000000007</v>
      </c>
      <c r="D172" s="1017">
        <v>48</v>
      </c>
      <c r="E172" s="1017">
        <v>48</v>
      </c>
      <c r="F172" s="1017">
        <f t="shared" si="2"/>
        <v>6617.4100000000008</v>
      </c>
      <c r="G172" s="1017">
        <f t="shared" si="2"/>
        <v>6617.4050000000007</v>
      </c>
    </row>
    <row r="173" spans="1:7" s="1007" customFormat="1" ht="12.75" customHeight="1" x14ac:dyDescent="0.2">
      <c r="A173" s="1016" t="s">
        <v>2445</v>
      </c>
      <c r="B173" s="1017">
        <v>1962.1299999999999</v>
      </c>
      <c r="C173" s="1017">
        <v>1962.134</v>
      </c>
      <c r="D173" s="1017">
        <v>18.399999999999999</v>
      </c>
      <c r="E173" s="1017">
        <v>18.399999999999999</v>
      </c>
      <c r="F173" s="1017">
        <f t="shared" si="2"/>
        <v>1980.53</v>
      </c>
      <c r="G173" s="1017">
        <f t="shared" si="2"/>
        <v>1980.5340000000001</v>
      </c>
    </row>
    <row r="174" spans="1:7" s="1007" customFormat="1" ht="12.75" customHeight="1" x14ac:dyDescent="0.2">
      <c r="A174" s="1016" t="s">
        <v>2446</v>
      </c>
      <c r="B174" s="1017">
        <v>4335.9799999999996</v>
      </c>
      <c r="C174" s="1017">
        <v>4335.9789999999994</v>
      </c>
      <c r="D174" s="1017">
        <v>32</v>
      </c>
      <c r="E174" s="1017">
        <v>32</v>
      </c>
      <c r="F174" s="1017">
        <f t="shared" si="2"/>
        <v>4367.9799999999996</v>
      </c>
      <c r="G174" s="1017">
        <f t="shared" si="2"/>
        <v>4367.9789999999994</v>
      </c>
    </row>
    <row r="175" spans="1:7" s="1007" customFormat="1" ht="12.75" customHeight="1" x14ac:dyDescent="0.2">
      <c r="A175" s="1016" t="s">
        <v>2447</v>
      </c>
      <c r="B175" s="1017">
        <v>17581.169999999998</v>
      </c>
      <c r="C175" s="1017">
        <v>17581.171000000002</v>
      </c>
      <c r="D175" s="1017">
        <v>128</v>
      </c>
      <c r="E175" s="1017">
        <v>128</v>
      </c>
      <c r="F175" s="1017">
        <f t="shared" si="2"/>
        <v>17709.169999999998</v>
      </c>
      <c r="G175" s="1017">
        <f t="shared" si="2"/>
        <v>17709.171000000002</v>
      </c>
    </row>
    <row r="176" spans="1:7" s="1007" customFormat="1" ht="12.75" customHeight="1" x14ac:dyDescent="0.2">
      <c r="A176" s="1016" t="s">
        <v>2448</v>
      </c>
      <c r="B176" s="1017">
        <v>18298.759999999998</v>
      </c>
      <c r="C176" s="1017">
        <v>18298.760999999999</v>
      </c>
      <c r="D176" s="1017">
        <v>134.4</v>
      </c>
      <c r="E176" s="1017">
        <v>134.4</v>
      </c>
      <c r="F176" s="1017">
        <f t="shared" si="2"/>
        <v>18433.16</v>
      </c>
      <c r="G176" s="1017">
        <f t="shared" si="2"/>
        <v>18433.161</v>
      </c>
    </row>
    <row r="177" spans="1:7" s="1007" customFormat="1" ht="12.75" customHeight="1" x14ac:dyDescent="0.2">
      <c r="A177" s="1016" t="s">
        <v>2449</v>
      </c>
      <c r="B177" s="1017">
        <v>17189.560000000001</v>
      </c>
      <c r="C177" s="1017">
        <v>17189.550999999999</v>
      </c>
      <c r="D177" s="1017">
        <v>148.80000000000001</v>
      </c>
      <c r="E177" s="1017">
        <v>148.80000000000001</v>
      </c>
      <c r="F177" s="1017">
        <f t="shared" si="2"/>
        <v>17338.36</v>
      </c>
      <c r="G177" s="1017">
        <f t="shared" si="2"/>
        <v>17338.350999999999</v>
      </c>
    </row>
    <row r="178" spans="1:7" s="1007" customFormat="1" ht="12.75" customHeight="1" x14ac:dyDescent="0.2">
      <c r="A178" s="1016" t="s">
        <v>2450</v>
      </c>
      <c r="B178" s="1017">
        <v>20779.169999999998</v>
      </c>
      <c r="C178" s="1017">
        <v>20779.169999999998</v>
      </c>
      <c r="D178" s="1017">
        <v>193.6</v>
      </c>
      <c r="E178" s="1017">
        <v>193.6</v>
      </c>
      <c r="F178" s="1017">
        <f t="shared" si="2"/>
        <v>20972.769999999997</v>
      </c>
      <c r="G178" s="1017">
        <f t="shared" si="2"/>
        <v>20972.769999999997</v>
      </c>
    </row>
    <row r="179" spans="1:7" s="1007" customFormat="1" ht="12.75" customHeight="1" x14ac:dyDescent="0.2">
      <c r="A179" s="1016" t="s">
        <v>2451</v>
      </c>
      <c r="B179" s="1017">
        <v>2195.61</v>
      </c>
      <c r="C179" s="1017">
        <v>2195.6120000000001</v>
      </c>
      <c r="D179" s="1017">
        <v>18.399999999999999</v>
      </c>
      <c r="E179" s="1017">
        <v>18.399999999999999</v>
      </c>
      <c r="F179" s="1017">
        <f t="shared" si="2"/>
        <v>2214.0100000000002</v>
      </c>
      <c r="G179" s="1017">
        <f t="shared" si="2"/>
        <v>2214.0120000000002</v>
      </c>
    </row>
    <row r="180" spans="1:7" s="1007" customFormat="1" ht="12.75" customHeight="1" x14ac:dyDescent="0.2">
      <c r="A180" s="1016" t="s">
        <v>2452</v>
      </c>
      <c r="B180" s="1017">
        <v>10079.48</v>
      </c>
      <c r="C180" s="1017">
        <v>10079.480000000001</v>
      </c>
      <c r="D180" s="1017">
        <v>83.2</v>
      </c>
      <c r="E180" s="1017">
        <v>83.2</v>
      </c>
      <c r="F180" s="1017">
        <f t="shared" si="2"/>
        <v>10162.68</v>
      </c>
      <c r="G180" s="1017">
        <f t="shared" si="2"/>
        <v>10162.680000000002</v>
      </c>
    </row>
    <row r="181" spans="1:7" s="1007" customFormat="1" ht="12.75" customHeight="1" x14ac:dyDescent="0.2">
      <c r="A181" s="1016" t="s">
        <v>2453</v>
      </c>
      <c r="B181" s="1017">
        <v>11238.93</v>
      </c>
      <c r="C181" s="1017">
        <v>11238.931999999999</v>
      </c>
      <c r="D181" s="1017">
        <v>104.8</v>
      </c>
      <c r="E181" s="1017">
        <v>104.8</v>
      </c>
      <c r="F181" s="1017">
        <f t="shared" si="2"/>
        <v>11343.73</v>
      </c>
      <c r="G181" s="1017">
        <f t="shared" si="2"/>
        <v>11343.731999999998</v>
      </c>
    </row>
    <row r="182" spans="1:7" s="1007" customFormat="1" ht="12.75" customHeight="1" x14ac:dyDescent="0.2">
      <c r="A182" s="1016" t="s">
        <v>2454</v>
      </c>
      <c r="B182" s="1017">
        <v>9488.65</v>
      </c>
      <c r="C182" s="1017">
        <v>9488.6479999999992</v>
      </c>
      <c r="D182" s="1017">
        <v>80</v>
      </c>
      <c r="E182" s="1017">
        <v>80</v>
      </c>
      <c r="F182" s="1017">
        <f t="shared" si="2"/>
        <v>9568.65</v>
      </c>
      <c r="G182" s="1017">
        <f t="shared" si="2"/>
        <v>9568.6479999999992</v>
      </c>
    </row>
    <row r="183" spans="1:7" s="1007" customFormat="1" ht="12.75" customHeight="1" x14ac:dyDescent="0.2">
      <c r="A183" s="1016" t="s">
        <v>2455</v>
      </c>
      <c r="B183" s="1017">
        <v>15406.23</v>
      </c>
      <c r="C183" s="1017">
        <v>15406.231</v>
      </c>
      <c r="D183" s="1017">
        <v>140.80000000000001</v>
      </c>
      <c r="E183" s="1017">
        <v>140.80000000000001</v>
      </c>
      <c r="F183" s="1017">
        <f t="shared" si="2"/>
        <v>15547.029999999999</v>
      </c>
      <c r="G183" s="1017">
        <f t="shared" si="2"/>
        <v>15547.030999999999</v>
      </c>
    </row>
    <row r="184" spans="1:7" s="1007" customFormat="1" ht="12.75" customHeight="1" x14ac:dyDescent="0.2">
      <c r="A184" s="1016" t="s">
        <v>2456</v>
      </c>
      <c r="B184" s="1017">
        <v>7060.83</v>
      </c>
      <c r="C184" s="1017">
        <v>7060.8280000000004</v>
      </c>
      <c r="D184" s="1017">
        <v>66.400000000000006</v>
      </c>
      <c r="E184" s="1017">
        <v>66.400000000000006</v>
      </c>
      <c r="F184" s="1017">
        <f t="shared" si="2"/>
        <v>7127.23</v>
      </c>
      <c r="G184" s="1017">
        <f t="shared" si="2"/>
        <v>7127.2280000000001</v>
      </c>
    </row>
    <row r="185" spans="1:7" s="1007" customFormat="1" ht="12.75" customHeight="1" x14ac:dyDescent="0.2">
      <c r="A185" s="1016" t="s">
        <v>2457</v>
      </c>
      <c r="B185" s="1017">
        <v>10087.74</v>
      </c>
      <c r="C185" s="1017">
        <v>10087.736000000001</v>
      </c>
      <c r="D185" s="1017">
        <v>80</v>
      </c>
      <c r="E185" s="1017">
        <v>80</v>
      </c>
      <c r="F185" s="1017">
        <f t="shared" si="2"/>
        <v>10167.74</v>
      </c>
      <c r="G185" s="1017">
        <f t="shared" si="2"/>
        <v>10167.736000000001</v>
      </c>
    </row>
    <row r="186" spans="1:7" s="1007" customFormat="1" ht="12.75" customHeight="1" x14ac:dyDescent="0.2">
      <c r="A186" s="1016" t="s">
        <v>2458</v>
      </c>
      <c r="B186" s="1017">
        <v>20220.690000000002</v>
      </c>
      <c r="C186" s="1017">
        <v>20210.210999999999</v>
      </c>
      <c r="D186" s="1017">
        <v>166.4</v>
      </c>
      <c r="E186" s="1017">
        <v>166.4</v>
      </c>
      <c r="F186" s="1017">
        <f t="shared" si="2"/>
        <v>20387.090000000004</v>
      </c>
      <c r="G186" s="1017">
        <f t="shared" si="2"/>
        <v>20376.611000000001</v>
      </c>
    </row>
    <row r="187" spans="1:7" s="1007" customFormat="1" ht="12.75" customHeight="1" x14ac:dyDescent="0.2">
      <c r="A187" s="1016" t="s">
        <v>2459</v>
      </c>
      <c r="B187" s="1017">
        <v>5357.71</v>
      </c>
      <c r="C187" s="1017">
        <v>5357.7019999999993</v>
      </c>
      <c r="D187" s="1017">
        <v>49.6</v>
      </c>
      <c r="E187" s="1017">
        <v>49.6</v>
      </c>
      <c r="F187" s="1017">
        <f t="shared" si="2"/>
        <v>5407.31</v>
      </c>
      <c r="G187" s="1017">
        <f t="shared" si="2"/>
        <v>5407.3019999999997</v>
      </c>
    </row>
    <row r="188" spans="1:7" s="1007" customFormat="1" ht="12.75" customHeight="1" x14ac:dyDescent="0.2">
      <c r="A188" s="1016" t="s">
        <v>2460</v>
      </c>
      <c r="B188" s="1017">
        <v>2260.71</v>
      </c>
      <c r="C188" s="1017">
        <v>2260.7139999999999</v>
      </c>
      <c r="D188" s="1017">
        <v>16</v>
      </c>
      <c r="E188" s="1017">
        <v>16</v>
      </c>
      <c r="F188" s="1017">
        <f t="shared" si="2"/>
        <v>2276.71</v>
      </c>
      <c r="G188" s="1017">
        <f t="shared" si="2"/>
        <v>2276.7139999999999</v>
      </c>
    </row>
    <row r="189" spans="1:7" s="1007" customFormat="1" ht="12.75" customHeight="1" x14ac:dyDescent="0.2">
      <c r="A189" s="1016" t="s">
        <v>2461</v>
      </c>
      <c r="B189" s="1017">
        <v>2786.68</v>
      </c>
      <c r="C189" s="1017">
        <v>2786.6750000000002</v>
      </c>
      <c r="D189" s="1017">
        <v>18.399999999999999</v>
      </c>
      <c r="E189" s="1017">
        <v>18.399999999999999</v>
      </c>
      <c r="F189" s="1017">
        <f t="shared" si="2"/>
        <v>2805.08</v>
      </c>
      <c r="G189" s="1017">
        <f t="shared" si="2"/>
        <v>2805.0750000000003</v>
      </c>
    </row>
    <row r="190" spans="1:7" s="1007" customFormat="1" ht="12.75" customHeight="1" x14ac:dyDescent="0.2">
      <c r="A190" s="1016" t="s">
        <v>2462</v>
      </c>
      <c r="B190" s="1017">
        <v>10181.66</v>
      </c>
      <c r="C190" s="1017">
        <v>10181.656000000001</v>
      </c>
      <c r="D190" s="1017">
        <v>80</v>
      </c>
      <c r="E190" s="1017">
        <v>80</v>
      </c>
      <c r="F190" s="1017">
        <f t="shared" si="2"/>
        <v>10261.66</v>
      </c>
      <c r="G190" s="1017">
        <f t="shared" si="2"/>
        <v>10261.656000000001</v>
      </c>
    </row>
    <row r="191" spans="1:7" s="1007" customFormat="1" ht="12.75" customHeight="1" x14ac:dyDescent="0.2">
      <c r="A191" s="1016" t="s">
        <v>2463</v>
      </c>
      <c r="B191" s="1017">
        <v>7346.7</v>
      </c>
      <c r="C191" s="1017">
        <v>7346.7039999999997</v>
      </c>
      <c r="D191" s="1017">
        <v>32</v>
      </c>
      <c r="E191" s="1017">
        <v>32</v>
      </c>
      <c r="F191" s="1017">
        <f t="shared" si="2"/>
        <v>7378.7</v>
      </c>
      <c r="G191" s="1017">
        <f t="shared" si="2"/>
        <v>7378.7039999999997</v>
      </c>
    </row>
    <row r="192" spans="1:7" s="1007" customFormat="1" ht="12.75" customHeight="1" x14ac:dyDescent="0.2">
      <c r="A192" s="1016" t="s">
        <v>2464</v>
      </c>
      <c r="B192" s="1017">
        <v>34730.79</v>
      </c>
      <c r="C192" s="1017">
        <v>34730.784999999996</v>
      </c>
      <c r="D192" s="1017">
        <v>241.6</v>
      </c>
      <c r="E192" s="1017">
        <v>241.6</v>
      </c>
      <c r="F192" s="1017">
        <f t="shared" si="2"/>
        <v>34972.39</v>
      </c>
      <c r="G192" s="1017">
        <f t="shared" si="2"/>
        <v>34972.384999999995</v>
      </c>
    </row>
    <row r="193" spans="1:7" s="1007" customFormat="1" ht="12.75" customHeight="1" x14ac:dyDescent="0.2">
      <c r="A193" s="1016" t="s">
        <v>2465</v>
      </c>
      <c r="B193" s="1017">
        <v>14636.02</v>
      </c>
      <c r="C193" s="1017">
        <v>14636.022000000001</v>
      </c>
      <c r="D193" s="1017">
        <v>120</v>
      </c>
      <c r="E193" s="1017">
        <v>120</v>
      </c>
      <c r="F193" s="1017">
        <f t="shared" si="2"/>
        <v>14756.02</v>
      </c>
      <c r="G193" s="1017">
        <f t="shared" si="2"/>
        <v>14756.022000000001</v>
      </c>
    </row>
    <row r="194" spans="1:7" s="1007" customFormat="1" ht="12.75" customHeight="1" x14ac:dyDescent="0.2">
      <c r="A194" s="1016" t="s">
        <v>2466</v>
      </c>
      <c r="B194" s="1017">
        <v>15570.32</v>
      </c>
      <c r="C194" s="1017">
        <v>15570.322</v>
      </c>
      <c r="D194" s="1017">
        <v>115.2</v>
      </c>
      <c r="E194" s="1017">
        <v>115.2</v>
      </c>
      <c r="F194" s="1017">
        <f t="shared" si="2"/>
        <v>15685.52</v>
      </c>
      <c r="G194" s="1017">
        <f t="shared" si="2"/>
        <v>15685.522000000001</v>
      </c>
    </row>
    <row r="195" spans="1:7" s="1007" customFormat="1" ht="12.75" customHeight="1" x14ac:dyDescent="0.2">
      <c r="A195" s="1016" t="s">
        <v>2467</v>
      </c>
      <c r="B195" s="1017">
        <v>2415.1999999999998</v>
      </c>
      <c r="C195" s="1017">
        <v>2415.1990000000001</v>
      </c>
      <c r="D195" s="1017">
        <v>16</v>
      </c>
      <c r="E195" s="1017">
        <v>16</v>
      </c>
      <c r="F195" s="1017">
        <f t="shared" si="2"/>
        <v>2431.1999999999998</v>
      </c>
      <c r="G195" s="1017">
        <f t="shared" si="2"/>
        <v>2431.1990000000001</v>
      </c>
    </row>
    <row r="196" spans="1:7" s="1007" customFormat="1" ht="12.75" customHeight="1" x14ac:dyDescent="0.2">
      <c r="A196" s="1016" t="s">
        <v>2468</v>
      </c>
      <c r="B196" s="1017">
        <v>4761.5</v>
      </c>
      <c r="C196" s="1017">
        <v>4761.4990000000007</v>
      </c>
      <c r="D196" s="1017">
        <v>44.8</v>
      </c>
      <c r="E196" s="1017">
        <v>44.8</v>
      </c>
      <c r="F196" s="1017">
        <f t="shared" si="2"/>
        <v>4806.3</v>
      </c>
      <c r="G196" s="1017">
        <f t="shared" si="2"/>
        <v>4806.2990000000009</v>
      </c>
    </row>
    <row r="197" spans="1:7" s="1007" customFormat="1" ht="12.75" customHeight="1" x14ac:dyDescent="0.2">
      <c r="A197" s="1016" t="s">
        <v>2469</v>
      </c>
      <c r="B197" s="1017">
        <v>7760.69</v>
      </c>
      <c r="C197" s="1017">
        <v>7760.6919999999991</v>
      </c>
      <c r="D197" s="1017">
        <v>61.6</v>
      </c>
      <c r="E197" s="1017">
        <v>61.6</v>
      </c>
      <c r="F197" s="1017">
        <f t="shared" si="2"/>
        <v>7822.29</v>
      </c>
      <c r="G197" s="1017">
        <f t="shared" si="2"/>
        <v>7822.2919999999995</v>
      </c>
    </row>
    <row r="198" spans="1:7" s="1007" customFormat="1" ht="12.75" customHeight="1" x14ac:dyDescent="0.2">
      <c r="A198" s="1016" t="s">
        <v>2470</v>
      </c>
      <c r="B198" s="1017">
        <v>17535.759999999998</v>
      </c>
      <c r="C198" s="1017">
        <v>17535.755000000001</v>
      </c>
      <c r="D198" s="1017">
        <v>144</v>
      </c>
      <c r="E198" s="1017">
        <v>144</v>
      </c>
      <c r="F198" s="1017">
        <f t="shared" ref="F198:G261" si="3">B198+D198</f>
        <v>17679.759999999998</v>
      </c>
      <c r="G198" s="1017">
        <f t="shared" si="3"/>
        <v>17679.755000000001</v>
      </c>
    </row>
    <row r="199" spans="1:7" s="1007" customFormat="1" ht="12.75" customHeight="1" x14ac:dyDescent="0.2">
      <c r="A199" s="1016" t="s">
        <v>2471</v>
      </c>
      <c r="B199" s="1017">
        <v>23354.11</v>
      </c>
      <c r="C199" s="1017">
        <v>23354.110999999997</v>
      </c>
      <c r="D199" s="1017">
        <v>156.80000000000001</v>
      </c>
      <c r="E199" s="1017">
        <v>156.80000000000001</v>
      </c>
      <c r="F199" s="1017">
        <f t="shared" si="3"/>
        <v>23510.91</v>
      </c>
      <c r="G199" s="1017">
        <f t="shared" si="3"/>
        <v>23510.910999999996</v>
      </c>
    </row>
    <row r="200" spans="1:7" s="1007" customFormat="1" ht="12.75" customHeight="1" x14ac:dyDescent="0.2">
      <c r="A200" s="1016" t="s">
        <v>2472</v>
      </c>
      <c r="B200" s="1017">
        <v>6823.25</v>
      </c>
      <c r="C200" s="1017">
        <v>6823.2539999999999</v>
      </c>
      <c r="D200" s="1017">
        <v>48</v>
      </c>
      <c r="E200" s="1017">
        <v>48</v>
      </c>
      <c r="F200" s="1017">
        <f t="shared" si="3"/>
        <v>6871.25</v>
      </c>
      <c r="G200" s="1017">
        <f t="shared" si="3"/>
        <v>6871.2539999999999</v>
      </c>
    </row>
    <row r="201" spans="1:7" s="1007" customFormat="1" ht="12.75" customHeight="1" x14ac:dyDescent="0.2">
      <c r="A201" s="1016" t="s">
        <v>2473</v>
      </c>
      <c r="B201" s="1017">
        <v>6118.33</v>
      </c>
      <c r="C201" s="1017">
        <v>6118.3340000000007</v>
      </c>
      <c r="D201" s="1017">
        <v>48</v>
      </c>
      <c r="E201" s="1017">
        <v>48</v>
      </c>
      <c r="F201" s="1017">
        <f t="shared" si="3"/>
        <v>6166.33</v>
      </c>
      <c r="G201" s="1017">
        <f t="shared" si="3"/>
        <v>6166.3340000000007</v>
      </c>
    </row>
    <row r="202" spans="1:7" s="1007" customFormat="1" ht="12.75" customHeight="1" x14ac:dyDescent="0.2">
      <c r="A202" s="1016" t="s">
        <v>2474</v>
      </c>
      <c r="B202" s="1017">
        <v>2733.1800000000003</v>
      </c>
      <c r="C202" s="1017">
        <v>2733.18</v>
      </c>
      <c r="D202" s="1017">
        <v>18.399999999999999</v>
      </c>
      <c r="E202" s="1017">
        <v>18.399999999999999</v>
      </c>
      <c r="F202" s="1017">
        <f t="shared" si="3"/>
        <v>2751.5800000000004</v>
      </c>
      <c r="G202" s="1017">
        <f t="shared" si="3"/>
        <v>2751.58</v>
      </c>
    </row>
    <row r="203" spans="1:7" s="1007" customFormat="1" ht="12.75" customHeight="1" x14ac:dyDescent="0.2">
      <c r="A203" s="1016" t="s">
        <v>2475</v>
      </c>
      <c r="B203" s="1017">
        <v>6884.36</v>
      </c>
      <c r="C203" s="1017">
        <v>6884.357</v>
      </c>
      <c r="D203" s="1017">
        <v>52.8</v>
      </c>
      <c r="E203" s="1017">
        <v>52.8</v>
      </c>
      <c r="F203" s="1017">
        <f t="shared" si="3"/>
        <v>6937.16</v>
      </c>
      <c r="G203" s="1017">
        <f t="shared" si="3"/>
        <v>6937.1570000000002</v>
      </c>
    </row>
    <row r="204" spans="1:7" s="1007" customFormat="1" ht="12.75" customHeight="1" x14ac:dyDescent="0.2">
      <c r="A204" s="1016" t="s">
        <v>2476</v>
      </c>
      <c r="B204" s="1017">
        <v>19944.650000000001</v>
      </c>
      <c r="C204" s="1017">
        <v>19944.652000000002</v>
      </c>
      <c r="D204" s="1017">
        <v>160</v>
      </c>
      <c r="E204" s="1017">
        <v>160</v>
      </c>
      <c r="F204" s="1017">
        <f t="shared" si="3"/>
        <v>20104.650000000001</v>
      </c>
      <c r="G204" s="1017">
        <f t="shared" si="3"/>
        <v>20104.652000000002</v>
      </c>
    </row>
    <row r="205" spans="1:7" s="1007" customFormat="1" ht="12.75" customHeight="1" x14ac:dyDescent="0.2">
      <c r="A205" s="1016" t="s">
        <v>2477</v>
      </c>
      <c r="B205" s="1017">
        <v>17181.82</v>
      </c>
      <c r="C205" s="1017">
        <v>17181.813999999998</v>
      </c>
      <c r="D205" s="1017">
        <v>146.4</v>
      </c>
      <c r="E205" s="1017">
        <v>146.4</v>
      </c>
      <c r="F205" s="1017">
        <f t="shared" si="3"/>
        <v>17328.22</v>
      </c>
      <c r="G205" s="1017">
        <f t="shared" si="3"/>
        <v>17328.214</v>
      </c>
    </row>
    <row r="206" spans="1:7" s="1007" customFormat="1" ht="12.75" customHeight="1" x14ac:dyDescent="0.2">
      <c r="A206" s="1016" t="s">
        <v>2478</v>
      </c>
      <c r="B206" s="1017">
        <v>54638.509999999995</v>
      </c>
      <c r="C206" s="1017">
        <v>54638.512999999999</v>
      </c>
      <c r="D206" s="1017">
        <v>440</v>
      </c>
      <c r="E206" s="1017">
        <v>406.47309999999999</v>
      </c>
      <c r="F206" s="1017">
        <f t="shared" si="3"/>
        <v>55078.509999999995</v>
      </c>
      <c r="G206" s="1017">
        <f t="shared" si="3"/>
        <v>55044.986100000002</v>
      </c>
    </row>
    <row r="207" spans="1:7" s="1007" customFormat="1" ht="12.75" customHeight="1" x14ac:dyDescent="0.2">
      <c r="A207" s="1016" t="s">
        <v>2479</v>
      </c>
      <c r="B207" s="1017">
        <v>13281.92</v>
      </c>
      <c r="C207" s="1017">
        <v>13281.916999999999</v>
      </c>
      <c r="D207" s="1017">
        <v>107.5</v>
      </c>
      <c r="E207" s="1017">
        <v>107.5</v>
      </c>
      <c r="F207" s="1017">
        <f t="shared" si="3"/>
        <v>13389.42</v>
      </c>
      <c r="G207" s="1017">
        <f t="shared" si="3"/>
        <v>13389.416999999999</v>
      </c>
    </row>
    <row r="208" spans="1:7" s="1007" customFormat="1" ht="12.75" customHeight="1" x14ac:dyDescent="0.2">
      <c r="A208" s="1016" t="s">
        <v>2480</v>
      </c>
      <c r="B208" s="1017">
        <v>7241.05</v>
      </c>
      <c r="C208" s="1017">
        <v>7241.0479999999998</v>
      </c>
      <c r="D208" s="1017">
        <v>0</v>
      </c>
      <c r="E208" s="1017">
        <v>0</v>
      </c>
      <c r="F208" s="1017">
        <f t="shared" si="3"/>
        <v>7241.05</v>
      </c>
      <c r="G208" s="1017">
        <f t="shared" si="3"/>
        <v>7241.0479999999998</v>
      </c>
    </row>
    <row r="209" spans="1:7" s="1007" customFormat="1" ht="12.75" customHeight="1" x14ac:dyDescent="0.2">
      <c r="A209" s="1016" t="s">
        <v>2481</v>
      </c>
      <c r="B209" s="1017">
        <v>7592.86</v>
      </c>
      <c r="C209" s="1017">
        <v>7592.8549999999996</v>
      </c>
      <c r="D209" s="1017">
        <v>0</v>
      </c>
      <c r="E209" s="1017">
        <v>0</v>
      </c>
      <c r="F209" s="1017">
        <f t="shared" si="3"/>
        <v>7592.86</v>
      </c>
      <c r="G209" s="1017">
        <f t="shared" si="3"/>
        <v>7592.8549999999996</v>
      </c>
    </row>
    <row r="210" spans="1:7" s="1007" customFormat="1" ht="12.75" customHeight="1" x14ac:dyDescent="0.2">
      <c r="A210" s="1016" t="s">
        <v>2482</v>
      </c>
      <c r="B210" s="1017">
        <v>2276</v>
      </c>
      <c r="C210" s="1017">
        <v>2275.998</v>
      </c>
      <c r="D210" s="1017">
        <v>0</v>
      </c>
      <c r="E210" s="1017">
        <v>0</v>
      </c>
      <c r="F210" s="1017">
        <f t="shared" si="3"/>
        <v>2276</v>
      </c>
      <c r="G210" s="1017">
        <f t="shared" si="3"/>
        <v>2275.998</v>
      </c>
    </row>
    <row r="211" spans="1:7" s="1007" customFormat="1" ht="12.75" customHeight="1" x14ac:dyDescent="0.2">
      <c r="A211" s="1016" t="s">
        <v>2483</v>
      </c>
      <c r="B211" s="1017">
        <v>8874.06</v>
      </c>
      <c r="C211" s="1017">
        <v>8874.0580000000009</v>
      </c>
      <c r="D211" s="1017">
        <v>0</v>
      </c>
      <c r="E211" s="1017">
        <v>0</v>
      </c>
      <c r="F211" s="1017">
        <f t="shared" si="3"/>
        <v>8874.06</v>
      </c>
      <c r="G211" s="1017">
        <f t="shared" si="3"/>
        <v>8874.0580000000009</v>
      </c>
    </row>
    <row r="212" spans="1:7" s="1007" customFormat="1" ht="12.75" customHeight="1" x14ac:dyDescent="0.2">
      <c r="A212" s="1016" t="s">
        <v>3108</v>
      </c>
      <c r="B212" s="1017">
        <v>8752.6200000000008</v>
      </c>
      <c r="C212" s="1017">
        <v>8752.6209999999992</v>
      </c>
      <c r="D212" s="1017">
        <v>0</v>
      </c>
      <c r="E212" s="1017">
        <v>0</v>
      </c>
      <c r="F212" s="1017">
        <f t="shared" si="3"/>
        <v>8752.6200000000008</v>
      </c>
      <c r="G212" s="1017">
        <f t="shared" si="3"/>
        <v>8752.6209999999992</v>
      </c>
    </row>
    <row r="213" spans="1:7" s="1007" customFormat="1" ht="12.75" customHeight="1" x14ac:dyDescent="0.2">
      <c r="A213" s="1016" t="s">
        <v>2484</v>
      </c>
      <c r="B213" s="1017">
        <v>13482.98</v>
      </c>
      <c r="C213" s="1017">
        <v>13482.977000000001</v>
      </c>
      <c r="D213" s="1017">
        <v>0</v>
      </c>
      <c r="E213" s="1017">
        <v>0</v>
      </c>
      <c r="F213" s="1017">
        <f t="shared" si="3"/>
        <v>13482.98</v>
      </c>
      <c r="G213" s="1017">
        <f t="shared" si="3"/>
        <v>13482.977000000001</v>
      </c>
    </row>
    <row r="214" spans="1:7" s="1007" customFormat="1" ht="12.75" customHeight="1" x14ac:dyDescent="0.2">
      <c r="A214" s="1016" t="s">
        <v>2485</v>
      </c>
      <c r="B214" s="1017">
        <v>9147.2000000000007</v>
      </c>
      <c r="C214" s="1017">
        <v>9147.1970000000001</v>
      </c>
      <c r="D214" s="1017">
        <v>0</v>
      </c>
      <c r="E214" s="1017">
        <v>0</v>
      </c>
      <c r="F214" s="1017">
        <f t="shared" si="3"/>
        <v>9147.2000000000007</v>
      </c>
      <c r="G214" s="1017">
        <f t="shared" si="3"/>
        <v>9147.1970000000001</v>
      </c>
    </row>
    <row r="215" spans="1:7" s="1007" customFormat="1" ht="12.75" customHeight="1" x14ac:dyDescent="0.2">
      <c r="A215" s="1016" t="s">
        <v>2486</v>
      </c>
      <c r="B215" s="1017">
        <v>7859.65</v>
      </c>
      <c r="C215" s="1017">
        <v>7859.6450000000004</v>
      </c>
      <c r="D215" s="1017">
        <v>0</v>
      </c>
      <c r="E215" s="1017">
        <v>0</v>
      </c>
      <c r="F215" s="1017">
        <f t="shared" si="3"/>
        <v>7859.65</v>
      </c>
      <c r="G215" s="1017">
        <f t="shared" si="3"/>
        <v>7859.6450000000004</v>
      </c>
    </row>
    <row r="216" spans="1:7" s="1007" customFormat="1" ht="12.75" customHeight="1" x14ac:dyDescent="0.2">
      <c r="A216" s="1016" t="s">
        <v>2487</v>
      </c>
      <c r="B216" s="1017">
        <v>4782.8599999999997</v>
      </c>
      <c r="C216" s="1017">
        <v>4782.8549999999996</v>
      </c>
      <c r="D216" s="1017">
        <v>0</v>
      </c>
      <c r="E216" s="1017">
        <v>0</v>
      </c>
      <c r="F216" s="1017">
        <f t="shared" si="3"/>
        <v>4782.8599999999997</v>
      </c>
      <c r="G216" s="1017">
        <f t="shared" si="3"/>
        <v>4782.8549999999996</v>
      </c>
    </row>
    <row r="217" spans="1:7" s="1007" customFormat="1" ht="12.75" customHeight="1" x14ac:dyDescent="0.2">
      <c r="A217" s="1016" t="s">
        <v>2488</v>
      </c>
      <c r="B217" s="1017">
        <v>9065.4699999999993</v>
      </c>
      <c r="C217" s="1017">
        <v>9065.4670000000006</v>
      </c>
      <c r="D217" s="1017">
        <v>0</v>
      </c>
      <c r="E217" s="1017">
        <v>0</v>
      </c>
      <c r="F217" s="1017">
        <f t="shared" si="3"/>
        <v>9065.4699999999993</v>
      </c>
      <c r="G217" s="1017">
        <f t="shared" si="3"/>
        <v>9065.4670000000006</v>
      </c>
    </row>
    <row r="218" spans="1:7" s="1007" customFormat="1" ht="12.75" customHeight="1" x14ac:dyDescent="0.2">
      <c r="A218" s="1016" t="s">
        <v>2489</v>
      </c>
      <c r="B218" s="1017">
        <v>11256.55</v>
      </c>
      <c r="C218" s="1017">
        <v>11256.554</v>
      </c>
      <c r="D218" s="1017">
        <v>0</v>
      </c>
      <c r="E218" s="1017">
        <v>0</v>
      </c>
      <c r="F218" s="1017">
        <f t="shared" si="3"/>
        <v>11256.55</v>
      </c>
      <c r="G218" s="1017">
        <f t="shared" si="3"/>
        <v>11256.554</v>
      </c>
    </row>
    <row r="219" spans="1:7" s="1007" customFormat="1" ht="12.75" customHeight="1" x14ac:dyDescent="0.2">
      <c r="A219" s="1016" t="s">
        <v>2490</v>
      </c>
      <c r="B219" s="1017">
        <v>3565.8</v>
      </c>
      <c r="C219" s="1017">
        <v>3565.8009999999999</v>
      </c>
      <c r="D219" s="1017">
        <v>0</v>
      </c>
      <c r="E219" s="1017">
        <v>0</v>
      </c>
      <c r="F219" s="1017">
        <f t="shared" si="3"/>
        <v>3565.8</v>
      </c>
      <c r="G219" s="1017">
        <f t="shared" si="3"/>
        <v>3565.8009999999999</v>
      </c>
    </row>
    <row r="220" spans="1:7" s="1007" customFormat="1" ht="12.75" customHeight="1" x14ac:dyDescent="0.2">
      <c r="A220" s="1016" t="s">
        <v>2491</v>
      </c>
      <c r="B220" s="1017">
        <v>3384.15</v>
      </c>
      <c r="C220" s="1017">
        <v>3384.1469999999999</v>
      </c>
      <c r="D220" s="1017">
        <v>0</v>
      </c>
      <c r="E220" s="1017">
        <v>0</v>
      </c>
      <c r="F220" s="1017">
        <f t="shared" si="3"/>
        <v>3384.15</v>
      </c>
      <c r="G220" s="1017">
        <f t="shared" si="3"/>
        <v>3384.1469999999999</v>
      </c>
    </row>
    <row r="221" spans="1:7" s="1007" customFormat="1" ht="12.75" customHeight="1" x14ac:dyDescent="0.2">
      <c r="A221" s="1016" t="s">
        <v>3533</v>
      </c>
      <c r="B221" s="1017">
        <v>6094.73</v>
      </c>
      <c r="C221" s="1017">
        <v>6094.7340000000004</v>
      </c>
      <c r="D221" s="1017">
        <v>0</v>
      </c>
      <c r="E221" s="1017">
        <v>0</v>
      </c>
      <c r="F221" s="1017">
        <f t="shared" si="3"/>
        <v>6094.73</v>
      </c>
      <c r="G221" s="1017">
        <f t="shared" si="3"/>
        <v>6094.7340000000004</v>
      </c>
    </row>
    <row r="222" spans="1:7" s="1007" customFormat="1" ht="12.75" customHeight="1" x14ac:dyDescent="0.2">
      <c r="A222" s="1016" t="s">
        <v>2492</v>
      </c>
      <c r="B222" s="1017">
        <v>11872.73</v>
      </c>
      <c r="C222" s="1017">
        <v>11872.732</v>
      </c>
      <c r="D222" s="1017">
        <v>0</v>
      </c>
      <c r="E222" s="1017">
        <v>0</v>
      </c>
      <c r="F222" s="1017">
        <f t="shared" si="3"/>
        <v>11872.73</v>
      </c>
      <c r="G222" s="1017">
        <f t="shared" si="3"/>
        <v>11872.732</v>
      </c>
    </row>
    <row r="223" spans="1:7" s="1007" customFormat="1" ht="12.75" customHeight="1" x14ac:dyDescent="0.2">
      <c r="A223" s="1016" t="s">
        <v>2493</v>
      </c>
      <c r="B223" s="1017">
        <v>4228.01</v>
      </c>
      <c r="C223" s="1017">
        <v>4228.0079999999998</v>
      </c>
      <c r="D223" s="1017">
        <v>0</v>
      </c>
      <c r="E223" s="1017">
        <v>0</v>
      </c>
      <c r="F223" s="1017">
        <f t="shared" si="3"/>
        <v>4228.01</v>
      </c>
      <c r="G223" s="1017">
        <f t="shared" si="3"/>
        <v>4228.0079999999998</v>
      </c>
    </row>
    <row r="224" spans="1:7" s="1007" customFormat="1" ht="12.75" customHeight="1" x14ac:dyDescent="0.2">
      <c r="A224" s="1016" t="s">
        <v>2494</v>
      </c>
      <c r="B224" s="1017">
        <v>4506.87</v>
      </c>
      <c r="C224" s="1017">
        <v>4506.8649999999998</v>
      </c>
      <c r="D224" s="1017">
        <v>0</v>
      </c>
      <c r="E224" s="1017">
        <v>0</v>
      </c>
      <c r="F224" s="1017">
        <f t="shared" si="3"/>
        <v>4506.87</v>
      </c>
      <c r="G224" s="1017">
        <f t="shared" si="3"/>
        <v>4506.8649999999998</v>
      </c>
    </row>
    <row r="225" spans="1:7" s="1007" customFormat="1" ht="12.75" customHeight="1" x14ac:dyDescent="0.2">
      <c r="A225" s="1016" t="s">
        <v>2495</v>
      </c>
      <c r="B225" s="1017">
        <v>3488.83</v>
      </c>
      <c r="C225" s="1017">
        <v>3488.8339999999998</v>
      </c>
      <c r="D225" s="1017">
        <v>0</v>
      </c>
      <c r="E225" s="1017">
        <v>0</v>
      </c>
      <c r="F225" s="1017">
        <f t="shared" si="3"/>
        <v>3488.83</v>
      </c>
      <c r="G225" s="1017">
        <f t="shared" si="3"/>
        <v>3488.8339999999998</v>
      </c>
    </row>
    <row r="226" spans="1:7" s="1007" customFormat="1" ht="12.75" customHeight="1" x14ac:dyDescent="0.2">
      <c r="A226" s="1016" t="s">
        <v>2496</v>
      </c>
      <c r="B226" s="1017">
        <v>4284.5200000000004</v>
      </c>
      <c r="C226" s="1017">
        <v>4284.518</v>
      </c>
      <c r="D226" s="1017">
        <v>0</v>
      </c>
      <c r="E226" s="1017">
        <v>0</v>
      </c>
      <c r="F226" s="1017">
        <f t="shared" si="3"/>
        <v>4284.5200000000004</v>
      </c>
      <c r="G226" s="1017">
        <f t="shared" si="3"/>
        <v>4284.518</v>
      </c>
    </row>
    <row r="227" spans="1:7" s="1007" customFormat="1" ht="12.75" customHeight="1" x14ac:dyDescent="0.2">
      <c r="A227" s="1016" t="s">
        <v>2497</v>
      </c>
      <c r="B227" s="1017">
        <v>3703.04</v>
      </c>
      <c r="C227" s="1017">
        <v>3703.0369999999998</v>
      </c>
      <c r="D227" s="1017">
        <v>0</v>
      </c>
      <c r="E227" s="1017">
        <v>0</v>
      </c>
      <c r="F227" s="1017">
        <f t="shared" si="3"/>
        <v>3703.04</v>
      </c>
      <c r="G227" s="1017">
        <f t="shared" si="3"/>
        <v>3703.0369999999998</v>
      </c>
    </row>
    <row r="228" spans="1:7" s="1007" customFormat="1" ht="12.75" customHeight="1" x14ac:dyDescent="0.2">
      <c r="A228" s="1016" t="s">
        <v>2498</v>
      </c>
      <c r="B228" s="1017">
        <v>19791.309999999998</v>
      </c>
      <c r="C228" s="1017">
        <v>19771.715</v>
      </c>
      <c r="D228" s="1017">
        <v>499.87999999999994</v>
      </c>
      <c r="E228" s="1017">
        <v>486.42499999999995</v>
      </c>
      <c r="F228" s="1017">
        <f t="shared" si="3"/>
        <v>20291.189999999999</v>
      </c>
      <c r="G228" s="1017">
        <f t="shared" si="3"/>
        <v>20258.14</v>
      </c>
    </row>
    <row r="229" spans="1:7" s="1007" customFormat="1" ht="12.75" customHeight="1" x14ac:dyDescent="0.2">
      <c r="A229" s="1016" t="s">
        <v>2499</v>
      </c>
      <c r="B229" s="1017">
        <v>47259.87</v>
      </c>
      <c r="C229" s="1017">
        <v>47115.874000000003</v>
      </c>
      <c r="D229" s="1017">
        <v>808</v>
      </c>
      <c r="E229" s="1017">
        <v>750.1</v>
      </c>
      <c r="F229" s="1017">
        <f t="shared" si="3"/>
        <v>48067.87</v>
      </c>
      <c r="G229" s="1017">
        <f t="shared" si="3"/>
        <v>47865.974000000002</v>
      </c>
    </row>
    <row r="230" spans="1:7" s="1007" customFormat="1" ht="12.75" customHeight="1" x14ac:dyDescent="0.2">
      <c r="A230" s="1016" t="s">
        <v>2500</v>
      </c>
      <c r="B230" s="1017">
        <v>60836.9</v>
      </c>
      <c r="C230" s="1017">
        <v>60818.834999999999</v>
      </c>
      <c r="D230" s="1017">
        <v>1048.8</v>
      </c>
      <c r="E230" s="1017">
        <v>1039.3</v>
      </c>
      <c r="F230" s="1017">
        <f t="shared" si="3"/>
        <v>61885.700000000004</v>
      </c>
      <c r="G230" s="1017">
        <f t="shared" si="3"/>
        <v>61858.135000000002</v>
      </c>
    </row>
    <row r="231" spans="1:7" s="1007" customFormat="1" ht="12.75" customHeight="1" x14ac:dyDescent="0.2">
      <c r="A231" s="1016" t="s">
        <v>2501</v>
      </c>
      <c r="B231" s="1017">
        <v>27071.020000000004</v>
      </c>
      <c r="C231" s="1017">
        <v>27071.014000000003</v>
      </c>
      <c r="D231" s="1017">
        <v>194.15</v>
      </c>
      <c r="E231" s="1017">
        <v>194.15</v>
      </c>
      <c r="F231" s="1017">
        <f t="shared" si="3"/>
        <v>27265.170000000006</v>
      </c>
      <c r="G231" s="1017">
        <f t="shared" si="3"/>
        <v>27265.164000000004</v>
      </c>
    </row>
    <row r="232" spans="1:7" s="1007" customFormat="1" ht="12.75" customHeight="1" x14ac:dyDescent="0.2">
      <c r="A232" s="1016" t="s">
        <v>2502</v>
      </c>
      <c r="B232" s="1017">
        <v>6948.33</v>
      </c>
      <c r="C232" s="1017">
        <v>6948.3269999999993</v>
      </c>
      <c r="D232" s="1017">
        <v>50.2</v>
      </c>
      <c r="E232" s="1017">
        <v>47.2</v>
      </c>
      <c r="F232" s="1017">
        <f t="shared" si="3"/>
        <v>6998.53</v>
      </c>
      <c r="G232" s="1017">
        <f t="shared" si="3"/>
        <v>6995.5269999999991</v>
      </c>
    </row>
    <row r="233" spans="1:7" s="1007" customFormat="1" ht="12.75" customHeight="1" x14ac:dyDescent="0.2">
      <c r="A233" s="1016" t="s">
        <v>2503</v>
      </c>
      <c r="B233" s="1017">
        <v>49684.679999999993</v>
      </c>
      <c r="C233" s="1017">
        <v>49681.004000000001</v>
      </c>
      <c r="D233" s="1017">
        <v>769.2</v>
      </c>
      <c r="E233" s="1017">
        <v>752.75</v>
      </c>
      <c r="F233" s="1017">
        <f t="shared" si="3"/>
        <v>50453.87999999999</v>
      </c>
      <c r="G233" s="1017">
        <f t="shared" si="3"/>
        <v>50433.754000000001</v>
      </c>
    </row>
    <row r="234" spans="1:7" s="1007" customFormat="1" ht="12.75" customHeight="1" x14ac:dyDescent="0.2">
      <c r="A234" s="1016" t="s">
        <v>2504</v>
      </c>
      <c r="B234" s="1017">
        <v>15975.23</v>
      </c>
      <c r="C234" s="1017">
        <v>15975.222</v>
      </c>
      <c r="D234" s="1017">
        <v>196.55</v>
      </c>
      <c r="E234" s="1017">
        <v>196.55</v>
      </c>
      <c r="F234" s="1017">
        <f t="shared" si="3"/>
        <v>16171.779999999999</v>
      </c>
      <c r="G234" s="1017">
        <f t="shared" si="3"/>
        <v>16171.771999999999</v>
      </c>
    </row>
    <row r="235" spans="1:7" s="1007" customFormat="1" ht="12.75" customHeight="1" x14ac:dyDescent="0.2">
      <c r="A235" s="1016" t="s">
        <v>2505</v>
      </c>
      <c r="B235" s="1017">
        <v>5390.98</v>
      </c>
      <c r="C235" s="1017">
        <v>5390.9769999999999</v>
      </c>
      <c r="D235" s="1017">
        <v>132.53</v>
      </c>
      <c r="E235" s="1017">
        <v>132.52500000000001</v>
      </c>
      <c r="F235" s="1017">
        <f t="shared" si="3"/>
        <v>5523.5099999999993</v>
      </c>
      <c r="G235" s="1017">
        <f t="shared" si="3"/>
        <v>5523.5019999999995</v>
      </c>
    </row>
    <row r="236" spans="1:7" s="1007" customFormat="1" ht="12.75" customHeight="1" x14ac:dyDescent="0.2">
      <c r="A236" s="1016" t="s">
        <v>2506</v>
      </c>
      <c r="B236" s="1017">
        <v>9621.07</v>
      </c>
      <c r="C236" s="1017">
        <v>9615.0469999999987</v>
      </c>
      <c r="D236" s="1017">
        <v>57</v>
      </c>
      <c r="E236" s="1017">
        <v>51</v>
      </c>
      <c r="F236" s="1017">
        <f t="shared" si="3"/>
        <v>9678.07</v>
      </c>
      <c r="G236" s="1017">
        <f t="shared" si="3"/>
        <v>9666.0469999999987</v>
      </c>
    </row>
    <row r="237" spans="1:7" s="1007" customFormat="1" ht="12.75" customHeight="1" x14ac:dyDescent="0.2">
      <c r="A237" s="1016" t="s">
        <v>2507</v>
      </c>
      <c r="B237" s="1017">
        <v>2189.8999999999996</v>
      </c>
      <c r="C237" s="1017">
        <v>2189.895</v>
      </c>
      <c r="D237" s="1017">
        <v>19.2</v>
      </c>
      <c r="E237" s="1017">
        <v>19.2</v>
      </c>
      <c r="F237" s="1017">
        <f t="shared" si="3"/>
        <v>2209.0999999999995</v>
      </c>
      <c r="G237" s="1017">
        <f t="shared" si="3"/>
        <v>2209.0949999999998</v>
      </c>
    </row>
    <row r="238" spans="1:7" s="1007" customFormat="1" ht="12.75" customHeight="1" x14ac:dyDescent="0.2">
      <c r="A238" s="1016" t="s">
        <v>2508</v>
      </c>
      <c r="B238" s="1017">
        <v>59913.69</v>
      </c>
      <c r="C238" s="1017">
        <v>59756.868999999999</v>
      </c>
      <c r="D238" s="1017">
        <v>620.35</v>
      </c>
      <c r="E238" s="1017">
        <v>620.35</v>
      </c>
      <c r="F238" s="1017">
        <f t="shared" si="3"/>
        <v>60534.04</v>
      </c>
      <c r="G238" s="1017">
        <f t="shared" si="3"/>
        <v>60377.218999999997</v>
      </c>
    </row>
    <row r="239" spans="1:7" s="1007" customFormat="1" ht="12.75" customHeight="1" x14ac:dyDescent="0.2">
      <c r="A239" s="1016" t="s">
        <v>2509</v>
      </c>
      <c r="B239" s="1017">
        <v>22975.68</v>
      </c>
      <c r="C239" s="1017">
        <v>22975.67</v>
      </c>
      <c r="D239" s="1017">
        <v>444.65</v>
      </c>
      <c r="E239" s="1017">
        <v>435.65</v>
      </c>
      <c r="F239" s="1017">
        <f t="shared" si="3"/>
        <v>23420.33</v>
      </c>
      <c r="G239" s="1017">
        <f t="shared" si="3"/>
        <v>23411.32</v>
      </c>
    </row>
    <row r="240" spans="1:7" s="1007" customFormat="1" ht="12.75" customHeight="1" x14ac:dyDescent="0.2">
      <c r="A240" s="1016" t="s">
        <v>2510</v>
      </c>
      <c r="B240" s="1017">
        <v>19463.41</v>
      </c>
      <c r="C240" s="1017">
        <v>19443.740999999998</v>
      </c>
      <c r="D240" s="1017">
        <v>373.25</v>
      </c>
      <c r="E240" s="1017">
        <v>355.25</v>
      </c>
      <c r="F240" s="1017">
        <f t="shared" si="3"/>
        <v>19836.66</v>
      </c>
      <c r="G240" s="1017">
        <f t="shared" si="3"/>
        <v>19798.990999999998</v>
      </c>
    </row>
    <row r="241" spans="1:7" s="1007" customFormat="1" ht="12.75" customHeight="1" x14ac:dyDescent="0.2">
      <c r="A241" s="1016" t="s">
        <v>2511</v>
      </c>
      <c r="B241" s="1017">
        <v>52026.890000000007</v>
      </c>
      <c r="C241" s="1017">
        <v>52026.880000000005</v>
      </c>
      <c r="D241" s="1017">
        <v>894.95</v>
      </c>
      <c r="E241" s="1017">
        <v>805.25</v>
      </c>
      <c r="F241" s="1017">
        <f t="shared" si="3"/>
        <v>52921.840000000004</v>
      </c>
      <c r="G241" s="1017">
        <f t="shared" si="3"/>
        <v>52832.130000000005</v>
      </c>
    </row>
    <row r="242" spans="1:7" s="1007" customFormat="1" ht="12.75" customHeight="1" x14ac:dyDescent="0.2">
      <c r="A242" s="1016" t="s">
        <v>2512</v>
      </c>
      <c r="B242" s="1017">
        <v>32585.890000000003</v>
      </c>
      <c r="C242" s="1017">
        <v>32585.891</v>
      </c>
      <c r="D242" s="1017">
        <v>286.85000000000002</v>
      </c>
      <c r="E242" s="1017">
        <v>277.85000000000002</v>
      </c>
      <c r="F242" s="1017">
        <f t="shared" si="3"/>
        <v>32872.740000000005</v>
      </c>
      <c r="G242" s="1017">
        <f t="shared" si="3"/>
        <v>32863.741000000002</v>
      </c>
    </row>
    <row r="243" spans="1:7" s="1007" customFormat="1" ht="12.75" customHeight="1" x14ac:dyDescent="0.2">
      <c r="A243" s="1016" t="s">
        <v>2513</v>
      </c>
      <c r="B243" s="1017">
        <v>29748.91</v>
      </c>
      <c r="C243" s="1017">
        <v>29748.905999999999</v>
      </c>
      <c r="D243" s="1017">
        <v>431.35</v>
      </c>
      <c r="E243" s="1017">
        <v>431.35</v>
      </c>
      <c r="F243" s="1017">
        <f t="shared" si="3"/>
        <v>30180.26</v>
      </c>
      <c r="G243" s="1017">
        <f t="shared" si="3"/>
        <v>30180.255999999998</v>
      </c>
    </row>
    <row r="244" spans="1:7" s="1007" customFormat="1" ht="12.75" customHeight="1" x14ac:dyDescent="0.2">
      <c r="A244" s="1016" t="s">
        <v>2514</v>
      </c>
      <c r="B244" s="1017">
        <v>45108.03</v>
      </c>
      <c r="C244" s="1017">
        <v>45108.021000000001</v>
      </c>
      <c r="D244" s="1017">
        <v>694.13</v>
      </c>
      <c r="E244" s="1017">
        <v>694.125</v>
      </c>
      <c r="F244" s="1017">
        <f t="shared" si="3"/>
        <v>45802.159999999996</v>
      </c>
      <c r="G244" s="1017">
        <f t="shared" si="3"/>
        <v>45802.146000000001</v>
      </c>
    </row>
    <row r="245" spans="1:7" s="1007" customFormat="1" ht="12.75" customHeight="1" x14ac:dyDescent="0.2">
      <c r="A245" s="1016" t="s">
        <v>2515</v>
      </c>
      <c r="B245" s="1017">
        <v>8685.0399999999991</v>
      </c>
      <c r="C245" s="1017">
        <v>8685.0360000000001</v>
      </c>
      <c r="D245" s="1017">
        <v>104.75</v>
      </c>
      <c r="E245" s="1017">
        <v>104.75</v>
      </c>
      <c r="F245" s="1017">
        <f t="shared" si="3"/>
        <v>8789.7899999999991</v>
      </c>
      <c r="G245" s="1017">
        <f t="shared" si="3"/>
        <v>8789.7860000000001</v>
      </c>
    </row>
    <row r="246" spans="1:7" s="1007" customFormat="1" ht="12.75" customHeight="1" x14ac:dyDescent="0.2">
      <c r="A246" s="1016" t="s">
        <v>2516</v>
      </c>
      <c r="B246" s="1017">
        <v>10935.689999999999</v>
      </c>
      <c r="C246" s="1017">
        <v>10935.681</v>
      </c>
      <c r="D246" s="1017">
        <v>123.9</v>
      </c>
      <c r="E246" s="1017">
        <v>123.9</v>
      </c>
      <c r="F246" s="1017">
        <f t="shared" si="3"/>
        <v>11059.589999999998</v>
      </c>
      <c r="G246" s="1017">
        <f t="shared" si="3"/>
        <v>11059.581</v>
      </c>
    </row>
    <row r="247" spans="1:7" s="1007" customFormat="1" ht="12.75" customHeight="1" x14ac:dyDescent="0.2">
      <c r="A247" s="1016" t="s">
        <v>2517</v>
      </c>
      <c r="B247" s="1017">
        <v>10191.23</v>
      </c>
      <c r="C247" s="1017">
        <v>10191.219999999999</v>
      </c>
      <c r="D247" s="1017">
        <v>63.95</v>
      </c>
      <c r="E247" s="1017">
        <v>63.95</v>
      </c>
      <c r="F247" s="1017">
        <f t="shared" si="3"/>
        <v>10255.18</v>
      </c>
      <c r="G247" s="1017">
        <f t="shared" si="3"/>
        <v>10255.17</v>
      </c>
    </row>
    <row r="248" spans="1:7" s="1007" customFormat="1" ht="12.75" customHeight="1" x14ac:dyDescent="0.2">
      <c r="A248" s="1016" t="s">
        <v>2518</v>
      </c>
      <c r="B248" s="1017">
        <v>10965.49</v>
      </c>
      <c r="C248" s="1017">
        <v>10965.482</v>
      </c>
      <c r="D248" s="1017">
        <v>93</v>
      </c>
      <c r="E248" s="1017">
        <v>93</v>
      </c>
      <c r="F248" s="1017">
        <f t="shared" si="3"/>
        <v>11058.49</v>
      </c>
      <c r="G248" s="1017">
        <f t="shared" si="3"/>
        <v>11058.482</v>
      </c>
    </row>
    <row r="249" spans="1:7" s="1007" customFormat="1" ht="12.75" customHeight="1" x14ac:dyDescent="0.2">
      <c r="A249" s="1016" t="s">
        <v>2519</v>
      </c>
      <c r="B249" s="1017">
        <v>8558.3799999999992</v>
      </c>
      <c r="C249" s="1017">
        <v>8558.3770000000004</v>
      </c>
      <c r="D249" s="1017">
        <v>124.35</v>
      </c>
      <c r="E249" s="1017">
        <v>124.35</v>
      </c>
      <c r="F249" s="1017">
        <f t="shared" si="3"/>
        <v>8682.73</v>
      </c>
      <c r="G249" s="1017">
        <f t="shared" si="3"/>
        <v>8682.7270000000008</v>
      </c>
    </row>
    <row r="250" spans="1:7" s="1007" customFormat="1" ht="12.75" customHeight="1" x14ac:dyDescent="0.2">
      <c r="A250" s="1016" t="s">
        <v>2520</v>
      </c>
      <c r="B250" s="1017">
        <v>23386.539999999997</v>
      </c>
      <c r="C250" s="1017">
        <v>23386.534</v>
      </c>
      <c r="D250" s="1017">
        <v>138.5</v>
      </c>
      <c r="E250" s="1017">
        <v>138.5</v>
      </c>
      <c r="F250" s="1017">
        <f t="shared" si="3"/>
        <v>23525.039999999997</v>
      </c>
      <c r="G250" s="1017">
        <f t="shared" si="3"/>
        <v>23525.034</v>
      </c>
    </row>
    <row r="251" spans="1:7" s="1007" customFormat="1" ht="12.75" customHeight="1" x14ac:dyDescent="0.2">
      <c r="A251" s="1016" t="s">
        <v>2521</v>
      </c>
      <c r="B251" s="1017">
        <v>9896.0499999999993</v>
      </c>
      <c r="C251" s="1017">
        <v>9896.0529999999999</v>
      </c>
      <c r="D251" s="1017">
        <v>109.1</v>
      </c>
      <c r="E251" s="1017">
        <v>109.1</v>
      </c>
      <c r="F251" s="1017">
        <f t="shared" si="3"/>
        <v>10005.15</v>
      </c>
      <c r="G251" s="1017">
        <f t="shared" si="3"/>
        <v>10005.153</v>
      </c>
    </row>
    <row r="252" spans="1:7" s="1007" customFormat="1" ht="12.75" customHeight="1" x14ac:dyDescent="0.2">
      <c r="A252" s="1016" t="s">
        <v>2522</v>
      </c>
      <c r="B252" s="1017">
        <v>57770.99</v>
      </c>
      <c r="C252" s="1017">
        <v>57770.986000000004</v>
      </c>
      <c r="D252" s="1017">
        <v>853.6</v>
      </c>
      <c r="E252" s="1017">
        <v>853.6</v>
      </c>
      <c r="F252" s="1017">
        <f t="shared" si="3"/>
        <v>58624.59</v>
      </c>
      <c r="G252" s="1017">
        <f t="shared" si="3"/>
        <v>58624.586000000003</v>
      </c>
    </row>
    <row r="253" spans="1:7" s="1007" customFormat="1" ht="12.75" customHeight="1" x14ac:dyDescent="0.2">
      <c r="A253" s="1016" t="s">
        <v>2523</v>
      </c>
      <c r="B253" s="1017">
        <v>64970.76</v>
      </c>
      <c r="C253" s="1017">
        <v>64970.751000000004</v>
      </c>
      <c r="D253" s="1017">
        <v>1004.7</v>
      </c>
      <c r="E253" s="1017">
        <v>975.30000000000007</v>
      </c>
      <c r="F253" s="1017">
        <f t="shared" si="3"/>
        <v>65975.460000000006</v>
      </c>
      <c r="G253" s="1017">
        <f t="shared" si="3"/>
        <v>65946.051000000007</v>
      </c>
    </row>
    <row r="254" spans="1:7" s="1007" customFormat="1" ht="12.75" customHeight="1" x14ac:dyDescent="0.2">
      <c r="A254" s="1016" t="s">
        <v>2524</v>
      </c>
      <c r="B254" s="1017">
        <v>43225.850000000006</v>
      </c>
      <c r="C254" s="1017">
        <v>43089.582000000002</v>
      </c>
      <c r="D254" s="1017">
        <v>888.25</v>
      </c>
      <c r="E254" s="1017">
        <v>888.25</v>
      </c>
      <c r="F254" s="1017">
        <f t="shared" si="3"/>
        <v>44114.100000000006</v>
      </c>
      <c r="G254" s="1017">
        <f t="shared" si="3"/>
        <v>43977.832000000002</v>
      </c>
    </row>
    <row r="255" spans="1:7" s="1007" customFormat="1" ht="12.75" customHeight="1" x14ac:dyDescent="0.2">
      <c r="A255" s="1016" t="s">
        <v>2525</v>
      </c>
      <c r="B255" s="1017">
        <v>49134.729999999996</v>
      </c>
      <c r="C255" s="1017">
        <v>49134.717000000004</v>
      </c>
      <c r="D255" s="1017">
        <v>740.34999999999991</v>
      </c>
      <c r="E255" s="1017">
        <v>740.34999999999991</v>
      </c>
      <c r="F255" s="1017">
        <f t="shared" si="3"/>
        <v>49875.079999999994</v>
      </c>
      <c r="G255" s="1017">
        <f t="shared" si="3"/>
        <v>49875.067000000003</v>
      </c>
    </row>
    <row r="256" spans="1:7" s="1007" customFormat="1" ht="12.75" customHeight="1" x14ac:dyDescent="0.2">
      <c r="A256" s="1016" t="s">
        <v>2526</v>
      </c>
      <c r="B256" s="1017">
        <v>12304.619999999999</v>
      </c>
      <c r="C256" s="1017">
        <v>12304.617999999999</v>
      </c>
      <c r="D256" s="1017">
        <v>119.18</v>
      </c>
      <c r="E256" s="1017">
        <v>119.175</v>
      </c>
      <c r="F256" s="1017">
        <f t="shared" si="3"/>
        <v>12423.8</v>
      </c>
      <c r="G256" s="1017">
        <f t="shared" si="3"/>
        <v>12423.792999999998</v>
      </c>
    </row>
    <row r="257" spans="1:7" s="1007" customFormat="1" ht="12.75" customHeight="1" x14ac:dyDescent="0.2">
      <c r="A257" s="1016" t="s">
        <v>2527</v>
      </c>
      <c r="B257" s="1017">
        <v>53268.7</v>
      </c>
      <c r="C257" s="1017">
        <v>53268.699000000001</v>
      </c>
      <c r="D257" s="1017">
        <v>987.43000000000006</v>
      </c>
      <c r="E257" s="1017">
        <v>987.42500000000007</v>
      </c>
      <c r="F257" s="1017">
        <f t="shared" si="3"/>
        <v>54256.13</v>
      </c>
      <c r="G257" s="1017">
        <f t="shared" si="3"/>
        <v>54256.124000000003</v>
      </c>
    </row>
    <row r="258" spans="1:7" s="1007" customFormat="1" ht="12.75" customHeight="1" x14ac:dyDescent="0.2">
      <c r="A258" s="1016" t="s">
        <v>2528</v>
      </c>
      <c r="B258" s="1017">
        <v>5513.89</v>
      </c>
      <c r="C258" s="1017">
        <v>5513.8920000000007</v>
      </c>
      <c r="D258" s="1017">
        <v>62.45</v>
      </c>
      <c r="E258" s="1017">
        <v>59.45</v>
      </c>
      <c r="F258" s="1017">
        <f t="shared" si="3"/>
        <v>5576.34</v>
      </c>
      <c r="G258" s="1017">
        <f t="shared" si="3"/>
        <v>5573.3420000000006</v>
      </c>
    </row>
    <row r="259" spans="1:7" s="1007" customFormat="1" ht="12.75" customHeight="1" x14ac:dyDescent="0.2">
      <c r="A259" s="1016" t="s">
        <v>2529</v>
      </c>
      <c r="B259" s="1017">
        <v>17967.88</v>
      </c>
      <c r="C259" s="1017">
        <v>17967.881999999998</v>
      </c>
      <c r="D259" s="1017">
        <v>226.63</v>
      </c>
      <c r="E259" s="1017">
        <v>226.625</v>
      </c>
      <c r="F259" s="1017">
        <f t="shared" si="3"/>
        <v>18194.510000000002</v>
      </c>
      <c r="G259" s="1017">
        <f t="shared" si="3"/>
        <v>18194.506999999998</v>
      </c>
    </row>
    <row r="260" spans="1:7" s="1007" customFormat="1" ht="12.75" customHeight="1" x14ac:dyDescent="0.2">
      <c r="A260" s="1016" t="s">
        <v>2530</v>
      </c>
      <c r="B260" s="1017">
        <v>26118.829999999998</v>
      </c>
      <c r="C260" s="1017">
        <v>26116.261000000002</v>
      </c>
      <c r="D260" s="1017">
        <v>354.33</v>
      </c>
      <c r="E260" s="1017">
        <v>354.32499999999999</v>
      </c>
      <c r="F260" s="1017">
        <f t="shared" si="3"/>
        <v>26473.16</v>
      </c>
      <c r="G260" s="1017">
        <f t="shared" si="3"/>
        <v>26470.586000000003</v>
      </c>
    </row>
    <row r="261" spans="1:7" s="1007" customFormat="1" ht="12.75" customHeight="1" x14ac:dyDescent="0.2">
      <c r="A261" s="1016" t="s">
        <v>2531</v>
      </c>
      <c r="B261" s="1017">
        <v>9608.02</v>
      </c>
      <c r="C261" s="1017">
        <v>9608.012999999999</v>
      </c>
      <c r="D261" s="1017">
        <v>134.25</v>
      </c>
      <c r="E261" s="1017">
        <v>134.25</v>
      </c>
      <c r="F261" s="1017">
        <f t="shared" si="3"/>
        <v>9742.27</v>
      </c>
      <c r="G261" s="1017">
        <f t="shared" si="3"/>
        <v>9742.262999999999</v>
      </c>
    </row>
    <row r="262" spans="1:7" s="1007" customFormat="1" ht="12.75" customHeight="1" x14ac:dyDescent="0.2">
      <c r="A262" s="1016" t="s">
        <v>2532</v>
      </c>
      <c r="B262" s="1017">
        <v>4977.8999999999996</v>
      </c>
      <c r="C262" s="1017">
        <v>4977.8980000000001</v>
      </c>
      <c r="D262" s="1017">
        <v>43</v>
      </c>
      <c r="E262" s="1017">
        <v>32.667000000000002</v>
      </c>
      <c r="F262" s="1017">
        <f t="shared" ref="F262:G325" si="4">B262+D262</f>
        <v>5020.8999999999996</v>
      </c>
      <c r="G262" s="1017">
        <f t="shared" si="4"/>
        <v>5010.5650000000005</v>
      </c>
    </row>
    <row r="263" spans="1:7" s="1007" customFormat="1" ht="12.75" customHeight="1" x14ac:dyDescent="0.2">
      <c r="A263" s="1016" t="s">
        <v>2533</v>
      </c>
      <c r="B263" s="1017">
        <v>7080.78</v>
      </c>
      <c r="C263" s="1017">
        <v>7080.78</v>
      </c>
      <c r="D263" s="1017">
        <v>81.55</v>
      </c>
      <c r="E263" s="1017">
        <v>81.55</v>
      </c>
      <c r="F263" s="1017">
        <f t="shared" si="4"/>
        <v>7162.33</v>
      </c>
      <c r="G263" s="1017">
        <f t="shared" si="4"/>
        <v>7162.33</v>
      </c>
    </row>
    <row r="264" spans="1:7" s="1007" customFormat="1" ht="12.75" customHeight="1" x14ac:dyDescent="0.2">
      <c r="A264" s="1016" t="s">
        <v>2534</v>
      </c>
      <c r="B264" s="1017">
        <v>34040.35</v>
      </c>
      <c r="C264" s="1017">
        <v>34040.353000000003</v>
      </c>
      <c r="D264" s="1017">
        <v>1434.3</v>
      </c>
      <c r="E264" s="1017">
        <v>1434.3</v>
      </c>
      <c r="F264" s="1017">
        <f t="shared" si="4"/>
        <v>35474.65</v>
      </c>
      <c r="G264" s="1017">
        <f t="shared" si="4"/>
        <v>35474.653000000006</v>
      </c>
    </row>
    <row r="265" spans="1:7" s="1007" customFormat="1" ht="12.75" customHeight="1" x14ac:dyDescent="0.2">
      <c r="A265" s="1016" t="s">
        <v>2535</v>
      </c>
      <c r="B265" s="1017">
        <v>18749.77</v>
      </c>
      <c r="C265" s="1017">
        <v>18749.767</v>
      </c>
      <c r="D265" s="1017">
        <v>309.93</v>
      </c>
      <c r="E265" s="1017">
        <v>309.92500000000001</v>
      </c>
      <c r="F265" s="1017">
        <f t="shared" si="4"/>
        <v>19059.7</v>
      </c>
      <c r="G265" s="1017">
        <f t="shared" si="4"/>
        <v>19059.691999999999</v>
      </c>
    </row>
    <row r="266" spans="1:7" s="1007" customFormat="1" ht="12.75" customHeight="1" x14ac:dyDescent="0.2">
      <c r="A266" s="1016" t="s">
        <v>2536</v>
      </c>
      <c r="B266" s="1017">
        <v>24490.170000000002</v>
      </c>
      <c r="C266" s="1017">
        <v>24490.167000000001</v>
      </c>
      <c r="D266" s="1017">
        <v>96.2</v>
      </c>
      <c r="E266" s="1017">
        <v>86</v>
      </c>
      <c r="F266" s="1017">
        <f t="shared" si="4"/>
        <v>24586.370000000003</v>
      </c>
      <c r="G266" s="1017">
        <f t="shared" si="4"/>
        <v>24576.167000000001</v>
      </c>
    </row>
    <row r="267" spans="1:7" s="1007" customFormat="1" ht="12.75" customHeight="1" x14ac:dyDescent="0.2">
      <c r="A267" s="1016" t="s">
        <v>2537</v>
      </c>
      <c r="B267" s="1017">
        <v>54651.069999999992</v>
      </c>
      <c r="C267" s="1017">
        <v>54651.070999999996</v>
      </c>
      <c r="D267" s="1017">
        <v>977.2</v>
      </c>
      <c r="E267" s="1017">
        <v>938.2</v>
      </c>
      <c r="F267" s="1017">
        <f t="shared" si="4"/>
        <v>55628.26999999999</v>
      </c>
      <c r="G267" s="1017">
        <f t="shared" si="4"/>
        <v>55589.270999999993</v>
      </c>
    </row>
    <row r="268" spans="1:7" s="1007" customFormat="1" ht="12.75" customHeight="1" x14ac:dyDescent="0.2">
      <c r="A268" s="1016" t="s">
        <v>2538</v>
      </c>
      <c r="B268" s="1017">
        <v>64044.62</v>
      </c>
      <c r="C268" s="1017">
        <v>64044.615999999995</v>
      </c>
      <c r="D268" s="1017">
        <v>387.15</v>
      </c>
      <c r="E268" s="1017">
        <v>359.84999999999997</v>
      </c>
      <c r="F268" s="1017">
        <f t="shared" si="4"/>
        <v>64431.770000000004</v>
      </c>
      <c r="G268" s="1017">
        <f t="shared" si="4"/>
        <v>64404.465999999993</v>
      </c>
    </row>
    <row r="269" spans="1:7" s="1007" customFormat="1" ht="12.75" customHeight="1" x14ac:dyDescent="0.2">
      <c r="A269" s="1016" t="s">
        <v>2539</v>
      </c>
      <c r="B269" s="1017">
        <v>11382.37</v>
      </c>
      <c r="C269" s="1017">
        <v>11382.368</v>
      </c>
      <c r="D269" s="1017">
        <v>128.57999999999998</v>
      </c>
      <c r="E269" s="1017">
        <v>128.57499999999999</v>
      </c>
      <c r="F269" s="1017">
        <f t="shared" si="4"/>
        <v>11510.95</v>
      </c>
      <c r="G269" s="1017">
        <f t="shared" si="4"/>
        <v>11510.943000000001</v>
      </c>
    </row>
    <row r="270" spans="1:7" s="1007" customFormat="1" ht="12.75" customHeight="1" x14ac:dyDescent="0.2">
      <c r="A270" s="1016" t="s">
        <v>2540</v>
      </c>
      <c r="B270" s="1017">
        <v>54829.899999999994</v>
      </c>
      <c r="C270" s="1017">
        <v>54829.903999999995</v>
      </c>
      <c r="D270" s="1017">
        <v>470.25</v>
      </c>
      <c r="E270" s="1017">
        <v>373.95</v>
      </c>
      <c r="F270" s="1017">
        <f t="shared" si="4"/>
        <v>55300.149999999994</v>
      </c>
      <c r="G270" s="1017">
        <f t="shared" si="4"/>
        <v>55203.853999999992</v>
      </c>
    </row>
    <row r="271" spans="1:7" s="1007" customFormat="1" ht="12.75" customHeight="1" x14ac:dyDescent="0.2">
      <c r="A271" s="1016" t="s">
        <v>2541</v>
      </c>
      <c r="B271" s="1017">
        <v>35923</v>
      </c>
      <c r="C271" s="1017">
        <v>35922.993000000002</v>
      </c>
      <c r="D271" s="1017">
        <v>627.9</v>
      </c>
      <c r="E271" s="1017">
        <v>625.19999999999993</v>
      </c>
      <c r="F271" s="1017">
        <f t="shared" si="4"/>
        <v>36550.9</v>
      </c>
      <c r="G271" s="1017">
        <f t="shared" si="4"/>
        <v>36548.192999999999</v>
      </c>
    </row>
    <row r="272" spans="1:7" s="1007" customFormat="1" ht="12.75" customHeight="1" x14ac:dyDescent="0.2">
      <c r="A272" s="1016" t="s">
        <v>2542</v>
      </c>
      <c r="B272" s="1017">
        <v>20167.89</v>
      </c>
      <c r="C272" s="1017">
        <v>20166.475000000002</v>
      </c>
      <c r="D272" s="1017">
        <v>305.60000000000002</v>
      </c>
      <c r="E272" s="1017">
        <v>303.20000000000005</v>
      </c>
      <c r="F272" s="1017">
        <f t="shared" si="4"/>
        <v>20473.489999999998</v>
      </c>
      <c r="G272" s="1017">
        <f t="shared" si="4"/>
        <v>20469.675000000003</v>
      </c>
    </row>
    <row r="273" spans="1:7" s="1007" customFormat="1" ht="12.75" customHeight="1" x14ac:dyDescent="0.2">
      <c r="A273" s="1016" t="s">
        <v>2543</v>
      </c>
      <c r="B273" s="1017">
        <v>11146.61</v>
      </c>
      <c r="C273" s="1017">
        <v>11146.61</v>
      </c>
      <c r="D273" s="1017">
        <v>128.69999999999999</v>
      </c>
      <c r="E273" s="1017">
        <v>128.69999999999999</v>
      </c>
      <c r="F273" s="1017">
        <f t="shared" si="4"/>
        <v>11275.310000000001</v>
      </c>
      <c r="G273" s="1017">
        <f t="shared" si="4"/>
        <v>11275.310000000001</v>
      </c>
    </row>
    <row r="274" spans="1:7" s="1007" customFormat="1" ht="21" x14ac:dyDescent="0.2">
      <c r="A274" s="1016" t="s">
        <v>2544</v>
      </c>
      <c r="B274" s="1017">
        <v>36417.370000000003</v>
      </c>
      <c r="C274" s="1017">
        <v>36409.240000000005</v>
      </c>
      <c r="D274" s="1017">
        <v>394.65</v>
      </c>
      <c r="E274" s="1017">
        <v>394.65</v>
      </c>
      <c r="F274" s="1017">
        <f t="shared" si="4"/>
        <v>36812.020000000004</v>
      </c>
      <c r="G274" s="1017">
        <f t="shared" si="4"/>
        <v>36803.890000000007</v>
      </c>
    </row>
    <row r="275" spans="1:7" s="1007" customFormat="1" ht="12.75" customHeight="1" x14ac:dyDescent="0.2">
      <c r="A275" s="1016" t="s">
        <v>2545</v>
      </c>
      <c r="B275" s="1017">
        <v>29543.07</v>
      </c>
      <c r="C275" s="1017">
        <v>29511.19</v>
      </c>
      <c r="D275" s="1017">
        <v>207.25</v>
      </c>
      <c r="E275" s="1017">
        <v>200.95</v>
      </c>
      <c r="F275" s="1017">
        <f t="shared" si="4"/>
        <v>29750.32</v>
      </c>
      <c r="G275" s="1017">
        <f t="shared" si="4"/>
        <v>29712.14</v>
      </c>
    </row>
    <row r="276" spans="1:7" s="1007" customFormat="1" ht="12.75" customHeight="1" x14ac:dyDescent="0.2">
      <c r="A276" s="1016" t="s">
        <v>2546</v>
      </c>
      <c r="B276" s="1017">
        <v>29563.31</v>
      </c>
      <c r="C276" s="1017">
        <v>29563.3</v>
      </c>
      <c r="D276" s="1017">
        <v>455.15000000000003</v>
      </c>
      <c r="E276" s="1017">
        <v>455.15000000000003</v>
      </c>
      <c r="F276" s="1017">
        <f t="shared" si="4"/>
        <v>30018.460000000003</v>
      </c>
      <c r="G276" s="1017">
        <f t="shared" si="4"/>
        <v>30018.45</v>
      </c>
    </row>
    <row r="277" spans="1:7" s="1007" customFormat="1" ht="12.75" customHeight="1" x14ac:dyDescent="0.2">
      <c r="A277" s="1016" t="s">
        <v>2547</v>
      </c>
      <c r="B277" s="1017">
        <v>40369.35</v>
      </c>
      <c r="C277" s="1017">
        <v>40287.67</v>
      </c>
      <c r="D277" s="1017">
        <v>359.6</v>
      </c>
      <c r="E277" s="1017">
        <v>359.5</v>
      </c>
      <c r="F277" s="1017">
        <f t="shared" si="4"/>
        <v>40728.949999999997</v>
      </c>
      <c r="G277" s="1017">
        <f t="shared" si="4"/>
        <v>40647.17</v>
      </c>
    </row>
    <row r="278" spans="1:7" s="1007" customFormat="1" ht="12.75" customHeight="1" x14ac:dyDescent="0.2">
      <c r="A278" s="1016" t="s">
        <v>2548</v>
      </c>
      <c r="B278" s="1017">
        <v>11284.23</v>
      </c>
      <c r="C278" s="1017">
        <v>11284.231</v>
      </c>
      <c r="D278" s="1017">
        <v>109.3</v>
      </c>
      <c r="E278" s="1017">
        <v>109.3</v>
      </c>
      <c r="F278" s="1017">
        <f t="shared" si="4"/>
        <v>11393.529999999999</v>
      </c>
      <c r="G278" s="1017">
        <f t="shared" si="4"/>
        <v>11393.530999999999</v>
      </c>
    </row>
    <row r="279" spans="1:7" s="1007" customFormat="1" ht="12.75" customHeight="1" x14ac:dyDescent="0.2">
      <c r="A279" s="1016" t="s">
        <v>2549</v>
      </c>
      <c r="B279" s="1017">
        <v>10148.51</v>
      </c>
      <c r="C279" s="1017">
        <v>10148.507000000001</v>
      </c>
      <c r="D279" s="1017">
        <v>130.82999999999998</v>
      </c>
      <c r="E279" s="1017">
        <v>130.82499999999999</v>
      </c>
      <c r="F279" s="1017">
        <f t="shared" si="4"/>
        <v>10279.34</v>
      </c>
      <c r="G279" s="1017">
        <f t="shared" si="4"/>
        <v>10279.332000000002</v>
      </c>
    </row>
    <row r="280" spans="1:7" s="1007" customFormat="1" ht="12.75" customHeight="1" x14ac:dyDescent="0.2">
      <c r="A280" s="1016" t="s">
        <v>2550</v>
      </c>
      <c r="B280" s="1017">
        <v>7028.2</v>
      </c>
      <c r="C280" s="1017">
        <v>7028.2039999999997</v>
      </c>
      <c r="D280" s="1017">
        <v>55</v>
      </c>
      <c r="E280" s="1017">
        <v>55</v>
      </c>
      <c r="F280" s="1017">
        <f t="shared" si="4"/>
        <v>7083.2</v>
      </c>
      <c r="G280" s="1017">
        <f t="shared" si="4"/>
        <v>7083.2039999999997</v>
      </c>
    </row>
    <row r="281" spans="1:7" s="1007" customFormat="1" ht="12.75" customHeight="1" x14ac:dyDescent="0.2">
      <c r="A281" s="1016" t="s">
        <v>2551</v>
      </c>
      <c r="B281" s="1017">
        <v>11100.37</v>
      </c>
      <c r="C281" s="1017">
        <v>11100.362000000001</v>
      </c>
      <c r="D281" s="1017">
        <v>153.5</v>
      </c>
      <c r="E281" s="1017">
        <v>153.5</v>
      </c>
      <c r="F281" s="1017">
        <f t="shared" si="4"/>
        <v>11253.87</v>
      </c>
      <c r="G281" s="1017">
        <f t="shared" si="4"/>
        <v>11253.862000000001</v>
      </c>
    </row>
    <row r="282" spans="1:7" s="1007" customFormat="1" ht="12.75" customHeight="1" x14ac:dyDescent="0.2">
      <c r="A282" s="1016" t="s">
        <v>2552</v>
      </c>
      <c r="B282" s="1017">
        <v>11259.9</v>
      </c>
      <c r="C282" s="1017">
        <v>11259.901000000002</v>
      </c>
      <c r="D282" s="1017">
        <v>140.5</v>
      </c>
      <c r="E282" s="1017">
        <v>140.5</v>
      </c>
      <c r="F282" s="1017">
        <f t="shared" si="4"/>
        <v>11400.4</v>
      </c>
      <c r="G282" s="1017">
        <f t="shared" si="4"/>
        <v>11400.401000000002</v>
      </c>
    </row>
    <row r="283" spans="1:7" s="1007" customFormat="1" ht="12.75" customHeight="1" x14ac:dyDescent="0.2">
      <c r="A283" s="1016" t="s">
        <v>2553</v>
      </c>
      <c r="B283" s="1017">
        <v>7393.1100000000006</v>
      </c>
      <c r="C283" s="1017">
        <v>7382.951</v>
      </c>
      <c r="D283" s="1017">
        <v>71.650000000000006</v>
      </c>
      <c r="E283" s="1017">
        <v>71.650000000000006</v>
      </c>
      <c r="F283" s="1017">
        <f t="shared" si="4"/>
        <v>7464.76</v>
      </c>
      <c r="G283" s="1017">
        <f t="shared" si="4"/>
        <v>7454.6009999999997</v>
      </c>
    </row>
    <row r="284" spans="1:7" s="1007" customFormat="1" ht="12.75" customHeight="1" x14ac:dyDescent="0.2">
      <c r="A284" s="1016" t="s">
        <v>2554</v>
      </c>
      <c r="B284" s="1017">
        <v>29974.649999999998</v>
      </c>
      <c r="C284" s="1017">
        <v>29974.650999999998</v>
      </c>
      <c r="D284" s="1017">
        <v>221.28</v>
      </c>
      <c r="E284" s="1017">
        <v>114.27500000000001</v>
      </c>
      <c r="F284" s="1017">
        <f t="shared" si="4"/>
        <v>30195.929999999997</v>
      </c>
      <c r="G284" s="1017">
        <f t="shared" si="4"/>
        <v>30088.925999999999</v>
      </c>
    </row>
    <row r="285" spans="1:7" s="1007" customFormat="1" ht="12.75" customHeight="1" x14ac:dyDescent="0.2">
      <c r="A285" s="1016" t="s">
        <v>2555</v>
      </c>
      <c r="B285" s="1017">
        <v>9508.68</v>
      </c>
      <c r="C285" s="1017">
        <v>9508.6660000000011</v>
      </c>
      <c r="D285" s="1017">
        <v>102.35000000000001</v>
      </c>
      <c r="E285" s="1017">
        <v>102.35000000000001</v>
      </c>
      <c r="F285" s="1017">
        <f t="shared" si="4"/>
        <v>9611.0300000000007</v>
      </c>
      <c r="G285" s="1017">
        <f t="shared" si="4"/>
        <v>9611.0160000000014</v>
      </c>
    </row>
    <row r="286" spans="1:7" s="1007" customFormat="1" ht="12.75" customHeight="1" x14ac:dyDescent="0.2">
      <c r="A286" s="1016" t="s">
        <v>2556</v>
      </c>
      <c r="B286" s="1017">
        <v>11188.5</v>
      </c>
      <c r="C286" s="1017">
        <v>11188.498</v>
      </c>
      <c r="D286" s="1017">
        <v>110.55000000000001</v>
      </c>
      <c r="E286" s="1017">
        <v>110.35000000000001</v>
      </c>
      <c r="F286" s="1017">
        <f t="shared" si="4"/>
        <v>11299.05</v>
      </c>
      <c r="G286" s="1017">
        <f t="shared" si="4"/>
        <v>11298.848</v>
      </c>
    </row>
    <row r="287" spans="1:7" s="1007" customFormat="1" ht="12.75" customHeight="1" x14ac:dyDescent="0.2">
      <c r="A287" s="1016" t="s">
        <v>2557</v>
      </c>
      <c r="B287" s="1017">
        <v>39047.509999999995</v>
      </c>
      <c r="C287" s="1017">
        <v>39047.508000000002</v>
      </c>
      <c r="D287" s="1017">
        <v>786.35</v>
      </c>
      <c r="E287" s="1017">
        <v>538.3673</v>
      </c>
      <c r="F287" s="1017">
        <f t="shared" si="4"/>
        <v>39833.859999999993</v>
      </c>
      <c r="G287" s="1017">
        <f t="shared" si="4"/>
        <v>39585.8753</v>
      </c>
    </row>
    <row r="288" spans="1:7" s="1007" customFormat="1" ht="12.75" customHeight="1" x14ac:dyDescent="0.2">
      <c r="A288" s="1016" t="s">
        <v>2558</v>
      </c>
      <c r="B288" s="1017">
        <v>11349.01</v>
      </c>
      <c r="C288" s="1017">
        <v>11349.006000000001</v>
      </c>
      <c r="D288" s="1017">
        <v>131.75</v>
      </c>
      <c r="E288" s="1017">
        <v>131.75</v>
      </c>
      <c r="F288" s="1017">
        <f t="shared" si="4"/>
        <v>11480.76</v>
      </c>
      <c r="G288" s="1017">
        <f t="shared" si="4"/>
        <v>11480.756000000001</v>
      </c>
    </row>
    <row r="289" spans="1:7" s="1007" customFormat="1" ht="12.75" customHeight="1" x14ac:dyDescent="0.2">
      <c r="A289" s="1016" t="s">
        <v>2559</v>
      </c>
      <c r="B289" s="1017">
        <v>5590.98</v>
      </c>
      <c r="C289" s="1017">
        <v>5590.9759999999997</v>
      </c>
      <c r="D289" s="1017">
        <v>29</v>
      </c>
      <c r="E289" s="1017">
        <v>26</v>
      </c>
      <c r="F289" s="1017">
        <f t="shared" si="4"/>
        <v>5619.98</v>
      </c>
      <c r="G289" s="1017">
        <f t="shared" si="4"/>
        <v>5616.9759999999997</v>
      </c>
    </row>
    <row r="290" spans="1:7" s="1007" customFormat="1" ht="12.75" customHeight="1" x14ac:dyDescent="0.2">
      <c r="A290" s="1016" t="s">
        <v>2560</v>
      </c>
      <c r="B290" s="1017">
        <v>9052.4599999999991</v>
      </c>
      <c r="C290" s="1017">
        <v>9052.4520000000011</v>
      </c>
      <c r="D290" s="1017">
        <v>121.75</v>
      </c>
      <c r="E290" s="1017">
        <v>121.75</v>
      </c>
      <c r="F290" s="1017">
        <f t="shared" si="4"/>
        <v>9174.2099999999991</v>
      </c>
      <c r="G290" s="1017">
        <f t="shared" si="4"/>
        <v>9174.2020000000011</v>
      </c>
    </row>
    <row r="291" spans="1:7" s="1007" customFormat="1" ht="12.75" customHeight="1" x14ac:dyDescent="0.2">
      <c r="A291" s="1016" t="s">
        <v>2561</v>
      </c>
      <c r="B291" s="1017">
        <v>13194.87</v>
      </c>
      <c r="C291" s="1017">
        <v>13194.873</v>
      </c>
      <c r="D291" s="1017">
        <v>196.38</v>
      </c>
      <c r="E291" s="1017">
        <v>196.375</v>
      </c>
      <c r="F291" s="1017">
        <f t="shared" si="4"/>
        <v>13391.25</v>
      </c>
      <c r="G291" s="1017">
        <f t="shared" si="4"/>
        <v>13391.248</v>
      </c>
    </row>
    <row r="292" spans="1:7" s="1007" customFormat="1" ht="12.75" customHeight="1" x14ac:dyDescent="0.2">
      <c r="A292" s="1016" t="s">
        <v>2562</v>
      </c>
      <c r="B292" s="1017">
        <v>11054.22</v>
      </c>
      <c r="C292" s="1017">
        <v>11054.213</v>
      </c>
      <c r="D292" s="1017">
        <v>133.44999999999999</v>
      </c>
      <c r="E292" s="1017">
        <v>131.988</v>
      </c>
      <c r="F292" s="1017">
        <f t="shared" si="4"/>
        <v>11187.67</v>
      </c>
      <c r="G292" s="1017">
        <f t="shared" si="4"/>
        <v>11186.200999999999</v>
      </c>
    </row>
    <row r="293" spans="1:7" s="1007" customFormat="1" ht="12.75" customHeight="1" x14ac:dyDescent="0.2">
      <c r="A293" s="1016" t="s">
        <v>2563</v>
      </c>
      <c r="B293" s="1017">
        <v>6417.65</v>
      </c>
      <c r="C293" s="1017">
        <v>6417.65</v>
      </c>
      <c r="D293" s="1017">
        <v>74</v>
      </c>
      <c r="E293" s="1017">
        <v>71</v>
      </c>
      <c r="F293" s="1017">
        <f t="shared" si="4"/>
        <v>6491.65</v>
      </c>
      <c r="G293" s="1017">
        <f t="shared" si="4"/>
        <v>6488.65</v>
      </c>
    </row>
    <row r="294" spans="1:7" s="1007" customFormat="1" ht="12.75" customHeight="1" x14ac:dyDescent="0.2">
      <c r="A294" s="1016" t="s">
        <v>2564</v>
      </c>
      <c r="B294" s="1017">
        <v>21478.48</v>
      </c>
      <c r="C294" s="1017">
        <v>21478.48</v>
      </c>
      <c r="D294" s="1017">
        <v>84.699999999999989</v>
      </c>
      <c r="E294" s="1017">
        <v>72.399999999999991</v>
      </c>
      <c r="F294" s="1017">
        <f t="shared" si="4"/>
        <v>21563.18</v>
      </c>
      <c r="G294" s="1017">
        <f t="shared" si="4"/>
        <v>21550.880000000001</v>
      </c>
    </row>
    <row r="295" spans="1:7" s="1007" customFormat="1" ht="12.75" customHeight="1" x14ac:dyDescent="0.2">
      <c r="A295" s="1016" t="s">
        <v>2565</v>
      </c>
      <c r="B295" s="1017">
        <v>9982.6500000000015</v>
      </c>
      <c r="C295" s="1017">
        <v>9982.65</v>
      </c>
      <c r="D295" s="1017">
        <v>54.91</v>
      </c>
      <c r="E295" s="1017">
        <v>54.905999999999999</v>
      </c>
      <c r="F295" s="1017">
        <f t="shared" si="4"/>
        <v>10037.560000000001</v>
      </c>
      <c r="G295" s="1017">
        <f t="shared" si="4"/>
        <v>10037.556</v>
      </c>
    </row>
    <row r="296" spans="1:7" s="1007" customFormat="1" ht="12.75" customHeight="1" x14ac:dyDescent="0.2">
      <c r="A296" s="1016" t="s">
        <v>2566</v>
      </c>
      <c r="B296" s="1017">
        <v>21377.510000000002</v>
      </c>
      <c r="C296" s="1017">
        <v>21377.510999999999</v>
      </c>
      <c r="D296" s="1017">
        <v>324.8</v>
      </c>
      <c r="E296" s="1017">
        <v>324.8</v>
      </c>
      <c r="F296" s="1017">
        <f t="shared" si="4"/>
        <v>21702.31</v>
      </c>
      <c r="G296" s="1017">
        <f t="shared" si="4"/>
        <v>21702.310999999998</v>
      </c>
    </row>
    <row r="297" spans="1:7" s="1007" customFormat="1" ht="12.75" customHeight="1" x14ac:dyDescent="0.2">
      <c r="A297" s="1016" t="s">
        <v>2567</v>
      </c>
      <c r="B297" s="1017">
        <v>19273.329999999998</v>
      </c>
      <c r="C297" s="1017">
        <v>19253.722000000002</v>
      </c>
      <c r="D297" s="1017">
        <v>238.75</v>
      </c>
      <c r="E297" s="1017">
        <v>238.75</v>
      </c>
      <c r="F297" s="1017">
        <f t="shared" si="4"/>
        <v>19512.079999999998</v>
      </c>
      <c r="G297" s="1017">
        <f t="shared" si="4"/>
        <v>19492.472000000002</v>
      </c>
    </row>
    <row r="298" spans="1:7" s="1007" customFormat="1" ht="12.75" customHeight="1" x14ac:dyDescent="0.2">
      <c r="A298" s="1016" t="s">
        <v>2568</v>
      </c>
      <c r="B298" s="1017">
        <v>29027.040000000001</v>
      </c>
      <c r="C298" s="1017">
        <v>29027.039000000004</v>
      </c>
      <c r="D298" s="1017">
        <v>188.35</v>
      </c>
      <c r="E298" s="1017">
        <v>188.35</v>
      </c>
      <c r="F298" s="1017">
        <f t="shared" si="4"/>
        <v>29215.39</v>
      </c>
      <c r="G298" s="1017">
        <f t="shared" si="4"/>
        <v>29215.389000000003</v>
      </c>
    </row>
    <row r="299" spans="1:7" s="1007" customFormat="1" ht="12.75" customHeight="1" x14ac:dyDescent="0.2">
      <c r="A299" s="1016" t="s">
        <v>2569</v>
      </c>
      <c r="B299" s="1017">
        <v>5786.66</v>
      </c>
      <c r="C299" s="1017">
        <v>5786.6560000000009</v>
      </c>
      <c r="D299" s="1017">
        <v>50.9</v>
      </c>
      <c r="E299" s="1017">
        <v>50.9</v>
      </c>
      <c r="F299" s="1017">
        <f t="shared" si="4"/>
        <v>5837.5599999999995</v>
      </c>
      <c r="G299" s="1017">
        <f t="shared" si="4"/>
        <v>5837.5560000000005</v>
      </c>
    </row>
    <row r="300" spans="1:7" s="1007" customFormat="1" ht="12.75" customHeight="1" x14ac:dyDescent="0.2">
      <c r="A300" s="1016" t="s">
        <v>2570</v>
      </c>
      <c r="B300" s="1017">
        <v>18388.350000000002</v>
      </c>
      <c r="C300" s="1017">
        <v>18388.345000000001</v>
      </c>
      <c r="D300" s="1017">
        <v>379.73</v>
      </c>
      <c r="E300" s="1017">
        <v>379.72500000000002</v>
      </c>
      <c r="F300" s="1017">
        <f t="shared" si="4"/>
        <v>18768.080000000002</v>
      </c>
      <c r="G300" s="1017">
        <f t="shared" si="4"/>
        <v>18768.07</v>
      </c>
    </row>
    <row r="301" spans="1:7" s="1007" customFormat="1" ht="12.75" customHeight="1" x14ac:dyDescent="0.2">
      <c r="A301" s="1016" t="s">
        <v>2571</v>
      </c>
      <c r="B301" s="1017">
        <v>36838.519999999997</v>
      </c>
      <c r="C301" s="1017">
        <v>36838.519999999997</v>
      </c>
      <c r="D301" s="1017">
        <v>582.13</v>
      </c>
      <c r="E301" s="1017">
        <v>582.125</v>
      </c>
      <c r="F301" s="1017">
        <f t="shared" si="4"/>
        <v>37420.649999999994</v>
      </c>
      <c r="G301" s="1017">
        <f t="shared" si="4"/>
        <v>37420.644999999997</v>
      </c>
    </row>
    <row r="302" spans="1:7" s="1007" customFormat="1" ht="12.75" customHeight="1" x14ac:dyDescent="0.2">
      <c r="A302" s="1016" t="s">
        <v>2572</v>
      </c>
      <c r="B302" s="1017">
        <v>38335.839999999997</v>
      </c>
      <c r="C302" s="1017">
        <v>38335.839</v>
      </c>
      <c r="D302" s="1017">
        <v>727.3</v>
      </c>
      <c r="E302" s="1017">
        <v>710.5</v>
      </c>
      <c r="F302" s="1017">
        <f t="shared" si="4"/>
        <v>39063.14</v>
      </c>
      <c r="G302" s="1017">
        <f t="shared" si="4"/>
        <v>39046.339</v>
      </c>
    </row>
    <row r="303" spans="1:7" s="1007" customFormat="1" ht="12.75" customHeight="1" x14ac:dyDescent="0.2">
      <c r="A303" s="1016" t="s">
        <v>2573</v>
      </c>
      <c r="B303" s="1017">
        <v>43554.720000000001</v>
      </c>
      <c r="C303" s="1017">
        <v>43554.713000000003</v>
      </c>
      <c r="D303" s="1017">
        <v>559.9</v>
      </c>
      <c r="E303" s="1017">
        <v>559.9</v>
      </c>
      <c r="F303" s="1017">
        <f t="shared" si="4"/>
        <v>44114.62</v>
      </c>
      <c r="G303" s="1017">
        <f t="shared" si="4"/>
        <v>44114.613000000005</v>
      </c>
    </row>
    <row r="304" spans="1:7" s="1007" customFormat="1" ht="12.75" customHeight="1" x14ac:dyDescent="0.2">
      <c r="A304" s="1016" t="s">
        <v>2574</v>
      </c>
      <c r="B304" s="1017">
        <v>13102.04</v>
      </c>
      <c r="C304" s="1017">
        <v>13102.036</v>
      </c>
      <c r="D304" s="1017">
        <v>174.4</v>
      </c>
      <c r="E304" s="1017">
        <v>174.4</v>
      </c>
      <c r="F304" s="1017">
        <f t="shared" si="4"/>
        <v>13276.44</v>
      </c>
      <c r="G304" s="1017">
        <f t="shared" si="4"/>
        <v>13276.436</v>
      </c>
    </row>
    <row r="305" spans="1:7" s="1007" customFormat="1" ht="12.75" customHeight="1" x14ac:dyDescent="0.2">
      <c r="A305" s="1016" t="s">
        <v>2575</v>
      </c>
      <c r="B305" s="1017">
        <v>5455.93</v>
      </c>
      <c r="C305" s="1017">
        <v>5455.924</v>
      </c>
      <c r="D305" s="1017">
        <v>28.8</v>
      </c>
      <c r="E305" s="1017">
        <v>25.8</v>
      </c>
      <c r="F305" s="1017">
        <f t="shared" si="4"/>
        <v>5484.7300000000005</v>
      </c>
      <c r="G305" s="1017">
        <f t="shared" si="4"/>
        <v>5481.7240000000002</v>
      </c>
    </row>
    <row r="306" spans="1:7" s="1007" customFormat="1" ht="12.75" customHeight="1" x14ac:dyDescent="0.2">
      <c r="A306" s="1016" t="s">
        <v>2576</v>
      </c>
      <c r="B306" s="1017">
        <v>30294.269999999997</v>
      </c>
      <c r="C306" s="1017">
        <v>30294.270999999997</v>
      </c>
      <c r="D306" s="1017">
        <v>439.48</v>
      </c>
      <c r="E306" s="1017">
        <v>425.375</v>
      </c>
      <c r="F306" s="1017">
        <f t="shared" si="4"/>
        <v>30733.749999999996</v>
      </c>
      <c r="G306" s="1017">
        <f t="shared" si="4"/>
        <v>30719.645999999997</v>
      </c>
    </row>
    <row r="307" spans="1:7" s="1007" customFormat="1" ht="12.75" customHeight="1" x14ac:dyDescent="0.2">
      <c r="A307" s="1016" t="s">
        <v>2577</v>
      </c>
      <c r="B307" s="1017">
        <v>9146.07</v>
      </c>
      <c r="C307" s="1017">
        <v>9146.0740000000005</v>
      </c>
      <c r="D307" s="1017">
        <v>118.25</v>
      </c>
      <c r="E307" s="1017">
        <v>118.25</v>
      </c>
      <c r="F307" s="1017">
        <f t="shared" si="4"/>
        <v>9264.32</v>
      </c>
      <c r="G307" s="1017">
        <f t="shared" si="4"/>
        <v>9264.3240000000005</v>
      </c>
    </row>
    <row r="308" spans="1:7" s="1007" customFormat="1" ht="12.75" customHeight="1" x14ac:dyDescent="0.2">
      <c r="A308" s="1016" t="s">
        <v>2578</v>
      </c>
      <c r="B308" s="1017">
        <v>29317.360000000001</v>
      </c>
      <c r="C308" s="1017">
        <v>29317.351000000002</v>
      </c>
      <c r="D308" s="1017">
        <v>431.33</v>
      </c>
      <c r="E308" s="1017">
        <v>431.32499999999999</v>
      </c>
      <c r="F308" s="1017">
        <f t="shared" si="4"/>
        <v>29748.690000000002</v>
      </c>
      <c r="G308" s="1017">
        <f t="shared" si="4"/>
        <v>29748.676000000003</v>
      </c>
    </row>
    <row r="309" spans="1:7" s="1007" customFormat="1" ht="12.75" customHeight="1" x14ac:dyDescent="0.2">
      <c r="A309" s="1016" t="s">
        <v>3534</v>
      </c>
      <c r="B309" s="1017">
        <v>19304.560000000001</v>
      </c>
      <c r="C309" s="1017">
        <v>19304.55</v>
      </c>
      <c r="D309" s="1017">
        <v>318.67</v>
      </c>
      <c r="E309" s="1017">
        <v>318.67</v>
      </c>
      <c r="F309" s="1017">
        <f t="shared" si="4"/>
        <v>19623.23</v>
      </c>
      <c r="G309" s="1017">
        <f t="shared" si="4"/>
        <v>19623.219999999998</v>
      </c>
    </row>
    <row r="310" spans="1:7" s="1007" customFormat="1" ht="12.75" customHeight="1" x14ac:dyDescent="0.2">
      <c r="A310" s="1016" t="s">
        <v>2579</v>
      </c>
      <c r="B310" s="1017">
        <v>25210.61</v>
      </c>
      <c r="C310" s="1017">
        <v>25207.506000000001</v>
      </c>
      <c r="D310" s="1017">
        <v>166.75</v>
      </c>
      <c r="E310" s="1017">
        <v>166.75</v>
      </c>
      <c r="F310" s="1017">
        <f t="shared" si="4"/>
        <v>25377.360000000001</v>
      </c>
      <c r="G310" s="1017">
        <f t="shared" si="4"/>
        <v>25374.256000000001</v>
      </c>
    </row>
    <row r="311" spans="1:7" s="1007" customFormat="1" ht="12.75" customHeight="1" x14ac:dyDescent="0.2">
      <c r="A311" s="1016" t="s">
        <v>2580</v>
      </c>
      <c r="B311" s="1017">
        <v>4297.93</v>
      </c>
      <c r="C311" s="1017">
        <v>4297.9269999999997</v>
      </c>
      <c r="D311" s="1017">
        <v>58.93</v>
      </c>
      <c r="E311" s="1017">
        <v>58.924999999999997</v>
      </c>
      <c r="F311" s="1017">
        <f t="shared" si="4"/>
        <v>4356.8600000000006</v>
      </c>
      <c r="G311" s="1017">
        <f t="shared" si="4"/>
        <v>4356.8519999999999</v>
      </c>
    </row>
    <row r="312" spans="1:7" s="1007" customFormat="1" ht="12.75" customHeight="1" x14ac:dyDescent="0.2">
      <c r="A312" s="1016" t="s">
        <v>2581</v>
      </c>
      <c r="B312" s="1017">
        <v>6012.8399999999992</v>
      </c>
      <c r="C312" s="1017">
        <v>6012.8360000000002</v>
      </c>
      <c r="D312" s="1017">
        <v>61.65</v>
      </c>
      <c r="E312" s="1017">
        <v>61.65</v>
      </c>
      <c r="F312" s="1017">
        <f t="shared" si="4"/>
        <v>6074.4899999999989</v>
      </c>
      <c r="G312" s="1017">
        <f t="shared" si="4"/>
        <v>6074.4859999999999</v>
      </c>
    </row>
    <row r="313" spans="1:7" s="1007" customFormat="1" ht="12.75" customHeight="1" x14ac:dyDescent="0.2">
      <c r="A313" s="1016" t="s">
        <v>2582</v>
      </c>
      <c r="B313" s="1017">
        <v>14097.49</v>
      </c>
      <c r="C313" s="1017">
        <v>14097.492000000002</v>
      </c>
      <c r="D313" s="1017">
        <v>160.68</v>
      </c>
      <c r="E313" s="1017">
        <v>160.67500000000001</v>
      </c>
      <c r="F313" s="1017">
        <f t="shared" si="4"/>
        <v>14258.17</v>
      </c>
      <c r="G313" s="1017">
        <f t="shared" si="4"/>
        <v>14258.167000000001</v>
      </c>
    </row>
    <row r="314" spans="1:7" s="1007" customFormat="1" ht="12.75" customHeight="1" x14ac:dyDescent="0.2">
      <c r="A314" s="1016" t="s">
        <v>2583</v>
      </c>
      <c r="B314" s="1017">
        <v>52083.76</v>
      </c>
      <c r="C314" s="1017">
        <v>52075.395000000004</v>
      </c>
      <c r="D314" s="1017">
        <v>932.6</v>
      </c>
      <c r="E314" s="1017">
        <v>895.35</v>
      </c>
      <c r="F314" s="1017">
        <f t="shared" si="4"/>
        <v>53016.36</v>
      </c>
      <c r="G314" s="1017">
        <f t="shared" si="4"/>
        <v>52970.745000000003</v>
      </c>
    </row>
    <row r="315" spans="1:7" s="1007" customFormat="1" ht="12.75" customHeight="1" x14ac:dyDescent="0.2">
      <c r="A315" s="1016" t="s">
        <v>2584</v>
      </c>
      <c r="B315" s="1017">
        <v>18417.03</v>
      </c>
      <c r="C315" s="1017">
        <v>18417.03</v>
      </c>
      <c r="D315" s="1017">
        <v>458.5</v>
      </c>
      <c r="E315" s="1017">
        <v>458.5</v>
      </c>
      <c r="F315" s="1017">
        <f t="shared" si="4"/>
        <v>18875.53</v>
      </c>
      <c r="G315" s="1017">
        <f t="shared" si="4"/>
        <v>18875.53</v>
      </c>
    </row>
    <row r="316" spans="1:7" s="1007" customFormat="1" ht="12.75" customHeight="1" x14ac:dyDescent="0.2">
      <c r="A316" s="1016" t="s">
        <v>2585</v>
      </c>
      <c r="B316" s="1017">
        <v>4610.4800000000005</v>
      </c>
      <c r="C316" s="1017">
        <v>4610.473</v>
      </c>
      <c r="D316" s="1017">
        <v>34.25</v>
      </c>
      <c r="E316" s="1017">
        <v>34.25</v>
      </c>
      <c r="F316" s="1017">
        <f t="shared" si="4"/>
        <v>4644.7300000000005</v>
      </c>
      <c r="G316" s="1017">
        <f t="shared" si="4"/>
        <v>4644.723</v>
      </c>
    </row>
    <row r="317" spans="1:7" s="1007" customFormat="1" ht="12.75" customHeight="1" x14ac:dyDescent="0.2">
      <c r="A317" s="1016" t="s">
        <v>2586</v>
      </c>
      <c r="B317" s="1017">
        <v>46389.439999999995</v>
      </c>
      <c r="C317" s="1017">
        <v>46368.364999999998</v>
      </c>
      <c r="D317" s="1017">
        <v>736.25</v>
      </c>
      <c r="E317" s="1017">
        <v>735.35</v>
      </c>
      <c r="F317" s="1017">
        <f t="shared" si="4"/>
        <v>47125.689999999995</v>
      </c>
      <c r="G317" s="1017">
        <f t="shared" si="4"/>
        <v>47103.714999999997</v>
      </c>
    </row>
    <row r="318" spans="1:7" s="1007" customFormat="1" ht="12.75" customHeight="1" x14ac:dyDescent="0.2">
      <c r="A318" s="1016" t="s">
        <v>2587</v>
      </c>
      <c r="B318" s="1017">
        <v>5284.77</v>
      </c>
      <c r="C318" s="1017">
        <v>5284.7690000000002</v>
      </c>
      <c r="D318" s="1017">
        <v>91.83</v>
      </c>
      <c r="E318" s="1017">
        <v>91.825000000000003</v>
      </c>
      <c r="F318" s="1017">
        <f t="shared" si="4"/>
        <v>5376.6</v>
      </c>
      <c r="G318" s="1017">
        <f t="shared" si="4"/>
        <v>5376.5940000000001</v>
      </c>
    </row>
    <row r="319" spans="1:7" s="1007" customFormat="1" ht="12.75" customHeight="1" x14ac:dyDescent="0.2">
      <c r="A319" s="1016" t="s">
        <v>2588</v>
      </c>
      <c r="B319" s="1017">
        <v>19226.830000000002</v>
      </c>
      <c r="C319" s="1017">
        <v>19226.825000000001</v>
      </c>
      <c r="D319" s="1017">
        <v>111.30000000000001</v>
      </c>
      <c r="E319" s="1017">
        <v>111.30000000000001</v>
      </c>
      <c r="F319" s="1017">
        <f t="shared" si="4"/>
        <v>19338.13</v>
      </c>
      <c r="G319" s="1017">
        <f t="shared" si="4"/>
        <v>19338.125</v>
      </c>
    </row>
    <row r="320" spans="1:7" s="1007" customFormat="1" ht="12.75" customHeight="1" x14ac:dyDescent="0.2">
      <c r="A320" s="1016" t="s">
        <v>2589</v>
      </c>
      <c r="B320" s="1017">
        <v>27321.22</v>
      </c>
      <c r="C320" s="1017">
        <v>27316.402000000002</v>
      </c>
      <c r="D320" s="1017">
        <v>419.5</v>
      </c>
      <c r="E320" s="1017">
        <v>394.8</v>
      </c>
      <c r="F320" s="1017">
        <f t="shared" si="4"/>
        <v>27740.720000000001</v>
      </c>
      <c r="G320" s="1017">
        <f t="shared" si="4"/>
        <v>27711.202000000001</v>
      </c>
    </row>
    <row r="321" spans="1:7" s="1007" customFormat="1" ht="12.75" customHeight="1" x14ac:dyDescent="0.2">
      <c r="A321" s="1016" t="s">
        <v>2590</v>
      </c>
      <c r="B321" s="1017">
        <v>37398.559999999998</v>
      </c>
      <c r="C321" s="1017">
        <v>37391.183239999998</v>
      </c>
      <c r="D321" s="1017">
        <v>283</v>
      </c>
      <c r="E321" s="1017">
        <v>254.8</v>
      </c>
      <c r="F321" s="1017">
        <f t="shared" si="4"/>
        <v>37681.56</v>
      </c>
      <c r="G321" s="1017">
        <f t="shared" si="4"/>
        <v>37645.983240000001</v>
      </c>
    </row>
    <row r="322" spans="1:7" s="1007" customFormat="1" ht="12.75" customHeight="1" x14ac:dyDescent="0.2">
      <c r="A322" s="1016" t="s">
        <v>2591</v>
      </c>
      <c r="B322" s="1017">
        <v>8528.33</v>
      </c>
      <c r="C322" s="1017">
        <v>8528.3250000000007</v>
      </c>
      <c r="D322" s="1017">
        <v>105.88</v>
      </c>
      <c r="E322" s="1017">
        <v>105.875</v>
      </c>
      <c r="F322" s="1017">
        <f t="shared" si="4"/>
        <v>8634.2099999999991</v>
      </c>
      <c r="G322" s="1017">
        <f t="shared" si="4"/>
        <v>8634.2000000000007</v>
      </c>
    </row>
    <row r="323" spans="1:7" s="1007" customFormat="1" ht="12.75" customHeight="1" x14ac:dyDescent="0.2">
      <c r="A323" s="1016" t="s">
        <v>2592</v>
      </c>
      <c r="B323" s="1017">
        <v>53974.92</v>
      </c>
      <c r="C323" s="1017">
        <v>53974.92</v>
      </c>
      <c r="D323" s="1017">
        <v>1562.75</v>
      </c>
      <c r="E323" s="1017">
        <v>1499.15</v>
      </c>
      <c r="F323" s="1017">
        <f t="shared" si="4"/>
        <v>55537.67</v>
      </c>
      <c r="G323" s="1017">
        <f t="shared" si="4"/>
        <v>55474.07</v>
      </c>
    </row>
    <row r="324" spans="1:7" s="1007" customFormat="1" ht="12.75" customHeight="1" x14ac:dyDescent="0.2">
      <c r="A324" s="1016" t="s">
        <v>2593</v>
      </c>
      <c r="B324" s="1017">
        <v>43239.930000000008</v>
      </c>
      <c r="C324" s="1017">
        <v>43239.930999999997</v>
      </c>
      <c r="D324" s="1017">
        <v>218.65</v>
      </c>
      <c r="E324" s="1017">
        <v>218.65</v>
      </c>
      <c r="F324" s="1017">
        <f t="shared" si="4"/>
        <v>43458.580000000009</v>
      </c>
      <c r="G324" s="1017">
        <f t="shared" si="4"/>
        <v>43458.580999999998</v>
      </c>
    </row>
    <row r="325" spans="1:7" s="1007" customFormat="1" ht="12.75" customHeight="1" x14ac:dyDescent="0.2">
      <c r="A325" s="1016" t="s">
        <v>2594</v>
      </c>
      <c r="B325" s="1017">
        <v>28242.68</v>
      </c>
      <c r="C325" s="1017">
        <v>28242.678</v>
      </c>
      <c r="D325" s="1017">
        <v>121.38</v>
      </c>
      <c r="E325" s="1017">
        <v>121.375</v>
      </c>
      <c r="F325" s="1017">
        <f t="shared" si="4"/>
        <v>28364.06</v>
      </c>
      <c r="G325" s="1017">
        <f t="shared" si="4"/>
        <v>28364.053</v>
      </c>
    </row>
    <row r="326" spans="1:7" s="1007" customFormat="1" ht="12.75" customHeight="1" x14ac:dyDescent="0.2">
      <c r="A326" s="1016" t="s">
        <v>2595</v>
      </c>
      <c r="B326" s="1017">
        <v>8928.09</v>
      </c>
      <c r="C326" s="1017">
        <v>8928.0839999999989</v>
      </c>
      <c r="D326" s="1017">
        <v>59.55</v>
      </c>
      <c r="E326" s="1017">
        <v>59.55</v>
      </c>
      <c r="F326" s="1017">
        <f t="shared" ref="F326:G389" si="5">B326+D326</f>
        <v>8987.64</v>
      </c>
      <c r="G326" s="1017">
        <f t="shared" si="5"/>
        <v>8987.6339999999982</v>
      </c>
    </row>
    <row r="327" spans="1:7" s="1007" customFormat="1" ht="12.75" customHeight="1" x14ac:dyDescent="0.2">
      <c r="A327" s="1016" t="s">
        <v>2596</v>
      </c>
      <c r="B327" s="1017">
        <v>18880.3</v>
      </c>
      <c r="C327" s="1017">
        <v>18880.292000000001</v>
      </c>
      <c r="D327" s="1017">
        <v>91.05</v>
      </c>
      <c r="E327" s="1017">
        <v>91.05</v>
      </c>
      <c r="F327" s="1017">
        <f t="shared" si="5"/>
        <v>18971.349999999999</v>
      </c>
      <c r="G327" s="1017">
        <f t="shared" si="5"/>
        <v>18971.342000000001</v>
      </c>
    </row>
    <row r="328" spans="1:7" s="1007" customFormat="1" ht="12.75" customHeight="1" x14ac:dyDescent="0.2">
      <c r="A328" s="1016" t="s">
        <v>2597</v>
      </c>
      <c r="B328" s="1017">
        <v>6212.07</v>
      </c>
      <c r="C328" s="1017">
        <v>6212.0709999999999</v>
      </c>
      <c r="D328" s="1017">
        <v>73</v>
      </c>
      <c r="E328" s="1017">
        <v>73</v>
      </c>
      <c r="F328" s="1017">
        <f t="shared" si="5"/>
        <v>6285.07</v>
      </c>
      <c r="G328" s="1017">
        <f t="shared" si="5"/>
        <v>6285.0709999999999</v>
      </c>
    </row>
    <row r="329" spans="1:7" s="1007" customFormat="1" ht="12.75" customHeight="1" x14ac:dyDescent="0.2">
      <c r="A329" s="1016" t="s">
        <v>2598</v>
      </c>
      <c r="B329" s="1017">
        <v>6993.1200000000008</v>
      </c>
      <c r="C329" s="1017">
        <v>6993.12</v>
      </c>
      <c r="D329" s="1017">
        <v>120.08</v>
      </c>
      <c r="E329" s="1017">
        <v>120.075</v>
      </c>
      <c r="F329" s="1017">
        <f t="shared" si="5"/>
        <v>7113.2000000000007</v>
      </c>
      <c r="G329" s="1017">
        <f t="shared" si="5"/>
        <v>7113.1949999999997</v>
      </c>
    </row>
    <row r="330" spans="1:7" s="1007" customFormat="1" ht="12.75" customHeight="1" x14ac:dyDescent="0.2">
      <c r="A330" s="1016" t="s">
        <v>2599</v>
      </c>
      <c r="B330" s="1017">
        <v>16985.64</v>
      </c>
      <c r="C330" s="1017">
        <v>16985.635999999999</v>
      </c>
      <c r="D330" s="1017">
        <v>132.15</v>
      </c>
      <c r="E330" s="1017">
        <v>131.4</v>
      </c>
      <c r="F330" s="1017">
        <f t="shared" si="5"/>
        <v>17117.79</v>
      </c>
      <c r="G330" s="1017">
        <f t="shared" si="5"/>
        <v>17117.036</v>
      </c>
    </row>
    <row r="331" spans="1:7" s="1007" customFormat="1" ht="12.75" customHeight="1" x14ac:dyDescent="0.2">
      <c r="A331" s="1016" t="s">
        <v>2600</v>
      </c>
      <c r="B331" s="1017">
        <v>6986.52</v>
      </c>
      <c r="C331" s="1017">
        <v>6986.5230000000001</v>
      </c>
      <c r="D331" s="1017">
        <v>79.13</v>
      </c>
      <c r="E331" s="1017">
        <v>79.125</v>
      </c>
      <c r="F331" s="1017">
        <f t="shared" si="5"/>
        <v>7065.6500000000005</v>
      </c>
      <c r="G331" s="1017">
        <f t="shared" si="5"/>
        <v>7065.6480000000001</v>
      </c>
    </row>
    <row r="332" spans="1:7" s="1007" customFormat="1" ht="12.75" customHeight="1" x14ac:dyDescent="0.2">
      <c r="A332" s="1016" t="s">
        <v>2601</v>
      </c>
      <c r="B332" s="1017">
        <v>6280.62</v>
      </c>
      <c r="C332" s="1017">
        <v>6280.6229999999996</v>
      </c>
      <c r="D332" s="1017">
        <v>54.95</v>
      </c>
      <c r="E332" s="1017">
        <v>45.95</v>
      </c>
      <c r="F332" s="1017">
        <f t="shared" si="5"/>
        <v>6335.57</v>
      </c>
      <c r="G332" s="1017">
        <f t="shared" si="5"/>
        <v>6326.5729999999994</v>
      </c>
    </row>
    <row r="333" spans="1:7" s="1007" customFormat="1" ht="12.75" customHeight="1" x14ac:dyDescent="0.2">
      <c r="A333" s="1016" t="s">
        <v>2602</v>
      </c>
      <c r="B333" s="1017">
        <v>11161.44</v>
      </c>
      <c r="C333" s="1017">
        <v>11161.433999999999</v>
      </c>
      <c r="D333" s="1017">
        <v>177.25</v>
      </c>
      <c r="E333" s="1017">
        <v>177.25</v>
      </c>
      <c r="F333" s="1017">
        <f t="shared" si="5"/>
        <v>11338.69</v>
      </c>
      <c r="G333" s="1017">
        <f t="shared" si="5"/>
        <v>11338.683999999999</v>
      </c>
    </row>
    <row r="334" spans="1:7" s="1007" customFormat="1" ht="12.75" customHeight="1" x14ac:dyDescent="0.2">
      <c r="A334" s="1016" t="s">
        <v>2603</v>
      </c>
      <c r="B334" s="1017">
        <v>20638.96</v>
      </c>
      <c r="C334" s="1017">
        <v>20638.946</v>
      </c>
      <c r="D334" s="1017">
        <v>935.45</v>
      </c>
      <c r="E334" s="1017">
        <v>870.95</v>
      </c>
      <c r="F334" s="1017">
        <f t="shared" si="5"/>
        <v>21574.41</v>
      </c>
      <c r="G334" s="1017">
        <f t="shared" si="5"/>
        <v>21509.896000000001</v>
      </c>
    </row>
    <row r="335" spans="1:7" s="1007" customFormat="1" ht="12.75" customHeight="1" x14ac:dyDescent="0.2">
      <c r="A335" s="1016" t="s">
        <v>2604</v>
      </c>
      <c r="B335" s="1017">
        <v>66527.19</v>
      </c>
      <c r="C335" s="1017">
        <v>66527.184999999998</v>
      </c>
      <c r="D335" s="1017">
        <v>1704.3000000000002</v>
      </c>
      <c r="E335" s="1017">
        <v>1704.3000000000002</v>
      </c>
      <c r="F335" s="1017">
        <f t="shared" si="5"/>
        <v>68231.490000000005</v>
      </c>
      <c r="G335" s="1017">
        <f t="shared" si="5"/>
        <v>68231.485000000001</v>
      </c>
    </row>
    <row r="336" spans="1:7" s="1007" customFormat="1" ht="12.75" customHeight="1" x14ac:dyDescent="0.2">
      <c r="A336" s="1016" t="s">
        <v>2605</v>
      </c>
      <c r="B336" s="1017">
        <v>54211.67</v>
      </c>
      <c r="C336" s="1017">
        <v>54211.662000000004</v>
      </c>
      <c r="D336" s="1017">
        <v>1111.6000000000001</v>
      </c>
      <c r="E336" s="1017">
        <v>1045.6000000000001</v>
      </c>
      <c r="F336" s="1017">
        <f t="shared" si="5"/>
        <v>55323.27</v>
      </c>
      <c r="G336" s="1017">
        <f t="shared" si="5"/>
        <v>55257.262000000002</v>
      </c>
    </row>
    <row r="337" spans="1:7" s="1007" customFormat="1" ht="12.75" customHeight="1" x14ac:dyDescent="0.2">
      <c r="A337" s="1016" t="s">
        <v>2606</v>
      </c>
      <c r="B337" s="1017">
        <v>38296.6</v>
      </c>
      <c r="C337" s="1017">
        <v>38277.322999999997</v>
      </c>
      <c r="D337" s="1017">
        <v>472.83000000000004</v>
      </c>
      <c r="E337" s="1017">
        <v>466.07499999999999</v>
      </c>
      <c r="F337" s="1017">
        <f t="shared" si="5"/>
        <v>38769.43</v>
      </c>
      <c r="G337" s="1017">
        <f t="shared" si="5"/>
        <v>38743.397999999994</v>
      </c>
    </row>
    <row r="338" spans="1:7" s="1007" customFormat="1" ht="12.75" customHeight="1" x14ac:dyDescent="0.2">
      <c r="A338" s="1016" t="s">
        <v>2607</v>
      </c>
      <c r="B338" s="1017">
        <v>22994.42</v>
      </c>
      <c r="C338" s="1017">
        <v>22994.415000000001</v>
      </c>
      <c r="D338" s="1017">
        <v>383.05</v>
      </c>
      <c r="E338" s="1017">
        <v>383.05</v>
      </c>
      <c r="F338" s="1017">
        <f t="shared" si="5"/>
        <v>23377.469999999998</v>
      </c>
      <c r="G338" s="1017">
        <f t="shared" si="5"/>
        <v>23377.465</v>
      </c>
    </row>
    <row r="339" spans="1:7" s="1007" customFormat="1" ht="12.75" customHeight="1" x14ac:dyDescent="0.2">
      <c r="A339" s="1016" t="s">
        <v>2608</v>
      </c>
      <c r="B339" s="1017">
        <v>43136.86</v>
      </c>
      <c r="C339" s="1017">
        <v>43136.86</v>
      </c>
      <c r="D339" s="1017">
        <v>414.75</v>
      </c>
      <c r="E339" s="1017">
        <v>362.5</v>
      </c>
      <c r="F339" s="1017">
        <f t="shared" si="5"/>
        <v>43551.61</v>
      </c>
      <c r="G339" s="1017">
        <f t="shared" si="5"/>
        <v>43499.360000000001</v>
      </c>
    </row>
    <row r="340" spans="1:7" s="1007" customFormat="1" ht="12.75" customHeight="1" x14ac:dyDescent="0.2">
      <c r="A340" s="1016" t="s">
        <v>2609</v>
      </c>
      <c r="B340" s="1017">
        <v>53374.14</v>
      </c>
      <c r="C340" s="1017">
        <v>53374.141999999993</v>
      </c>
      <c r="D340" s="1017">
        <v>700.03</v>
      </c>
      <c r="E340" s="1017">
        <v>700.02500000000009</v>
      </c>
      <c r="F340" s="1017">
        <f t="shared" si="5"/>
        <v>54074.17</v>
      </c>
      <c r="G340" s="1017">
        <f t="shared" si="5"/>
        <v>54074.166999999994</v>
      </c>
    </row>
    <row r="341" spans="1:7" s="1007" customFormat="1" ht="12.75" customHeight="1" x14ac:dyDescent="0.2">
      <c r="A341" s="1016" t="s">
        <v>2610</v>
      </c>
      <c r="B341" s="1017">
        <v>65444.39</v>
      </c>
      <c r="C341" s="1017">
        <v>65444.392000000007</v>
      </c>
      <c r="D341" s="1017">
        <v>1075.55</v>
      </c>
      <c r="E341" s="1017">
        <v>1042.25</v>
      </c>
      <c r="F341" s="1017">
        <f t="shared" si="5"/>
        <v>66519.94</v>
      </c>
      <c r="G341" s="1017">
        <f t="shared" si="5"/>
        <v>66486.642000000007</v>
      </c>
    </row>
    <row r="342" spans="1:7" s="1007" customFormat="1" ht="12.75" customHeight="1" x14ac:dyDescent="0.2">
      <c r="A342" s="1016" t="s">
        <v>2611</v>
      </c>
      <c r="B342" s="1017">
        <v>29689.59</v>
      </c>
      <c r="C342" s="1017">
        <v>29689.581000000002</v>
      </c>
      <c r="D342" s="1017">
        <v>414.7</v>
      </c>
      <c r="E342" s="1017">
        <v>414.7</v>
      </c>
      <c r="F342" s="1017">
        <f t="shared" si="5"/>
        <v>30104.29</v>
      </c>
      <c r="G342" s="1017">
        <f t="shared" si="5"/>
        <v>30104.281000000003</v>
      </c>
    </row>
    <row r="343" spans="1:7" s="1007" customFormat="1" ht="12.75" customHeight="1" x14ac:dyDescent="0.2">
      <c r="A343" s="1016" t="s">
        <v>2612</v>
      </c>
      <c r="B343" s="1017">
        <v>10660.39</v>
      </c>
      <c r="C343" s="1017">
        <v>10660.384</v>
      </c>
      <c r="D343" s="1017">
        <v>104.25</v>
      </c>
      <c r="E343" s="1017">
        <v>104.25</v>
      </c>
      <c r="F343" s="1017">
        <f t="shared" si="5"/>
        <v>10764.64</v>
      </c>
      <c r="G343" s="1017">
        <f t="shared" si="5"/>
        <v>10764.634</v>
      </c>
    </row>
    <row r="344" spans="1:7" s="1007" customFormat="1" ht="12.75" customHeight="1" x14ac:dyDescent="0.2">
      <c r="A344" s="1016" t="s">
        <v>2613</v>
      </c>
      <c r="B344" s="1017">
        <v>15486.989999999998</v>
      </c>
      <c r="C344" s="1017">
        <v>15486.993999999999</v>
      </c>
      <c r="D344" s="1017">
        <v>211.25</v>
      </c>
      <c r="E344" s="1017">
        <v>211.25</v>
      </c>
      <c r="F344" s="1017">
        <f t="shared" si="5"/>
        <v>15698.239999999998</v>
      </c>
      <c r="G344" s="1017">
        <f t="shared" si="5"/>
        <v>15698.243999999999</v>
      </c>
    </row>
    <row r="345" spans="1:7" s="1007" customFormat="1" ht="12.75" customHeight="1" x14ac:dyDescent="0.2">
      <c r="A345" s="1016" t="s">
        <v>2614</v>
      </c>
      <c r="B345" s="1017">
        <v>46725.299999999996</v>
      </c>
      <c r="C345" s="1017">
        <v>46723.852999999996</v>
      </c>
      <c r="D345" s="1017">
        <v>925.19999999999993</v>
      </c>
      <c r="E345" s="1017">
        <v>900.59999999999991</v>
      </c>
      <c r="F345" s="1017">
        <f t="shared" si="5"/>
        <v>47650.499999999993</v>
      </c>
      <c r="G345" s="1017">
        <f t="shared" si="5"/>
        <v>47624.452999999994</v>
      </c>
    </row>
    <row r="346" spans="1:7" s="1007" customFormat="1" ht="12.75" customHeight="1" x14ac:dyDescent="0.2">
      <c r="A346" s="1016" t="s">
        <v>2615</v>
      </c>
      <c r="B346" s="1017">
        <v>40094.19</v>
      </c>
      <c r="C346" s="1017">
        <v>40074.476999999999</v>
      </c>
      <c r="D346" s="1017">
        <v>312.60000000000002</v>
      </c>
      <c r="E346" s="1017">
        <v>300.10000000000002</v>
      </c>
      <c r="F346" s="1017">
        <f t="shared" si="5"/>
        <v>40406.79</v>
      </c>
      <c r="G346" s="1017">
        <f t="shared" si="5"/>
        <v>40374.576999999997</v>
      </c>
    </row>
    <row r="347" spans="1:7" s="1007" customFormat="1" ht="12.75" customHeight="1" x14ac:dyDescent="0.2">
      <c r="A347" s="1016" t="s">
        <v>2616</v>
      </c>
      <c r="B347" s="1017">
        <v>28058.659999999996</v>
      </c>
      <c r="C347" s="1017">
        <v>27955.712929999998</v>
      </c>
      <c r="D347" s="1017">
        <v>575.35</v>
      </c>
      <c r="E347" s="1017">
        <v>538.4</v>
      </c>
      <c r="F347" s="1017">
        <f t="shared" si="5"/>
        <v>28634.009999999995</v>
      </c>
      <c r="G347" s="1017">
        <f t="shared" si="5"/>
        <v>28494.112929999999</v>
      </c>
    </row>
    <row r="348" spans="1:7" s="1007" customFormat="1" ht="12.75" customHeight="1" x14ac:dyDescent="0.2">
      <c r="A348" s="1016" t="s">
        <v>2617</v>
      </c>
      <c r="B348" s="1017">
        <v>57431.42</v>
      </c>
      <c r="C348" s="1017">
        <v>57431.412000000004</v>
      </c>
      <c r="D348" s="1017">
        <v>1036.0999999999999</v>
      </c>
      <c r="E348" s="1017">
        <v>991.99999999999989</v>
      </c>
      <c r="F348" s="1017">
        <f t="shared" si="5"/>
        <v>58467.519999999997</v>
      </c>
      <c r="G348" s="1017">
        <f t="shared" si="5"/>
        <v>58423.412000000004</v>
      </c>
    </row>
    <row r="349" spans="1:7" s="1007" customFormat="1" ht="12.75" customHeight="1" x14ac:dyDescent="0.2">
      <c r="A349" s="1016" t="s">
        <v>2618</v>
      </c>
      <c r="B349" s="1017">
        <v>34078.699999999997</v>
      </c>
      <c r="C349" s="1017">
        <v>34078.695</v>
      </c>
      <c r="D349" s="1017">
        <v>465.05</v>
      </c>
      <c r="E349" s="1017">
        <v>465.05</v>
      </c>
      <c r="F349" s="1017">
        <f t="shared" si="5"/>
        <v>34543.75</v>
      </c>
      <c r="G349" s="1017">
        <f t="shared" si="5"/>
        <v>34543.745000000003</v>
      </c>
    </row>
    <row r="350" spans="1:7" s="1007" customFormat="1" ht="12.75" customHeight="1" x14ac:dyDescent="0.2">
      <c r="A350" s="1016" t="s">
        <v>2619</v>
      </c>
      <c r="B350" s="1017">
        <v>62535.29</v>
      </c>
      <c r="C350" s="1017">
        <v>62535.287000000004</v>
      </c>
      <c r="D350" s="1017">
        <v>475.45</v>
      </c>
      <c r="E350" s="1017">
        <v>442.15</v>
      </c>
      <c r="F350" s="1017">
        <f t="shared" si="5"/>
        <v>63010.74</v>
      </c>
      <c r="G350" s="1017">
        <f t="shared" si="5"/>
        <v>62977.437000000005</v>
      </c>
    </row>
    <row r="351" spans="1:7" s="1007" customFormat="1" ht="12.75" customHeight="1" x14ac:dyDescent="0.2">
      <c r="A351" s="1016" t="s">
        <v>2620</v>
      </c>
      <c r="B351" s="1017">
        <v>42284.93</v>
      </c>
      <c r="C351" s="1017">
        <v>42284.928999999996</v>
      </c>
      <c r="D351" s="1017">
        <v>440.05</v>
      </c>
      <c r="E351" s="1017">
        <v>440.05</v>
      </c>
      <c r="F351" s="1017">
        <f t="shared" si="5"/>
        <v>42724.98</v>
      </c>
      <c r="G351" s="1017">
        <f t="shared" si="5"/>
        <v>42724.978999999999</v>
      </c>
    </row>
    <row r="352" spans="1:7" s="1007" customFormat="1" ht="12.75" customHeight="1" x14ac:dyDescent="0.2">
      <c r="A352" s="1016" t="s">
        <v>2621</v>
      </c>
      <c r="B352" s="1017">
        <v>23412.04</v>
      </c>
      <c r="C352" s="1017">
        <v>23412.039000000001</v>
      </c>
      <c r="D352" s="1017">
        <v>370.88</v>
      </c>
      <c r="E352" s="1017">
        <v>370.875</v>
      </c>
      <c r="F352" s="1017">
        <f t="shared" si="5"/>
        <v>23782.920000000002</v>
      </c>
      <c r="G352" s="1017">
        <f t="shared" si="5"/>
        <v>23782.914000000001</v>
      </c>
    </row>
    <row r="353" spans="1:7" s="1007" customFormat="1" ht="12.75" customHeight="1" x14ac:dyDescent="0.2">
      <c r="A353" s="1016" t="s">
        <v>2622</v>
      </c>
      <c r="B353" s="1017">
        <v>14271.74</v>
      </c>
      <c r="C353" s="1017">
        <v>14271.733</v>
      </c>
      <c r="D353" s="1017">
        <v>183.23000000000002</v>
      </c>
      <c r="E353" s="1017">
        <v>183.22500000000002</v>
      </c>
      <c r="F353" s="1017">
        <f t="shared" si="5"/>
        <v>14454.97</v>
      </c>
      <c r="G353" s="1017">
        <f t="shared" si="5"/>
        <v>14454.958000000001</v>
      </c>
    </row>
    <row r="354" spans="1:7" s="1007" customFormat="1" ht="12.75" customHeight="1" x14ac:dyDescent="0.2">
      <c r="A354" s="1016" t="s">
        <v>2623</v>
      </c>
      <c r="B354" s="1017">
        <v>36083.58</v>
      </c>
      <c r="C354" s="1017">
        <v>36083.576999999997</v>
      </c>
      <c r="D354" s="1017">
        <v>604.25</v>
      </c>
      <c r="E354" s="1017">
        <v>604.25</v>
      </c>
      <c r="F354" s="1017">
        <f t="shared" si="5"/>
        <v>36687.83</v>
      </c>
      <c r="G354" s="1017">
        <f t="shared" si="5"/>
        <v>36687.826999999997</v>
      </c>
    </row>
    <row r="355" spans="1:7" s="1007" customFormat="1" ht="12.75" customHeight="1" x14ac:dyDescent="0.2">
      <c r="A355" s="1016" t="s">
        <v>2624</v>
      </c>
      <c r="B355" s="1017">
        <v>42901.88</v>
      </c>
      <c r="C355" s="1017">
        <v>42901.873999999996</v>
      </c>
      <c r="D355" s="1017">
        <v>379.7</v>
      </c>
      <c r="E355" s="1017">
        <v>379.7</v>
      </c>
      <c r="F355" s="1017">
        <f t="shared" si="5"/>
        <v>43281.579999999994</v>
      </c>
      <c r="G355" s="1017">
        <f t="shared" si="5"/>
        <v>43281.573999999993</v>
      </c>
    </row>
    <row r="356" spans="1:7" s="1007" customFormat="1" ht="12.75" customHeight="1" x14ac:dyDescent="0.2">
      <c r="A356" s="1016" t="s">
        <v>2625</v>
      </c>
      <c r="B356" s="1017">
        <v>9116.0400000000009</v>
      </c>
      <c r="C356" s="1017">
        <v>9116.0439999999999</v>
      </c>
      <c r="D356" s="1017">
        <v>96.05</v>
      </c>
      <c r="E356" s="1017">
        <v>96.05</v>
      </c>
      <c r="F356" s="1017">
        <f t="shared" si="5"/>
        <v>9212.09</v>
      </c>
      <c r="G356" s="1017">
        <f t="shared" si="5"/>
        <v>9212.0939999999991</v>
      </c>
    </row>
    <row r="357" spans="1:7" s="1007" customFormat="1" ht="12.75" customHeight="1" x14ac:dyDescent="0.2">
      <c r="A357" s="1016" t="s">
        <v>2626</v>
      </c>
      <c r="B357" s="1017">
        <v>32469.279999999999</v>
      </c>
      <c r="C357" s="1017">
        <v>32458.703000000001</v>
      </c>
      <c r="D357" s="1017">
        <v>467.08</v>
      </c>
      <c r="E357" s="1017">
        <v>467.07499999999999</v>
      </c>
      <c r="F357" s="1017">
        <f t="shared" si="5"/>
        <v>32936.36</v>
      </c>
      <c r="G357" s="1017">
        <f t="shared" si="5"/>
        <v>32925.777999999998</v>
      </c>
    </row>
    <row r="358" spans="1:7" s="1007" customFormat="1" ht="12.75" customHeight="1" x14ac:dyDescent="0.2">
      <c r="A358" s="1016" t="s">
        <v>2627</v>
      </c>
      <c r="B358" s="1017">
        <v>22382.06</v>
      </c>
      <c r="C358" s="1017">
        <v>22378.446</v>
      </c>
      <c r="D358" s="1017">
        <v>297.93</v>
      </c>
      <c r="E358" s="1017">
        <v>297.92500000000001</v>
      </c>
      <c r="F358" s="1017">
        <f t="shared" si="5"/>
        <v>22679.99</v>
      </c>
      <c r="G358" s="1017">
        <f t="shared" si="5"/>
        <v>22676.370999999999</v>
      </c>
    </row>
    <row r="359" spans="1:7" s="1007" customFormat="1" ht="12.75" customHeight="1" x14ac:dyDescent="0.2">
      <c r="A359" s="1016" t="s">
        <v>2628</v>
      </c>
      <c r="B359" s="1017">
        <v>44589.26</v>
      </c>
      <c r="C359" s="1017">
        <v>44589.254000000001</v>
      </c>
      <c r="D359" s="1017">
        <v>834.03000000000009</v>
      </c>
      <c r="E359" s="1017">
        <v>834.02499999999998</v>
      </c>
      <c r="F359" s="1017">
        <f t="shared" si="5"/>
        <v>45423.29</v>
      </c>
      <c r="G359" s="1017">
        <f t="shared" si="5"/>
        <v>45423.279000000002</v>
      </c>
    </row>
    <row r="360" spans="1:7" s="1007" customFormat="1" ht="12.75" customHeight="1" x14ac:dyDescent="0.2">
      <c r="A360" s="1016" t="s">
        <v>2629</v>
      </c>
      <c r="B360" s="1017">
        <v>10056.85</v>
      </c>
      <c r="C360" s="1017">
        <v>10056.844000000001</v>
      </c>
      <c r="D360" s="1017">
        <v>69.05</v>
      </c>
      <c r="E360" s="1017">
        <v>69.05</v>
      </c>
      <c r="F360" s="1017">
        <f t="shared" si="5"/>
        <v>10125.9</v>
      </c>
      <c r="G360" s="1017">
        <f t="shared" si="5"/>
        <v>10125.894</v>
      </c>
    </row>
    <row r="361" spans="1:7" s="1007" customFormat="1" ht="12.75" customHeight="1" x14ac:dyDescent="0.2">
      <c r="A361" s="1016" t="s">
        <v>2630</v>
      </c>
      <c r="B361" s="1017">
        <v>10343.98</v>
      </c>
      <c r="C361" s="1017">
        <v>10343.978999999999</v>
      </c>
      <c r="D361" s="1017">
        <v>162.57999999999998</v>
      </c>
      <c r="E361" s="1017">
        <v>162.57499999999999</v>
      </c>
      <c r="F361" s="1017">
        <f t="shared" si="5"/>
        <v>10506.56</v>
      </c>
      <c r="G361" s="1017">
        <f t="shared" si="5"/>
        <v>10506.554</v>
      </c>
    </row>
    <row r="362" spans="1:7" s="1007" customFormat="1" ht="12.75" customHeight="1" x14ac:dyDescent="0.2">
      <c r="A362" s="1016" t="s">
        <v>2631</v>
      </c>
      <c r="B362" s="1017">
        <v>31518.09</v>
      </c>
      <c r="C362" s="1017">
        <v>31517.550999999999</v>
      </c>
      <c r="D362" s="1017">
        <v>447.85</v>
      </c>
      <c r="E362" s="1017">
        <v>447.85</v>
      </c>
      <c r="F362" s="1017">
        <f t="shared" si="5"/>
        <v>31965.94</v>
      </c>
      <c r="G362" s="1017">
        <f t="shared" si="5"/>
        <v>31965.400999999998</v>
      </c>
    </row>
    <row r="363" spans="1:7" s="1007" customFormat="1" ht="12.75" customHeight="1" x14ac:dyDescent="0.2">
      <c r="A363" s="1016" t="s">
        <v>2632</v>
      </c>
      <c r="B363" s="1017">
        <v>6598.73</v>
      </c>
      <c r="C363" s="1017">
        <v>6598.723</v>
      </c>
      <c r="D363" s="1017">
        <v>40.25</v>
      </c>
      <c r="E363" s="1017">
        <v>40.25</v>
      </c>
      <c r="F363" s="1017">
        <f t="shared" si="5"/>
        <v>6638.98</v>
      </c>
      <c r="G363" s="1017">
        <f t="shared" si="5"/>
        <v>6638.973</v>
      </c>
    </row>
    <row r="364" spans="1:7" s="1007" customFormat="1" ht="12.75" customHeight="1" x14ac:dyDescent="0.2">
      <c r="A364" s="1016" t="s">
        <v>2633</v>
      </c>
      <c r="B364" s="1017">
        <v>30688.469999999998</v>
      </c>
      <c r="C364" s="1017">
        <v>30688.462</v>
      </c>
      <c r="D364" s="1017">
        <v>490.2</v>
      </c>
      <c r="E364" s="1017">
        <v>490.2</v>
      </c>
      <c r="F364" s="1017">
        <f t="shared" si="5"/>
        <v>31178.67</v>
      </c>
      <c r="G364" s="1017">
        <f t="shared" si="5"/>
        <v>31178.662</v>
      </c>
    </row>
    <row r="365" spans="1:7" s="1007" customFormat="1" ht="12.75" customHeight="1" x14ac:dyDescent="0.2">
      <c r="A365" s="1016" t="s">
        <v>2634</v>
      </c>
      <c r="B365" s="1017">
        <v>43606.549999999996</v>
      </c>
      <c r="C365" s="1017">
        <v>43449.728999999999</v>
      </c>
      <c r="D365" s="1017">
        <v>771.83</v>
      </c>
      <c r="E365" s="1017">
        <v>771.82500000000005</v>
      </c>
      <c r="F365" s="1017">
        <f t="shared" si="5"/>
        <v>44378.38</v>
      </c>
      <c r="G365" s="1017">
        <f t="shared" si="5"/>
        <v>44221.553999999996</v>
      </c>
    </row>
    <row r="366" spans="1:7" s="1007" customFormat="1" ht="12.75" customHeight="1" x14ac:dyDescent="0.2">
      <c r="A366" s="1016" t="s">
        <v>2635</v>
      </c>
      <c r="B366" s="1017">
        <v>8915.34</v>
      </c>
      <c r="C366" s="1017">
        <v>8915.3319999999985</v>
      </c>
      <c r="D366" s="1017">
        <v>129.75</v>
      </c>
      <c r="E366" s="1017">
        <v>129.75</v>
      </c>
      <c r="F366" s="1017">
        <f t="shared" si="5"/>
        <v>9045.09</v>
      </c>
      <c r="G366" s="1017">
        <f t="shared" si="5"/>
        <v>9045.0819999999985</v>
      </c>
    </row>
    <row r="367" spans="1:7" s="1007" customFormat="1" ht="12.75" customHeight="1" x14ac:dyDescent="0.2">
      <c r="A367" s="1016" t="s">
        <v>2636</v>
      </c>
      <c r="B367" s="1017">
        <v>15896.509999999998</v>
      </c>
      <c r="C367" s="1017">
        <v>15761.903</v>
      </c>
      <c r="D367" s="1017">
        <v>116.93</v>
      </c>
      <c r="E367" s="1017">
        <v>116.925</v>
      </c>
      <c r="F367" s="1017">
        <f t="shared" si="5"/>
        <v>16013.439999999999</v>
      </c>
      <c r="G367" s="1017">
        <f t="shared" si="5"/>
        <v>15878.828</v>
      </c>
    </row>
    <row r="368" spans="1:7" s="1007" customFormat="1" ht="12.75" customHeight="1" x14ac:dyDescent="0.2">
      <c r="A368" s="1016" t="s">
        <v>2637</v>
      </c>
      <c r="B368" s="1017">
        <v>5010.92</v>
      </c>
      <c r="C368" s="1017">
        <v>5010.9179999999997</v>
      </c>
      <c r="D368" s="1017">
        <v>56.25</v>
      </c>
      <c r="E368" s="1017">
        <v>56.25</v>
      </c>
      <c r="F368" s="1017">
        <f t="shared" si="5"/>
        <v>5067.17</v>
      </c>
      <c r="G368" s="1017">
        <f t="shared" si="5"/>
        <v>5067.1679999999997</v>
      </c>
    </row>
    <row r="369" spans="1:7" s="1007" customFormat="1" ht="12.75" customHeight="1" x14ac:dyDescent="0.2">
      <c r="A369" s="1016" t="s">
        <v>2638</v>
      </c>
      <c r="B369" s="1017">
        <v>5972.4400000000005</v>
      </c>
      <c r="C369" s="1017">
        <v>5972.4330000000009</v>
      </c>
      <c r="D369" s="1017">
        <v>56.45</v>
      </c>
      <c r="E369" s="1017">
        <v>49.85</v>
      </c>
      <c r="F369" s="1017">
        <f t="shared" si="5"/>
        <v>6028.89</v>
      </c>
      <c r="G369" s="1017">
        <f t="shared" si="5"/>
        <v>6022.2830000000013</v>
      </c>
    </row>
    <row r="370" spans="1:7" s="1007" customFormat="1" ht="12.75" customHeight="1" x14ac:dyDescent="0.2">
      <c r="A370" s="1016" t="s">
        <v>2639</v>
      </c>
      <c r="B370" s="1017">
        <v>16555.72</v>
      </c>
      <c r="C370" s="1017">
        <v>16555.719000000001</v>
      </c>
      <c r="D370" s="1017">
        <v>115.8</v>
      </c>
      <c r="E370" s="1017">
        <v>115.8</v>
      </c>
      <c r="F370" s="1017">
        <f t="shared" si="5"/>
        <v>16671.52</v>
      </c>
      <c r="G370" s="1017">
        <f t="shared" si="5"/>
        <v>16671.519</v>
      </c>
    </row>
    <row r="371" spans="1:7" s="1007" customFormat="1" ht="21" x14ac:dyDescent="0.2">
      <c r="A371" s="1016" t="s">
        <v>2640</v>
      </c>
      <c r="B371" s="1017">
        <v>21648.02</v>
      </c>
      <c r="C371" s="1017">
        <v>21639.864000000001</v>
      </c>
      <c r="D371" s="1017">
        <v>204.13</v>
      </c>
      <c r="E371" s="1017">
        <v>204.125</v>
      </c>
      <c r="F371" s="1017">
        <f t="shared" si="5"/>
        <v>21852.15</v>
      </c>
      <c r="G371" s="1017">
        <f t="shared" si="5"/>
        <v>21843.989000000001</v>
      </c>
    </row>
    <row r="372" spans="1:7" s="1007" customFormat="1" ht="21" x14ac:dyDescent="0.2">
      <c r="A372" s="1016" t="s">
        <v>2641</v>
      </c>
      <c r="B372" s="1017">
        <v>5312.36</v>
      </c>
      <c r="C372" s="1017">
        <v>5312.3580000000002</v>
      </c>
      <c r="D372" s="1017">
        <v>32.25</v>
      </c>
      <c r="E372" s="1017">
        <v>32.25</v>
      </c>
      <c r="F372" s="1017">
        <f t="shared" si="5"/>
        <v>5344.61</v>
      </c>
      <c r="G372" s="1017">
        <f t="shared" si="5"/>
        <v>5344.6080000000002</v>
      </c>
    </row>
    <row r="373" spans="1:7" s="1007" customFormat="1" ht="12.75" customHeight="1" x14ac:dyDescent="0.2">
      <c r="A373" s="1016" t="s">
        <v>2642</v>
      </c>
      <c r="B373" s="1017">
        <v>7083.44</v>
      </c>
      <c r="C373" s="1017">
        <v>7083.4359999999997</v>
      </c>
      <c r="D373" s="1017">
        <v>110.83</v>
      </c>
      <c r="E373" s="1017">
        <v>110.825</v>
      </c>
      <c r="F373" s="1017">
        <f t="shared" si="5"/>
        <v>7194.2699999999995</v>
      </c>
      <c r="G373" s="1017">
        <f t="shared" si="5"/>
        <v>7194.2609999999995</v>
      </c>
    </row>
    <row r="374" spans="1:7" s="1007" customFormat="1" ht="21" x14ac:dyDescent="0.2">
      <c r="A374" s="1016" t="s">
        <v>2643</v>
      </c>
      <c r="B374" s="1017">
        <v>8994.24</v>
      </c>
      <c r="C374" s="1017">
        <v>8994.2379999999994</v>
      </c>
      <c r="D374" s="1017">
        <v>125.3</v>
      </c>
      <c r="E374" s="1017">
        <v>125.3</v>
      </c>
      <c r="F374" s="1017">
        <f t="shared" si="5"/>
        <v>9119.5399999999991</v>
      </c>
      <c r="G374" s="1017">
        <f t="shared" si="5"/>
        <v>9119.5379999999986</v>
      </c>
    </row>
    <row r="375" spans="1:7" s="1007" customFormat="1" ht="12.75" customHeight="1" x14ac:dyDescent="0.2">
      <c r="A375" s="1016" t="s">
        <v>2644</v>
      </c>
      <c r="B375" s="1017">
        <v>10449.11</v>
      </c>
      <c r="C375" s="1017">
        <v>10449.107</v>
      </c>
      <c r="D375" s="1017">
        <v>182.73</v>
      </c>
      <c r="E375" s="1017">
        <v>182.72499999999999</v>
      </c>
      <c r="F375" s="1017">
        <f t="shared" si="5"/>
        <v>10631.84</v>
      </c>
      <c r="G375" s="1017">
        <f t="shared" si="5"/>
        <v>10631.832</v>
      </c>
    </row>
    <row r="376" spans="1:7" s="1007" customFormat="1" ht="12.75" customHeight="1" x14ac:dyDescent="0.2">
      <c r="A376" s="1016" t="s">
        <v>2645</v>
      </c>
      <c r="B376" s="1017">
        <v>13710.249999999998</v>
      </c>
      <c r="C376" s="1017">
        <v>13710.233999999999</v>
      </c>
      <c r="D376" s="1017">
        <v>216.75</v>
      </c>
      <c r="E376" s="1017">
        <v>216.75</v>
      </c>
      <c r="F376" s="1017">
        <f t="shared" si="5"/>
        <v>13926.999999999998</v>
      </c>
      <c r="G376" s="1017">
        <f t="shared" si="5"/>
        <v>13926.983999999999</v>
      </c>
    </row>
    <row r="377" spans="1:7" s="1007" customFormat="1" ht="21" x14ac:dyDescent="0.2">
      <c r="A377" s="1016" t="s">
        <v>2646</v>
      </c>
      <c r="B377" s="1017">
        <v>19463.769999999997</v>
      </c>
      <c r="C377" s="1017">
        <v>19463.764000000003</v>
      </c>
      <c r="D377" s="1017">
        <v>201.7</v>
      </c>
      <c r="E377" s="1017">
        <v>201.7</v>
      </c>
      <c r="F377" s="1017">
        <f t="shared" si="5"/>
        <v>19665.469999999998</v>
      </c>
      <c r="G377" s="1017">
        <f t="shared" si="5"/>
        <v>19665.464000000004</v>
      </c>
    </row>
    <row r="378" spans="1:7" s="1007" customFormat="1" ht="12.75" customHeight="1" x14ac:dyDescent="0.2">
      <c r="A378" s="1016" t="s">
        <v>2647</v>
      </c>
      <c r="B378" s="1017">
        <v>5648.69</v>
      </c>
      <c r="C378" s="1017">
        <v>5648.6940000000004</v>
      </c>
      <c r="D378" s="1017">
        <v>81.38</v>
      </c>
      <c r="E378" s="1017">
        <v>81.375</v>
      </c>
      <c r="F378" s="1017">
        <f t="shared" si="5"/>
        <v>5730.07</v>
      </c>
      <c r="G378" s="1017">
        <f t="shared" si="5"/>
        <v>5730.0690000000004</v>
      </c>
    </row>
    <row r="379" spans="1:7" s="1007" customFormat="1" ht="21" x14ac:dyDescent="0.2">
      <c r="A379" s="1016" t="s">
        <v>2648</v>
      </c>
      <c r="B379" s="1017">
        <v>3981.1400000000003</v>
      </c>
      <c r="C379" s="1017">
        <v>3887.143</v>
      </c>
      <c r="D379" s="1017">
        <v>35.33</v>
      </c>
      <c r="E379" s="1017">
        <v>29.325000000000003</v>
      </c>
      <c r="F379" s="1017">
        <f t="shared" si="5"/>
        <v>4016.4700000000003</v>
      </c>
      <c r="G379" s="1017">
        <f t="shared" si="5"/>
        <v>3916.4679999999998</v>
      </c>
    </row>
    <row r="380" spans="1:7" s="1007" customFormat="1" ht="12.75" customHeight="1" x14ac:dyDescent="0.2">
      <c r="A380" s="1016" t="s">
        <v>2649</v>
      </c>
      <c r="B380" s="1017">
        <v>4365.05</v>
      </c>
      <c r="C380" s="1017">
        <v>4365.0450000000001</v>
      </c>
      <c r="D380" s="1017">
        <v>38.049999999999997</v>
      </c>
      <c r="E380" s="1017">
        <v>38.049999999999997</v>
      </c>
      <c r="F380" s="1017">
        <f t="shared" si="5"/>
        <v>4403.1000000000004</v>
      </c>
      <c r="G380" s="1017">
        <f t="shared" si="5"/>
        <v>4403.0950000000003</v>
      </c>
    </row>
    <row r="381" spans="1:7" s="1007" customFormat="1" ht="12.75" customHeight="1" x14ac:dyDescent="0.2">
      <c r="A381" s="1016" t="s">
        <v>2650</v>
      </c>
      <c r="B381" s="1017">
        <v>9117.64</v>
      </c>
      <c r="C381" s="1017">
        <v>9117.634</v>
      </c>
      <c r="D381" s="1017">
        <v>95.2</v>
      </c>
      <c r="E381" s="1017">
        <v>95.2</v>
      </c>
      <c r="F381" s="1017">
        <f t="shared" si="5"/>
        <v>9212.84</v>
      </c>
      <c r="G381" s="1017">
        <f t="shared" si="5"/>
        <v>9212.8340000000007</v>
      </c>
    </row>
    <row r="382" spans="1:7" s="1007" customFormat="1" ht="12.75" customHeight="1" x14ac:dyDescent="0.2">
      <c r="A382" s="1016" t="s">
        <v>2651</v>
      </c>
      <c r="B382" s="1017">
        <v>19608.89</v>
      </c>
      <c r="C382" s="1017">
        <v>19608.879000000001</v>
      </c>
      <c r="D382" s="1017">
        <v>374.7</v>
      </c>
      <c r="E382" s="1017">
        <v>374.7</v>
      </c>
      <c r="F382" s="1017">
        <f t="shared" si="5"/>
        <v>19983.59</v>
      </c>
      <c r="G382" s="1017">
        <f t="shared" si="5"/>
        <v>19983.579000000002</v>
      </c>
    </row>
    <row r="383" spans="1:7" s="1007" customFormat="1" ht="12.75" customHeight="1" x14ac:dyDescent="0.2">
      <c r="A383" s="1016" t="s">
        <v>2652</v>
      </c>
      <c r="B383" s="1017">
        <v>21637.35</v>
      </c>
      <c r="C383" s="1017">
        <v>21637.338</v>
      </c>
      <c r="D383" s="1017">
        <v>385.5</v>
      </c>
      <c r="E383" s="1017">
        <v>385.5</v>
      </c>
      <c r="F383" s="1017">
        <f t="shared" si="5"/>
        <v>22022.85</v>
      </c>
      <c r="G383" s="1017">
        <f t="shared" si="5"/>
        <v>22022.838</v>
      </c>
    </row>
    <row r="384" spans="1:7" s="1007" customFormat="1" ht="12.75" customHeight="1" x14ac:dyDescent="0.2">
      <c r="A384" s="1016" t="s">
        <v>2653</v>
      </c>
      <c r="B384" s="1017">
        <v>7013.7300000000005</v>
      </c>
      <c r="C384" s="1017">
        <v>7013.7199999999993</v>
      </c>
      <c r="D384" s="1017">
        <v>48.3</v>
      </c>
      <c r="E384" s="1017">
        <v>39</v>
      </c>
      <c r="F384" s="1017">
        <f t="shared" si="5"/>
        <v>7062.0300000000007</v>
      </c>
      <c r="G384" s="1017">
        <f t="shared" si="5"/>
        <v>7052.7199999999993</v>
      </c>
    </row>
    <row r="385" spans="1:7" s="1007" customFormat="1" ht="12.75" customHeight="1" x14ac:dyDescent="0.2">
      <c r="A385" s="1016" t="s">
        <v>2654</v>
      </c>
      <c r="B385" s="1017">
        <v>28458.85</v>
      </c>
      <c r="C385" s="1017">
        <v>28444.133999999998</v>
      </c>
      <c r="D385" s="1017">
        <v>418.73</v>
      </c>
      <c r="E385" s="1017">
        <v>418.50400000000002</v>
      </c>
      <c r="F385" s="1017">
        <f t="shared" si="5"/>
        <v>28877.579999999998</v>
      </c>
      <c r="G385" s="1017">
        <f t="shared" si="5"/>
        <v>28862.637999999999</v>
      </c>
    </row>
    <row r="386" spans="1:7" s="1007" customFormat="1" ht="12.75" customHeight="1" x14ac:dyDescent="0.2">
      <c r="A386" s="1016" t="s">
        <v>2655</v>
      </c>
      <c r="B386" s="1017">
        <v>5940.08</v>
      </c>
      <c r="C386" s="1017">
        <v>5940.0730000000003</v>
      </c>
      <c r="D386" s="1017">
        <v>47.4</v>
      </c>
      <c r="E386" s="1017">
        <v>42.6</v>
      </c>
      <c r="F386" s="1017">
        <f t="shared" si="5"/>
        <v>5987.48</v>
      </c>
      <c r="G386" s="1017">
        <f t="shared" si="5"/>
        <v>5982.6730000000007</v>
      </c>
    </row>
    <row r="387" spans="1:7" s="1007" customFormat="1" ht="12.75" customHeight="1" x14ac:dyDescent="0.2">
      <c r="A387" s="1016" t="s">
        <v>2656</v>
      </c>
      <c r="B387" s="1017">
        <v>25553.809999999998</v>
      </c>
      <c r="C387" s="1017">
        <v>25508.362000000001</v>
      </c>
      <c r="D387" s="1017">
        <v>222.25</v>
      </c>
      <c r="E387" s="1017">
        <v>204.25</v>
      </c>
      <c r="F387" s="1017">
        <f t="shared" si="5"/>
        <v>25776.059999999998</v>
      </c>
      <c r="G387" s="1017">
        <f t="shared" si="5"/>
        <v>25712.612000000001</v>
      </c>
    </row>
    <row r="388" spans="1:7" s="1007" customFormat="1" ht="12.75" customHeight="1" x14ac:dyDescent="0.2">
      <c r="A388" s="1016" t="s">
        <v>2657</v>
      </c>
      <c r="B388" s="1017">
        <v>6706.0599999999995</v>
      </c>
      <c r="C388" s="1017">
        <v>6706.0529999999999</v>
      </c>
      <c r="D388" s="1017">
        <v>42.25</v>
      </c>
      <c r="E388" s="1017">
        <v>30.25</v>
      </c>
      <c r="F388" s="1017">
        <f t="shared" si="5"/>
        <v>6748.3099999999995</v>
      </c>
      <c r="G388" s="1017">
        <f t="shared" si="5"/>
        <v>6736.3029999999999</v>
      </c>
    </row>
    <row r="389" spans="1:7" s="1007" customFormat="1" ht="12.75" customHeight="1" x14ac:dyDescent="0.2">
      <c r="A389" s="1016" t="s">
        <v>2658</v>
      </c>
      <c r="B389" s="1017">
        <v>11593.009999999998</v>
      </c>
      <c r="C389" s="1017">
        <v>11593.005999999999</v>
      </c>
      <c r="D389" s="1017">
        <v>96.98</v>
      </c>
      <c r="E389" s="1017">
        <v>96.974999999999994</v>
      </c>
      <c r="F389" s="1017">
        <f t="shared" si="5"/>
        <v>11689.989999999998</v>
      </c>
      <c r="G389" s="1017">
        <f t="shared" si="5"/>
        <v>11689.981</v>
      </c>
    </row>
    <row r="390" spans="1:7" s="1007" customFormat="1" ht="12.75" customHeight="1" x14ac:dyDescent="0.2">
      <c r="A390" s="1016" t="s">
        <v>2659</v>
      </c>
      <c r="B390" s="1017">
        <v>6213.5300000000007</v>
      </c>
      <c r="C390" s="1017">
        <v>6213.5239999999994</v>
      </c>
      <c r="D390" s="1017">
        <v>45.38</v>
      </c>
      <c r="E390" s="1017">
        <v>45.375</v>
      </c>
      <c r="F390" s="1017">
        <f t="shared" ref="F390:G453" si="6">B390+D390</f>
        <v>6258.9100000000008</v>
      </c>
      <c r="G390" s="1017">
        <f t="shared" si="6"/>
        <v>6258.8989999999994</v>
      </c>
    </row>
    <row r="391" spans="1:7" s="1007" customFormat="1" ht="12.75" customHeight="1" x14ac:dyDescent="0.2">
      <c r="A391" s="1016" t="s">
        <v>2660</v>
      </c>
      <c r="B391" s="1017">
        <v>26066.42</v>
      </c>
      <c r="C391" s="1017">
        <v>26066.412000000004</v>
      </c>
      <c r="D391" s="1017">
        <v>346.7</v>
      </c>
      <c r="E391" s="1017">
        <v>312.2</v>
      </c>
      <c r="F391" s="1017">
        <f t="shared" si="6"/>
        <v>26413.119999999999</v>
      </c>
      <c r="G391" s="1017">
        <f t="shared" si="6"/>
        <v>26378.612000000005</v>
      </c>
    </row>
    <row r="392" spans="1:7" s="1007" customFormat="1" ht="21" x14ac:dyDescent="0.2">
      <c r="A392" s="1016" t="s">
        <v>2661</v>
      </c>
      <c r="B392" s="1017">
        <v>25547.87</v>
      </c>
      <c r="C392" s="1017">
        <v>25540.021999999997</v>
      </c>
      <c r="D392" s="1017">
        <v>301.55</v>
      </c>
      <c r="E392" s="1017">
        <v>301.51</v>
      </c>
      <c r="F392" s="1017">
        <f t="shared" si="6"/>
        <v>25849.42</v>
      </c>
      <c r="G392" s="1017">
        <f t="shared" si="6"/>
        <v>25841.531999999996</v>
      </c>
    </row>
    <row r="393" spans="1:7" s="1007" customFormat="1" ht="12.75" customHeight="1" x14ac:dyDescent="0.2">
      <c r="A393" s="1016" t="s">
        <v>2662</v>
      </c>
      <c r="B393" s="1017">
        <v>30730.29</v>
      </c>
      <c r="C393" s="1017">
        <v>30730.286</v>
      </c>
      <c r="D393" s="1017">
        <v>226.1</v>
      </c>
      <c r="E393" s="1017">
        <v>226.1</v>
      </c>
      <c r="F393" s="1017">
        <f t="shared" si="6"/>
        <v>30956.39</v>
      </c>
      <c r="G393" s="1017">
        <f t="shared" si="6"/>
        <v>30956.385999999999</v>
      </c>
    </row>
    <row r="394" spans="1:7" s="1007" customFormat="1" ht="12.75" customHeight="1" x14ac:dyDescent="0.2">
      <c r="A394" s="1016" t="s">
        <v>2663</v>
      </c>
      <c r="B394" s="1017">
        <v>8754.43</v>
      </c>
      <c r="C394" s="1017">
        <v>8728.244999999999</v>
      </c>
      <c r="D394" s="1017">
        <v>104.78</v>
      </c>
      <c r="E394" s="1017">
        <v>85.7</v>
      </c>
      <c r="F394" s="1017">
        <f t="shared" si="6"/>
        <v>8859.2100000000009</v>
      </c>
      <c r="G394" s="1017">
        <f t="shared" si="6"/>
        <v>8813.9449999999997</v>
      </c>
    </row>
    <row r="395" spans="1:7" s="1007" customFormat="1" ht="12.75" customHeight="1" x14ac:dyDescent="0.2">
      <c r="A395" s="1016" t="s">
        <v>2664</v>
      </c>
      <c r="B395" s="1017">
        <v>24144.35</v>
      </c>
      <c r="C395" s="1017">
        <v>24144.345000000001</v>
      </c>
      <c r="D395" s="1017">
        <v>420.4</v>
      </c>
      <c r="E395" s="1017">
        <v>420.4</v>
      </c>
      <c r="F395" s="1017">
        <f t="shared" si="6"/>
        <v>24564.75</v>
      </c>
      <c r="G395" s="1017">
        <f t="shared" si="6"/>
        <v>24564.745000000003</v>
      </c>
    </row>
    <row r="396" spans="1:7" s="1007" customFormat="1" ht="12.75" customHeight="1" x14ac:dyDescent="0.2">
      <c r="A396" s="1016" t="s">
        <v>2665</v>
      </c>
      <c r="B396" s="1017">
        <v>18265.59</v>
      </c>
      <c r="C396" s="1017">
        <v>18265.593999999997</v>
      </c>
      <c r="D396" s="1017">
        <v>171.7</v>
      </c>
      <c r="E396" s="1017">
        <v>171.7</v>
      </c>
      <c r="F396" s="1017">
        <f t="shared" si="6"/>
        <v>18437.29</v>
      </c>
      <c r="G396" s="1017">
        <f t="shared" si="6"/>
        <v>18437.293999999998</v>
      </c>
    </row>
    <row r="397" spans="1:7" s="1007" customFormat="1" ht="12.75" customHeight="1" x14ac:dyDescent="0.2">
      <c r="A397" s="1016" t="s">
        <v>2666</v>
      </c>
      <c r="B397" s="1017">
        <v>27277.260000000002</v>
      </c>
      <c r="C397" s="1017">
        <v>27277.258000000002</v>
      </c>
      <c r="D397" s="1017">
        <v>300.83000000000004</v>
      </c>
      <c r="E397" s="1017">
        <v>300.82499999999999</v>
      </c>
      <c r="F397" s="1017">
        <f t="shared" si="6"/>
        <v>27578.090000000004</v>
      </c>
      <c r="G397" s="1017">
        <f t="shared" si="6"/>
        <v>27578.083000000002</v>
      </c>
    </row>
    <row r="398" spans="1:7" s="1007" customFormat="1" ht="12.75" customHeight="1" x14ac:dyDescent="0.2">
      <c r="A398" s="1016" t="s">
        <v>2667</v>
      </c>
      <c r="B398" s="1017">
        <v>7663.38</v>
      </c>
      <c r="C398" s="1017">
        <v>7663.3780000000006</v>
      </c>
      <c r="D398" s="1017">
        <v>79.8</v>
      </c>
      <c r="E398" s="1017">
        <v>69</v>
      </c>
      <c r="F398" s="1017">
        <f t="shared" si="6"/>
        <v>7743.18</v>
      </c>
      <c r="G398" s="1017">
        <f t="shared" si="6"/>
        <v>7732.3780000000006</v>
      </c>
    </row>
    <row r="399" spans="1:7" s="1007" customFormat="1" ht="12.75" customHeight="1" x14ac:dyDescent="0.2">
      <c r="A399" s="1016" t="s">
        <v>2668</v>
      </c>
      <c r="B399" s="1017">
        <v>12112.98</v>
      </c>
      <c r="C399" s="1017">
        <v>12112.975</v>
      </c>
      <c r="D399" s="1017">
        <v>144.15</v>
      </c>
      <c r="E399" s="1017">
        <v>144.15</v>
      </c>
      <c r="F399" s="1017">
        <f t="shared" si="6"/>
        <v>12257.13</v>
      </c>
      <c r="G399" s="1017">
        <f t="shared" si="6"/>
        <v>12257.125</v>
      </c>
    </row>
    <row r="400" spans="1:7" s="1007" customFormat="1" ht="12.75" customHeight="1" x14ac:dyDescent="0.2">
      <c r="A400" s="1016" t="s">
        <v>2669</v>
      </c>
      <c r="B400" s="1017">
        <v>15043.789999999999</v>
      </c>
      <c r="C400" s="1017">
        <v>15043.787999999999</v>
      </c>
      <c r="D400" s="1017">
        <v>201.28</v>
      </c>
      <c r="E400" s="1017">
        <v>201.27500000000001</v>
      </c>
      <c r="F400" s="1017">
        <f t="shared" si="6"/>
        <v>15245.07</v>
      </c>
      <c r="G400" s="1017">
        <f t="shared" si="6"/>
        <v>15245.062999999998</v>
      </c>
    </row>
    <row r="401" spans="1:7" s="1007" customFormat="1" ht="12.75" customHeight="1" x14ac:dyDescent="0.2">
      <c r="A401" s="1016" t="s">
        <v>2670</v>
      </c>
      <c r="B401" s="1017">
        <v>32842.78</v>
      </c>
      <c r="C401" s="1017">
        <v>32764.372000000003</v>
      </c>
      <c r="D401" s="1017">
        <v>505.9</v>
      </c>
      <c r="E401" s="1017">
        <v>484</v>
      </c>
      <c r="F401" s="1017">
        <f t="shared" si="6"/>
        <v>33348.68</v>
      </c>
      <c r="G401" s="1017">
        <f t="shared" si="6"/>
        <v>33248.372000000003</v>
      </c>
    </row>
    <row r="402" spans="1:7" s="1007" customFormat="1" ht="12.75" customHeight="1" x14ac:dyDescent="0.2">
      <c r="A402" s="1016" t="s">
        <v>2671</v>
      </c>
      <c r="B402" s="1017">
        <v>21193.9</v>
      </c>
      <c r="C402" s="1017">
        <v>21193.898000000001</v>
      </c>
      <c r="D402" s="1017">
        <v>387.53000000000003</v>
      </c>
      <c r="E402" s="1017">
        <v>387.52500000000003</v>
      </c>
      <c r="F402" s="1017">
        <f t="shared" si="6"/>
        <v>21581.43</v>
      </c>
      <c r="G402" s="1017">
        <f t="shared" si="6"/>
        <v>21581.423000000003</v>
      </c>
    </row>
    <row r="403" spans="1:7" s="1007" customFormat="1" ht="12.75" customHeight="1" x14ac:dyDescent="0.2">
      <c r="A403" s="1016" t="s">
        <v>2672</v>
      </c>
      <c r="B403" s="1017">
        <v>18646.96</v>
      </c>
      <c r="C403" s="1017">
        <v>18599.324999999997</v>
      </c>
      <c r="D403" s="1017">
        <v>317.55</v>
      </c>
      <c r="E403" s="1017">
        <v>317.55</v>
      </c>
      <c r="F403" s="1017">
        <f t="shared" si="6"/>
        <v>18964.509999999998</v>
      </c>
      <c r="G403" s="1017">
        <f t="shared" si="6"/>
        <v>18916.874999999996</v>
      </c>
    </row>
    <row r="404" spans="1:7" s="1007" customFormat="1" ht="12.75" customHeight="1" x14ac:dyDescent="0.2">
      <c r="A404" s="1016" t="s">
        <v>2673</v>
      </c>
      <c r="B404" s="1017">
        <v>3990.99</v>
      </c>
      <c r="C404" s="1017">
        <v>3990.9939999999997</v>
      </c>
      <c r="D404" s="1017">
        <v>27.25</v>
      </c>
      <c r="E404" s="1017">
        <v>27.25</v>
      </c>
      <c r="F404" s="1017">
        <f t="shared" si="6"/>
        <v>4018.24</v>
      </c>
      <c r="G404" s="1017">
        <f t="shared" si="6"/>
        <v>4018.2439999999997</v>
      </c>
    </row>
    <row r="405" spans="1:7" s="1007" customFormat="1" ht="12.75" customHeight="1" x14ac:dyDescent="0.2">
      <c r="A405" s="1016" t="s">
        <v>2674</v>
      </c>
      <c r="B405" s="1017">
        <v>25244.410000000003</v>
      </c>
      <c r="C405" s="1017">
        <v>25244.397999999997</v>
      </c>
      <c r="D405" s="1017">
        <v>293.05</v>
      </c>
      <c r="E405" s="1017">
        <v>259.75</v>
      </c>
      <c r="F405" s="1017">
        <f t="shared" si="6"/>
        <v>25537.460000000003</v>
      </c>
      <c r="G405" s="1017">
        <f t="shared" si="6"/>
        <v>25504.147999999997</v>
      </c>
    </row>
    <row r="406" spans="1:7" s="1007" customFormat="1" ht="12.75" customHeight="1" x14ac:dyDescent="0.2">
      <c r="A406" s="1016" t="s">
        <v>2675</v>
      </c>
      <c r="B406" s="1017">
        <v>31039.03</v>
      </c>
      <c r="C406" s="1017">
        <v>31039.027999999998</v>
      </c>
      <c r="D406" s="1017">
        <v>600.5</v>
      </c>
      <c r="E406" s="1017">
        <v>600.5</v>
      </c>
      <c r="F406" s="1017">
        <f t="shared" si="6"/>
        <v>31639.53</v>
      </c>
      <c r="G406" s="1017">
        <f t="shared" si="6"/>
        <v>31639.527999999998</v>
      </c>
    </row>
    <row r="407" spans="1:7" s="1007" customFormat="1" ht="12.75" customHeight="1" x14ac:dyDescent="0.2">
      <c r="A407" s="1016" t="s">
        <v>2676</v>
      </c>
      <c r="B407" s="1017">
        <v>36101.279999999999</v>
      </c>
      <c r="C407" s="1017">
        <v>35944.457000000002</v>
      </c>
      <c r="D407" s="1017">
        <v>296.08</v>
      </c>
      <c r="E407" s="1017">
        <v>296.07499999999999</v>
      </c>
      <c r="F407" s="1017">
        <f t="shared" si="6"/>
        <v>36397.360000000001</v>
      </c>
      <c r="G407" s="1017">
        <f t="shared" si="6"/>
        <v>36240.531999999999</v>
      </c>
    </row>
    <row r="408" spans="1:7" s="1007" customFormat="1" ht="12.75" customHeight="1" x14ac:dyDescent="0.2">
      <c r="A408" s="1016" t="s">
        <v>2677</v>
      </c>
      <c r="B408" s="1017">
        <v>38718.94</v>
      </c>
      <c r="C408" s="1017">
        <v>38718.94</v>
      </c>
      <c r="D408" s="1017">
        <v>395.29999999999995</v>
      </c>
      <c r="E408" s="1017">
        <v>382.99999999999994</v>
      </c>
      <c r="F408" s="1017">
        <f t="shared" si="6"/>
        <v>39114.240000000005</v>
      </c>
      <c r="G408" s="1017">
        <f t="shared" si="6"/>
        <v>39101.94</v>
      </c>
    </row>
    <row r="409" spans="1:7" s="1007" customFormat="1" ht="12.75" customHeight="1" x14ac:dyDescent="0.2">
      <c r="A409" s="1016" t="s">
        <v>2678</v>
      </c>
      <c r="B409" s="1017">
        <v>25630.27</v>
      </c>
      <c r="C409" s="1017">
        <v>25630.27</v>
      </c>
      <c r="D409" s="1017">
        <v>178.1</v>
      </c>
      <c r="E409" s="1017">
        <v>178.1</v>
      </c>
      <c r="F409" s="1017">
        <f t="shared" si="6"/>
        <v>25808.37</v>
      </c>
      <c r="G409" s="1017">
        <f t="shared" si="6"/>
        <v>25808.37</v>
      </c>
    </row>
    <row r="410" spans="1:7" s="1007" customFormat="1" ht="12.75" customHeight="1" x14ac:dyDescent="0.2">
      <c r="A410" s="1016" t="s">
        <v>2679</v>
      </c>
      <c r="B410" s="1017">
        <v>39804.21</v>
      </c>
      <c r="C410" s="1017">
        <v>39804.21</v>
      </c>
      <c r="D410" s="1017">
        <v>155.65</v>
      </c>
      <c r="E410" s="1017">
        <v>155.65</v>
      </c>
      <c r="F410" s="1017">
        <f t="shared" si="6"/>
        <v>39959.86</v>
      </c>
      <c r="G410" s="1017">
        <f t="shared" si="6"/>
        <v>39959.86</v>
      </c>
    </row>
    <row r="411" spans="1:7" s="1007" customFormat="1" ht="12.75" customHeight="1" x14ac:dyDescent="0.2">
      <c r="A411" s="1016" t="s">
        <v>2680</v>
      </c>
      <c r="B411" s="1017">
        <v>8335.26</v>
      </c>
      <c r="C411" s="1017">
        <v>8335.2639999999992</v>
      </c>
      <c r="D411" s="1017">
        <v>97.45</v>
      </c>
      <c r="E411" s="1017">
        <v>97.45</v>
      </c>
      <c r="F411" s="1017">
        <f t="shared" si="6"/>
        <v>8432.7100000000009</v>
      </c>
      <c r="G411" s="1017">
        <f t="shared" si="6"/>
        <v>8432.7139999999999</v>
      </c>
    </row>
    <row r="412" spans="1:7" s="1007" customFormat="1" ht="12.75" customHeight="1" x14ac:dyDescent="0.2">
      <c r="A412" s="1016" t="s">
        <v>2681</v>
      </c>
      <c r="B412" s="1017">
        <v>12757.829999999998</v>
      </c>
      <c r="C412" s="1017">
        <v>12757.816000000001</v>
      </c>
      <c r="D412" s="1017">
        <v>114.7</v>
      </c>
      <c r="E412" s="1017">
        <v>114.7</v>
      </c>
      <c r="F412" s="1017">
        <f t="shared" si="6"/>
        <v>12872.529999999999</v>
      </c>
      <c r="G412" s="1017">
        <f t="shared" si="6"/>
        <v>12872.516000000001</v>
      </c>
    </row>
    <row r="413" spans="1:7" s="1007" customFormat="1" ht="12.75" customHeight="1" x14ac:dyDescent="0.2">
      <c r="A413" s="1016" t="s">
        <v>2682</v>
      </c>
      <c r="B413" s="1017">
        <v>7993.22</v>
      </c>
      <c r="C413" s="1017">
        <v>7993.2170000000006</v>
      </c>
      <c r="D413" s="1017">
        <v>43</v>
      </c>
      <c r="E413" s="1017">
        <v>40</v>
      </c>
      <c r="F413" s="1017">
        <f t="shared" si="6"/>
        <v>8036.22</v>
      </c>
      <c r="G413" s="1017">
        <f t="shared" si="6"/>
        <v>8033.2170000000006</v>
      </c>
    </row>
    <row r="414" spans="1:7" s="1007" customFormat="1" ht="12.75" customHeight="1" x14ac:dyDescent="0.2">
      <c r="A414" s="1016" t="s">
        <v>2683</v>
      </c>
      <c r="B414" s="1017">
        <v>14850.77</v>
      </c>
      <c r="C414" s="1017">
        <v>14845.682000000001</v>
      </c>
      <c r="D414" s="1017">
        <v>88.8</v>
      </c>
      <c r="E414" s="1017">
        <v>88.8</v>
      </c>
      <c r="F414" s="1017">
        <f t="shared" si="6"/>
        <v>14939.57</v>
      </c>
      <c r="G414" s="1017">
        <f t="shared" si="6"/>
        <v>14934.482</v>
      </c>
    </row>
    <row r="415" spans="1:7" s="1007" customFormat="1" ht="12.75" customHeight="1" x14ac:dyDescent="0.2">
      <c r="A415" s="1016" t="s">
        <v>2684</v>
      </c>
      <c r="B415" s="1017">
        <v>15887.46</v>
      </c>
      <c r="C415" s="1017">
        <v>15887.449000000001</v>
      </c>
      <c r="D415" s="1017">
        <v>249.43</v>
      </c>
      <c r="E415" s="1017">
        <v>249.42500000000001</v>
      </c>
      <c r="F415" s="1017">
        <f t="shared" si="6"/>
        <v>16136.89</v>
      </c>
      <c r="G415" s="1017">
        <f t="shared" si="6"/>
        <v>16136.874</v>
      </c>
    </row>
    <row r="416" spans="1:7" s="1007" customFormat="1" ht="12.75" customHeight="1" x14ac:dyDescent="0.2">
      <c r="A416" s="1016" t="s">
        <v>2685</v>
      </c>
      <c r="B416" s="1017">
        <v>46111.43</v>
      </c>
      <c r="C416" s="1017">
        <v>46111.425999999999</v>
      </c>
      <c r="D416" s="1017">
        <v>753.61</v>
      </c>
      <c r="E416" s="1017">
        <v>753.60500000000002</v>
      </c>
      <c r="F416" s="1017">
        <f t="shared" si="6"/>
        <v>46865.04</v>
      </c>
      <c r="G416" s="1017">
        <f t="shared" si="6"/>
        <v>46865.031000000003</v>
      </c>
    </row>
    <row r="417" spans="1:7" s="1007" customFormat="1" ht="12.75" customHeight="1" x14ac:dyDescent="0.2">
      <c r="A417" s="1016" t="s">
        <v>2686</v>
      </c>
      <c r="B417" s="1017">
        <v>42717.65</v>
      </c>
      <c r="C417" s="1017">
        <v>42717.649999999994</v>
      </c>
      <c r="D417" s="1017">
        <v>881.38</v>
      </c>
      <c r="E417" s="1017">
        <v>881.375</v>
      </c>
      <c r="F417" s="1017">
        <f t="shared" si="6"/>
        <v>43599.03</v>
      </c>
      <c r="G417" s="1017">
        <f t="shared" si="6"/>
        <v>43599.024999999994</v>
      </c>
    </row>
    <row r="418" spans="1:7" s="1007" customFormat="1" ht="12.75" customHeight="1" x14ac:dyDescent="0.2">
      <c r="A418" s="1016" t="s">
        <v>2687</v>
      </c>
      <c r="B418" s="1017">
        <v>9711.2199999999993</v>
      </c>
      <c r="C418" s="1017">
        <v>9711.2150000000001</v>
      </c>
      <c r="D418" s="1017">
        <v>148.75</v>
      </c>
      <c r="E418" s="1017">
        <v>148.75</v>
      </c>
      <c r="F418" s="1017">
        <f t="shared" si="6"/>
        <v>9859.9699999999993</v>
      </c>
      <c r="G418" s="1017">
        <f t="shared" si="6"/>
        <v>9859.9650000000001</v>
      </c>
    </row>
    <row r="419" spans="1:7" s="1007" customFormat="1" ht="12.75" customHeight="1" x14ac:dyDescent="0.2">
      <c r="A419" s="1016" t="s">
        <v>2688</v>
      </c>
      <c r="B419" s="1017">
        <v>16891.300000000003</v>
      </c>
      <c r="C419" s="1017">
        <v>16891.304000000004</v>
      </c>
      <c r="D419" s="1017">
        <v>217.9</v>
      </c>
      <c r="E419" s="1017">
        <v>217.9</v>
      </c>
      <c r="F419" s="1017">
        <f t="shared" si="6"/>
        <v>17109.200000000004</v>
      </c>
      <c r="G419" s="1017">
        <f t="shared" si="6"/>
        <v>17109.204000000005</v>
      </c>
    </row>
    <row r="420" spans="1:7" s="1007" customFormat="1" ht="12.75" customHeight="1" x14ac:dyDescent="0.2">
      <c r="A420" s="1016" t="s">
        <v>2689</v>
      </c>
      <c r="B420" s="1017">
        <v>43121.16</v>
      </c>
      <c r="C420" s="1017">
        <v>43121.154000000002</v>
      </c>
      <c r="D420" s="1017">
        <v>664.28</v>
      </c>
      <c r="E420" s="1017">
        <v>664.27499999999998</v>
      </c>
      <c r="F420" s="1017">
        <f t="shared" si="6"/>
        <v>43785.440000000002</v>
      </c>
      <c r="G420" s="1017">
        <f t="shared" si="6"/>
        <v>43785.429000000004</v>
      </c>
    </row>
    <row r="421" spans="1:7" s="1007" customFormat="1" ht="12.75" customHeight="1" x14ac:dyDescent="0.2">
      <c r="A421" s="1016" t="s">
        <v>2690</v>
      </c>
      <c r="B421" s="1017">
        <v>16277.68</v>
      </c>
      <c r="C421" s="1017">
        <v>16277.67</v>
      </c>
      <c r="D421" s="1017">
        <v>156.08000000000001</v>
      </c>
      <c r="E421" s="1017">
        <v>156.07499999999999</v>
      </c>
      <c r="F421" s="1017">
        <f t="shared" si="6"/>
        <v>16433.760000000002</v>
      </c>
      <c r="G421" s="1017">
        <f t="shared" si="6"/>
        <v>16433.744999999999</v>
      </c>
    </row>
    <row r="422" spans="1:7" s="1007" customFormat="1" ht="12.75" customHeight="1" x14ac:dyDescent="0.2">
      <c r="A422" s="1016" t="s">
        <v>2691</v>
      </c>
      <c r="B422" s="1017">
        <v>20620.8</v>
      </c>
      <c r="C422" s="1017">
        <v>20620.795000000002</v>
      </c>
      <c r="D422" s="1017">
        <v>383.2</v>
      </c>
      <c r="E422" s="1017">
        <v>356.2</v>
      </c>
      <c r="F422" s="1017">
        <f t="shared" si="6"/>
        <v>21004</v>
      </c>
      <c r="G422" s="1017">
        <f t="shared" si="6"/>
        <v>20976.995000000003</v>
      </c>
    </row>
    <row r="423" spans="1:7" s="1007" customFormat="1" ht="12.75" customHeight="1" x14ac:dyDescent="0.2">
      <c r="A423" s="1016" t="s">
        <v>2692</v>
      </c>
      <c r="B423" s="1017">
        <v>6428.29</v>
      </c>
      <c r="C423" s="1017">
        <v>6428.2839999999997</v>
      </c>
      <c r="D423" s="1017">
        <v>37.85</v>
      </c>
      <c r="E423" s="1017">
        <v>37.85</v>
      </c>
      <c r="F423" s="1017">
        <f t="shared" si="6"/>
        <v>6466.14</v>
      </c>
      <c r="G423" s="1017">
        <f t="shared" si="6"/>
        <v>6466.134</v>
      </c>
    </row>
    <row r="424" spans="1:7" s="1007" customFormat="1" ht="12.75" customHeight="1" x14ac:dyDescent="0.2">
      <c r="A424" s="1016" t="s">
        <v>2693</v>
      </c>
      <c r="B424" s="1017">
        <v>12992.65</v>
      </c>
      <c r="C424" s="1017">
        <v>12992.649000000001</v>
      </c>
      <c r="D424" s="1017">
        <v>332.7</v>
      </c>
      <c r="E424" s="1017">
        <v>332.7</v>
      </c>
      <c r="F424" s="1017">
        <f t="shared" si="6"/>
        <v>13325.35</v>
      </c>
      <c r="G424" s="1017">
        <f t="shared" si="6"/>
        <v>13325.349000000002</v>
      </c>
    </row>
    <row r="425" spans="1:7" s="1007" customFormat="1" ht="12.75" customHeight="1" x14ac:dyDescent="0.2">
      <c r="A425" s="1016" t="s">
        <v>2694</v>
      </c>
      <c r="B425" s="1017">
        <v>17376.300000000003</v>
      </c>
      <c r="C425" s="1017">
        <v>17376.302</v>
      </c>
      <c r="D425" s="1017">
        <v>246.1</v>
      </c>
      <c r="E425" s="1017">
        <v>246.1</v>
      </c>
      <c r="F425" s="1017">
        <f t="shared" si="6"/>
        <v>17622.400000000001</v>
      </c>
      <c r="G425" s="1017">
        <f t="shared" si="6"/>
        <v>17622.401999999998</v>
      </c>
    </row>
    <row r="426" spans="1:7" s="1007" customFormat="1" ht="12.75" customHeight="1" x14ac:dyDescent="0.2">
      <c r="A426" s="1016" t="s">
        <v>2695</v>
      </c>
      <c r="B426" s="1017">
        <v>33786.67</v>
      </c>
      <c r="C426" s="1017">
        <v>33786.665999999997</v>
      </c>
      <c r="D426" s="1017">
        <v>534.29</v>
      </c>
      <c r="E426" s="1017">
        <v>534.29</v>
      </c>
      <c r="F426" s="1017">
        <f t="shared" si="6"/>
        <v>34320.959999999999</v>
      </c>
      <c r="G426" s="1017">
        <f t="shared" si="6"/>
        <v>34320.955999999998</v>
      </c>
    </row>
    <row r="427" spans="1:7" s="1007" customFormat="1" ht="12.75" customHeight="1" x14ac:dyDescent="0.2">
      <c r="A427" s="1016" t="s">
        <v>2696</v>
      </c>
      <c r="B427" s="1017">
        <v>9162.8000000000011</v>
      </c>
      <c r="C427" s="1017">
        <v>9162.7979999999989</v>
      </c>
      <c r="D427" s="1017">
        <v>114</v>
      </c>
      <c r="E427" s="1017">
        <v>109.383</v>
      </c>
      <c r="F427" s="1017">
        <f t="shared" si="6"/>
        <v>9276.8000000000011</v>
      </c>
      <c r="G427" s="1017">
        <f t="shared" si="6"/>
        <v>9272.1809999999987</v>
      </c>
    </row>
    <row r="428" spans="1:7" s="1007" customFormat="1" ht="12.75" customHeight="1" x14ac:dyDescent="0.2">
      <c r="A428" s="1016" t="s">
        <v>2697</v>
      </c>
      <c r="B428" s="1017">
        <v>9842.33</v>
      </c>
      <c r="C428" s="1017">
        <v>9842.3310000000001</v>
      </c>
      <c r="D428" s="1017">
        <v>109.9</v>
      </c>
      <c r="E428" s="1017">
        <v>109.9</v>
      </c>
      <c r="F428" s="1017">
        <f t="shared" si="6"/>
        <v>9952.23</v>
      </c>
      <c r="G428" s="1017">
        <f t="shared" si="6"/>
        <v>9952.2309999999998</v>
      </c>
    </row>
    <row r="429" spans="1:7" s="1007" customFormat="1" ht="12.75" customHeight="1" x14ac:dyDescent="0.2">
      <c r="A429" s="1016" t="s">
        <v>2698</v>
      </c>
      <c r="B429" s="1017">
        <v>8688.130000000001</v>
      </c>
      <c r="C429" s="1017">
        <v>8688.125</v>
      </c>
      <c r="D429" s="1017">
        <v>50.65</v>
      </c>
      <c r="E429" s="1017">
        <v>50.65</v>
      </c>
      <c r="F429" s="1017">
        <f t="shared" si="6"/>
        <v>8738.7800000000007</v>
      </c>
      <c r="G429" s="1017">
        <f t="shared" si="6"/>
        <v>8738.7749999999996</v>
      </c>
    </row>
    <row r="430" spans="1:7" s="1007" customFormat="1" ht="12.75" customHeight="1" x14ac:dyDescent="0.2">
      <c r="A430" s="1016" t="s">
        <v>2699</v>
      </c>
      <c r="B430" s="1017">
        <v>7003.28</v>
      </c>
      <c r="C430" s="1017">
        <v>7003.2759999999998</v>
      </c>
      <c r="D430" s="1017">
        <v>76.25</v>
      </c>
      <c r="E430" s="1017">
        <v>76.25</v>
      </c>
      <c r="F430" s="1017">
        <f t="shared" si="6"/>
        <v>7079.53</v>
      </c>
      <c r="G430" s="1017">
        <f t="shared" si="6"/>
        <v>7079.5259999999998</v>
      </c>
    </row>
    <row r="431" spans="1:7" s="1007" customFormat="1" ht="12.75" customHeight="1" x14ac:dyDescent="0.2">
      <c r="A431" s="1016" t="s">
        <v>2700</v>
      </c>
      <c r="B431" s="1017">
        <v>6076.0999999999995</v>
      </c>
      <c r="C431" s="1017">
        <v>6076.0929999999998</v>
      </c>
      <c r="D431" s="1017">
        <v>71.8</v>
      </c>
      <c r="E431" s="1017">
        <v>71.8</v>
      </c>
      <c r="F431" s="1017">
        <f t="shared" si="6"/>
        <v>6147.9</v>
      </c>
      <c r="G431" s="1017">
        <f t="shared" si="6"/>
        <v>6147.893</v>
      </c>
    </row>
    <row r="432" spans="1:7" s="1007" customFormat="1" ht="12.75" customHeight="1" x14ac:dyDescent="0.2">
      <c r="A432" s="1016" t="s">
        <v>2701</v>
      </c>
      <c r="B432" s="1017">
        <v>39733.93</v>
      </c>
      <c r="C432" s="1017">
        <v>39733.925000000003</v>
      </c>
      <c r="D432" s="1017">
        <v>577.25</v>
      </c>
      <c r="E432" s="1017">
        <v>577.25</v>
      </c>
      <c r="F432" s="1017">
        <f t="shared" si="6"/>
        <v>40311.18</v>
      </c>
      <c r="G432" s="1017">
        <f t="shared" si="6"/>
        <v>40311.175000000003</v>
      </c>
    </row>
    <row r="433" spans="1:7" s="1007" customFormat="1" ht="12.75" customHeight="1" x14ac:dyDescent="0.2">
      <c r="A433" s="1016" t="s">
        <v>2702</v>
      </c>
      <c r="B433" s="1017">
        <v>12517.93</v>
      </c>
      <c r="C433" s="1017">
        <v>12517.927</v>
      </c>
      <c r="D433" s="1017">
        <v>167.05</v>
      </c>
      <c r="E433" s="1017">
        <v>167.05</v>
      </c>
      <c r="F433" s="1017">
        <f t="shared" si="6"/>
        <v>12684.98</v>
      </c>
      <c r="G433" s="1017">
        <f t="shared" si="6"/>
        <v>12684.976999999999</v>
      </c>
    </row>
    <row r="434" spans="1:7" s="1007" customFormat="1" ht="12.75" customHeight="1" x14ac:dyDescent="0.2">
      <c r="A434" s="1016" t="s">
        <v>2703</v>
      </c>
      <c r="B434" s="1017">
        <v>10789.41</v>
      </c>
      <c r="C434" s="1017">
        <v>10789.126</v>
      </c>
      <c r="D434" s="1017">
        <v>125.1</v>
      </c>
      <c r="E434" s="1017">
        <v>112.149</v>
      </c>
      <c r="F434" s="1017">
        <f t="shared" si="6"/>
        <v>10914.51</v>
      </c>
      <c r="G434" s="1017">
        <f t="shared" si="6"/>
        <v>10901.275</v>
      </c>
    </row>
    <row r="435" spans="1:7" s="1007" customFormat="1" ht="12.75" customHeight="1" x14ac:dyDescent="0.2">
      <c r="A435" s="1016" t="s">
        <v>2704</v>
      </c>
      <c r="B435" s="1017">
        <v>20390.84</v>
      </c>
      <c r="C435" s="1017">
        <v>20390.838</v>
      </c>
      <c r="D435" s="1017">
        <v>201</v>
      </c>
      <c r="E435" s="1017">
        <v>201</v>
      </c>
      <c r="F435" s="1017">
        <f t="shared" si="6"/>
        <v>20591.84</v>
      </c>
      <c r="G435" s="1017">
        <f t="shared" si="6"/>
        <v>20591.838</v>
      </c>
    </row>
    <row r="436" spans="1:7" s="1007" customFormat="1" ht="12.75" customHeight="1" x14ac:dyDescent="0.2">
      <c r="A436" s="1016" t="s">
        <v>2705</v>
      </c>
      <c r="B436" s="1017">
        <v>40836.249999999993</v>
      </c>
      <c r="C436" s="1017">
        <v>40790.003000000004</v>
      </c>
      <c r="D436" s="1017">
        <v>856.80000000000007</v>
      </c>
      <c r="E436" s="1017">
        <v>856.80000000000007</v>
      </c>
      <c r="F436" s="1017">
        <f t="shared" si="6"/>
        <v>41693.049999999996</v>
      </c>
      <c r="G436" s="1017">
        <f t="shared" si="6"/>
        <v>41646.803000000007</v>
      </c>
    </row>
    <row r="437" spans="1:7" s="1007" customFormat="1" ht="12.75" customHeight="1" x14ac:dyDescent="0.2">
      <c r="A437" s="1016" t="s">
        <v>2706</v>
      </c>
      <c r="B437" s="1017">
        <v>19544.03</v>
      </c>
      <c r="C437" s="1017">
        <v>19544.022000000001</v>
      </c>
      <c r="D437" s="1017">
        <v>284.83</v>
      </c>
      <c r="E437" s="1017">
        <v>284.82499999999999</v>
      </c>
      <c r="F437" s="1017">
        <f t="shared" si="6"/>
        <v>19828.86</v>
      </c>
      <c r="G437" s="1017">
        <f t="shared" si="6"/>
        <v>19828.847000000002</v>
      </c>
    </row>
    <row r="438" spans="1:7" s="1007" customFormat="1" ht="12.75" customHeight="1" x14ac:dyDescent="0.2">
      <c r="A438" s="1016" t="s">
        <v>2707</v>
      </c>
      <c r="B438" s="1017">
        <v>22658.68</v>
      </c>
      <c r="C438" s="1017">
        <v>22658.679</v>
      </c>
      <c r="D438" s="1017">
        <v>287.5</v>
      </c>
      <c r="E438" s="1017">
        <v>287.5</v>
      </c>
      <c r="F438" s="1017">
        <f t="shared" si="6"/>
        <v>22946.18</v>
      </c>
      <c r="G438" s="1017">
        <f t="shared" si="6"/>
        <v>22946.179</v>
      </c>
    </row>
    <row r="439" spans="1:7" s="1007" customFormat="1" ht="12.75" customHeight="1" x14ac:dyDescent="0.2">
      <c r="A439" s="1016" t="s">
        <v>2708</v>
      </c>
      <c r="B439" s="1017">
        <v>7313.54</v>
      </c>
      <c r="C439" s="1017">
        <v>7313.5379999999996</v>
      </c>
      <c r="D439" s="1017">
        <v>43.25</v>
      </c>
      <c r="E439" s="1017">
        <v>43.25</v>
      </c>
      <c r="F439" s="1017">
        <f t="shared" si="6"/>
        <v>7356.79</v>
      </c>
      <c r="G439" s="1017">
        <f t="shared" si="6"/>
        <v>7356.7879999999996</v>
      </c>
    </row>
    <row r="440" spans="1:7" s="1007" customFormat="1" ht="12.75" customHeight="1" x14ac:dyDescent="0.2">
      <c r="A440" s="1016" t="s">
        <v>2709</v>
      </c>
      <c r="B440" s="1017">
        <v>33089.449999999997</v>
      </c>
      <c r="C440" s="1017">
        <v>33086.828000000001</v>
      </c>
      <c r="D440" s="1017">
        <v>209.3</v>
      </c>
      <c r="E440" s="1017">
        <v>209.3</v>
      </c>
      <c r="F440" s="1017">
        <f t="shared" si="6"/>
        <v>33298.75</v>
      </c>
      <c r="G440" s="1017">
        <f t="shared" si="6"/>
        <v>33296.128000000004</v>
      </c>
    </row>
    <row r="441" spans="1:7" s="1007" customFormat="1" ht="12.75" customHeight="1" x14ac:dyDescent="0.2">
      <c r="A441" s="1016" t="s">
        <v>2710</v>
      </c>
      <c r="B441" s="1017">
        <v>54564.51</v>
      </c>
      <c r="C441" s="1017">
        <v>54564.498999999996</v>
      </c>
      <c r="D441" s="1017">
        <v>389.7</v>
      </c>
      <c r="E441" s="1017">
        <v>340.8</v>
      </c>
      <c r="F441" s="1017">
        <f t="shared" si="6"/>
        <v>54954.21</v>
      </c>
      <c r="G441" s="1017">
        <f t="shared" si="6"/>
        <v>54905.298999999999</v>
      </c>
    </row>
    <row r="442" spans="1:7" s="1007" customFormat="1" ht="12.75" customHeight="1" x14ac:dyDescent="0.2">
      <c r="A442" s="1016" t="s">
        <v>2711</v>
      </c>
      <c r="B442" s="1017">
        <v>5271.0599999999995</v>
      </c>
      <c r="C442" s="1017">
        <v>5271.0619999999999</v>
      </c>
      <c r="D442" s="1017">
        <v>81.599999999999994</v>
      </c>
      <c r="E442" s="1017">
        <v>77.699999999999989</v>
      </c>
      <c r="F442" s="1017">
        <f t="shared" si="6"/>
        <v>5352.66</v>
      </c>
      <c r="G442" s="1017">
        <f t="shared" si="6"/>
        <v>5348.7619999999997</v>
      </c>
    </row>
    <row r="443" spans="1:7" s="1007" customFormat="1" ht="12.75" customHeight="1" x14ac:dyDescent="0.2">
      <c r="A443" s="1016" t="s">
        <v>2712</v>
      </c>
      <c r="B443" s="1017">
        <v>15589.580000000002</v>
      </c>
      <c r="C443" s="1017">
        <v>15589.58</v>
      </c>
      <c r="D443" s="1017">
        <v>266.48</v>
      </c>
      <c r="E443" s="1017">
        <v>266.47500000000002</v>
      </c>
      <c r="F443" s="1017">
        <f t="shared" si="6"/>
        <v>15856.060000000001</v>
      </c>
      <c r="G443" s="1017">
        <f t="shared" si="6"/>
        <v>15856.055</v>
      </c>
    </row>
    <row r="444" spans="1:7" s="1007" customFormat="1" ht="12.75" customHeight="1" x14ac:dyDescent="0.2">
      <c r="A444" s="1016" t="s">
        <v>2713</v>
      </c>
      <c r="B444" s="1017">
        <v>48478.05</v>
      </c>
      <c r="C444" s="1017">
        <v>48478.054000000004</v>
      </c>
      <c r="D444" s="1017">
        <v>783.8</v>
      </c>
      <c r="E444" s="1017">
        <v>783.8</v>
      </c>
      <c r="F444" s="1017">
        <f t="shared" si="6"/>
        <v>49261.850000000006</v>
      </c>
      <c r="G444" s="1017">
        <f t="shared" si="6"/>
        <v>49261.854000000007</v>
      </c>
    </row>
    <row r="445" spans="1:7" s="1007" customFormat="1" ht="12.75" customHeight="1" x14ac:dyDescent="0.2">
      <c r="A445" s="1016" t="s">
        <v>2714</v>
      </c>
      <c r="B445" s="1017">
        <v>43091.99</v>
      </c>
      <c r="C445" s="1017">
        <v>43091.990999999995</v>
      </c>
      <c r="D445" s="1017">
        <v>766.25</v>
      </c>
      <c r="E445" s="1017">
        <v>712.25</v>
      </c>
      <c r="F445" s="1017">
        <f t="shared" si="6"/>
        <v>43858.239999999998</v>
      </c>
      <c r="G445" s="1017">
        <f t="shared" si="6"/>
        <v>43804.240999999995</v>
      </c>
    </row>
    <row r="446" spans="1:7" s="1007" customFormat="1" ht="12.75" customHeight="1" x14ac:dyDescent="0.2">
      <c r="A446" s="1016" t="s">
        <v>2715</v>
      </c>
      <c r="B446" s="1017">
        <v>48301.58</v>
      </c>
      <c r="C446" s="1017">
        <v>48251.476999999999</v>
      </c>
      <c r="D446" s="1017">
        <v>1008.2</v>
      </c>
      <c r="E446" s="1017">
        <v>905</v>
      </c>
      <c r="F446" s="1017">
        <f t="shared" si="6"/>
        <v>49309.78</v>
      </c>
      <c r="G446" s="1017">
        <f t="shared" si="6"/>
        <v>49156.476999999999</v>
      </c>
    </row>
    <row r="447" spans="1:7" s="1007" customFormat="1" ht="12.75" customHeight="1" x14ac:dyDescent="0.2">
      <c r="A447" s="1016" t="s">
        <v>2716</v>
      </c>
      <c r="B447" s="1017">
        <v>38297.380000000005</v>
      </c>
      <c r="C447" s="1017">
        <v>38140.563999999998</v>
      </c>
      <c r="D447" s="1017">
        <v>903.98</v>
      </c>
      <c r="E447" s="1017">
        <v>873.67500000000007</v>
      </c>
      <c r="F447" s="1017">
        <f t="shared" si="6"/>
        <v>39201.360000000008</v>
      </c>
      <c r="G447" s="1017">
        <f t="shared" si="6"/>
        <v>39014.239000000001</v>
      </c>
    </row>
    <row r="448" spans="1:7" s="1007" customFormat="1" ht="12.75" customHeight="1" x14ac:dyDescent="0.2">
      <c r="A448" s="1016" t="s">
        <v>2717</v>
      </c>
      <c r="B448" s="1017">
        <v>36827.1</v>
      </c>
      <c r="C448" s="1017">
        <v>36787.882500000007</v>
      </c>
      <c r="D448" s="1017">
        <v>947.1</v>
      </c>
      <c r="E448" s="1017">
        <v>946.00440000000003</v>
      </c>
      <c r="F448" s="1017">
        <f t="shared" si="6"/>
        <v>37774.199999999997</v>
      </c>
      <c r="G448" s="1017">
        <f t="shared" si="6"/>
        <v>37733.886900000005</v>
      </c>
    </row>
    <row r="449" spans="1:7" s="1007" customFormat="1" ht="12.75" customHeight="1" x14ac:dyDescent="0.2">
      <c r="A449" s="1016" t="s">
        <v>2718</v>
      </c>
      <c r="B449" s="1017">
        <v>23774.62</v>
      </c>
      <c r="C449" s="1017">
        <v>23774.621999999999</v>
      </c>
      <c r="D449" s="1017">
        <v>299.68</v>
      </c>
      <c r="E449" s="1017">
        <v>299.67500000000001</v>
      </c>
      <c r="F449" s="1017">
        <f t="shared" si="6"/>
        <v>24074.3</v>
      </c>
      <c r="G449" s="1017">
        <f t="shared" si="6"/>
        <v>24074.296999999999</v>
      </c>
    </row>
    <row r="450" spans="1:7" s="1007" customFormat="1" ht="12.75" customHeight="1" x14ac:dyDescent="0.2">
      <c r="A450" s="1016" t="s">
        <v>2719</v>
      </c>
      <c r="B450" s="1017">
        <v>22837.84</v>
      </c>
      <c r="C450" s="1017">
        <v>22836.222999999998</v>
      </c>
      <c r="D450" s="1017">
        <v>572.6</v>
      </c>
      <c r="E450" s="1017">
        <v>566.5</v>
      </c>
      <c r="F450" s="1017">
        <f t="shared" si="6"/>
        <v>23410.44</v>
      </c>
      <c r="G450" s="1017">
        <f t="shared" si="6"/>
        <v>23402.722999999998</v>
      </c>
    </row>
    <row r="451" spans="1:7" s="1007" customFormat="1" ht="12.75" customHeight="1" x14ac:dyDescent="0.2">
      <c r="A451" s="1016" t="s">
        <v>2720</v>
      </c>
      <c r="B451" s="1017">
        <v>23185.98</v>
      </c>
      <c r="C451" s="1017">
        <v>23185.493999999999</v>
      </c>
      <c r="D451" s="1017">
        <v>406.65</v>
      </c>
      <c r="E451" s="1017">
        <v>403.65</v>
      </c>
      <c r="F451" s="1017">
        <f t="shared" si="6"/>
        <v>23592.63</v>
      </c>
      <c r="G451" s="1017">
        <f t="shared" si="6"/>
        <v>23589.144</v>
      </c>
    </row>
    <row r="452" spans="1:7" s="1007" customFormat="1" ht="12.75" customHeight="1" x14ac:dyDescent="0.2">
      <c r="A452" s="1016" t="s">
        <v>2721</v>
      </c>
      <c r="B452" s="1017">
        <v>42787.360000000001</v>
      </c>
      <c r="C452" s="1017">
        <v>42787.361000000004</v>
      </c>
      <c r="D452" s="1017">
        <v>900.88</v>
      </c>
      <c r="E452" s="1017">
        <v>900.875</v>
      </c>
      <c r="F452" s="1017">
        <f t="shared" si="6"/>
        <v>43688.24</v>
      </c>
      <c r="G452" s="1017">
        <f t="shared" si="6"/>
        <v>43688.236000000004</v>
      </c>
    </row>
    <row r="453" spans="1:7" s="1007" customFormat="1" ht="12.75" customHeight="1" x14ac:dyDescent="0.2">
      <c r="A453" s="1016" t="s">
        <v>2722</v>
      </c>
      <c r="B453" s="1017">
        <v>6443.8099999999995</v>
      </c>
      <c r="C453" s="1017">
        <v>6443.8109999999997</v>
      </c>
      <c r="D453" s="1017">
        <v>30.9</v>
      </c>
      <c r="E453" s="1017">
        <v>30.9</v>
      </c>
      <c r="F453" s="1017">
        <f t="shared" si="6"/>
        <v>6474.7099999999991</v>
      </c>
      <c r="G453" s="1017">
        <f t="shared" si="6"/>
        <v>6474.7109999999993</v>
      </c>
    </row>
    <row r="454" spans="1:7" s="1007" customFormat="1" ht="12.75" customHeight="1" x14ac:dyDescent="0.2">
      <c r="A454" s="1016" t="s">
        <v>2723</v>
      </c>
      <c r="B454" s="1017">
        <v>29083.47</v>
      </c>
      <c r="C454" s="1017">
        <v>29083.463</v>
      </c>
      <c r="D454" s="1017">
        <v>403.1</v>
      </c>
      <c r="E454" s="1017">
        <v>403.1</v>
      </c>
      <c r="F454" s="1017">
        <f t="shared" ref="F454:G517" si="7">B454+D454</f>
        <v>29486.57</v>
      </c>
      <c r="G454" s="1017">
        <f t="shared" si="7"/>
        <v>29486.562999999998</v>
      </c>
    </row>
    <row r="455" spans="1:7" s="1007" customFormat="1" ht="12.75" customHeight="1" x14ac:dyDescent="0.2">
      <c r="A455" s="1016" t="s">
        <v>2724</v>
      </c>
      <c r="B455" s="1017">
        <v>49096.92</v>
      </c>
      <c r="C455" s="1017">
        <v>49096.921000000002</v>
      </c>
      <c r="D455" s="1017">
        <v>965.78</v>
      </c>
      <c r="E455" s="1017">
        <v>964.81999999999994</v>
      </c>
      <c r="F455" s="1017">
        <f t="shared" si="7"/>
        <v>50062.7</v>
      </c>
      <c r="G455" s="1017">
        <f t="shared" si="7"/>
        <v>50061.741000000002</v>
      </c>
    </row>
    <row r="456" spans="1:7" s="1007" customFormat="1" ht="12.75" customHeight="1" x14ac:dyDescent="0.2">
      <c r="A456" s="1016" t="s">
        <v>2725</v>
      </c>
      <c r="B456" s="1017">
        <v>26187.66</v>
      </c>
      <c r="C456" s="1017">
        <v>26187.657999999999</v>
      </c>
      <c r="D456" s="1017">
        <v>450.5</v>
      </c>
      <c r="E456" s="1017">
        <v>443.92599999999999</v>
      </c>
      <c r="F456" s="1017">
        <f t="shared" si="7"/>
        <v>26638.16</v>
      </c>
      <c r="G456" s="1017">
        <f t="shared" si="7"/>
        <v>26631.583999999999</v>
      </c>
    </row>
    <row r="457" spans="1:7" s="1007" customFormat="1" ht="12.75" customHeight="1" x14ac:dyDescent="0.2">
      <c r="A457" s="1016" t="s">
        <v>2726</v>
      </c>
      <c r="B457" s="1017">
        <v>7988.25</v>
      </c>
      <c r="C457" s="1017">
        <v>7988.2520000000004</v>
      </c>
      <c r="D457" s="1017">
        <v>154.85</v>
      </c>
      <c r="E457" s="1017">
        <v>154.85</v>
      </c>
      <c r="F457" s="1017">
        <f t="shared" si="7"/>
        <v>8143.1</v>
      </c>
      <c r="G457" s="1017">
        <f t="shared" si="7"/>
        <v>8143.1020000000008</v>
      </c>
    </row>
    <row r="458" spans="1:7" s="1007" customFormat="1" ht="12.75" customHeight="1" x14ac:dyDescent="0.2">
      <c r="A458" s="1016" t="s">
        <v>2727</v>
      </c>
      <c r="B458" s="1017">
        <v>11552.68</v>
      </c>
      <c r="C458" s="1017">
        <v>11552.681</v>
      </c>
      <c r="D458" s="1017">
        <v>152.69999999999999</v>
      </c>
      <c r="E458" s="1017">
        <v>152.25</v>
      </c>
      <c r="F458" s="1017">
        <f t="shared" si="7"/>
        <v>11705.380000000001</v>
      </c>
      <c r="G458" s="1017">
        <f t="shared" si="7"/>
        <v>11704.931</v>
      </c>
    </row>
    <row r="459" spans="1:7" s="1007" customFormat="1" ht="12.75" customHeight="1" x14ac:dyDescent="0.2">
      <c r="A459" s="1016" t="s">
        <v>2728</v>
      </c>
      <c r="B459" s="1017">
        <v>37082.22</v>
      </c>
      <c r="C459" s="1017">
        <v>36993.764999999999</v>
      </c>
      <c r="D459" s="1017">
        <v>332.55</v>
      </c>
      <c r="E459" s="1017">
        <v>279.45</v>
      </c>
      <c r="F459" s="1017">
        <f t="shared" si="7"/>
        <v>37414.770000000004</v>
      </c>
      <c r="G459" s="1017">
        <f t="shared" si="7"/>
        <v>37273.214999999997</v>
      </c>
    </row>
    <row r="460" spans="1:7" s="1007" customFormat="1" ht="12.75" customHeight="1" x14ac:dyDescent="0.2">
      <c r="A460" s="1016" t="s">
        <v>2729</v>
      </c>
      <c r="B460" s="1017">
        <v>20934.939999999999</v>
      </c>
      <c r="C460" s="1017">
        <v>20934.939999999999</v>
      </c>
      <c r="D460" s="1017">
        <v>281.33</v>
      </c>
      <c r="E460" s="1017">
        <v>281.32499999999999</v>
      </c>
      <c r="F460" s="1017">
        <f t="shared" si="7"/>
        <v>21216.27</v>
      </c>
      <c r="G460" s="1017">
        <f t="shared" si="7"/>
        <v>21216.264999999999</v>
      </c>
    </row>
    <row r="461" spans="1:7" s="1007" customFormat="1" ht="12.75" customHeight="1" x14ac:dyDescent="0.2">
      <c r="A461" s="1016" t="s">
        <v>2730</v>
      </c>
      <c r="B461" s="1017">
        <v>36901.42</v>
      </c>
      <c r="C461" s="1017">
        <v>36896.067000000003</v>
      </c>
      <c r="D461" s="1017">
        <v>882.55</v>
      </c>
      <c r="E461" s="1017">
        <v>866.05</v>
      </c>
      <c r="F461" s="1017">
        <f t="shared" si="7"/>
        <v>37783.97</v>
      </c>
      <c r="G461" s="1017">
        <f t="shared" si="7"/>
        <v>37762.117000000006</v>
      </c>
    </row>
    <row r="462" spans="1:7" s="1007" customFormat="1" ht="12.75" customHeight="1" x14ac:dyDescent="0.2">
      <c r="A462" s="1016" t="s">
        <v>2731</v>
      </c>
      <c r="B462" s="1017">
        <v>30314.53</v>
      </c>
      <c r="C462" s="1017">
        <v>30314.53</v>
      </c>
      <c r="D462" s="1017">
        <v>585.84</v>
      </c>
      <c r="E462" s="1017">
        <v>568.51</v>
      </c>
      <c r="F462" s="1017">
        <f t="shared" si="7"/>
        <v>30900.37</v>
      </c>
      <c r="G462" s="1017">
        <f t="shared" si="7"/>
        <v>30883.039999999997</v>
      </c>
    </row>
    <row r="463" spans="1:7" s="1007" customFormat="1" ht="12.75" customHeight="1" x14ac:dyDescent="0.2">
      <c r="A463" s="1016" t="s">
        <v>2732</v>
      </c>
      <c r="B463" s="1017">
        <v>20362.900000000001</v>
      </c>
      <c r="C463" s="1017">
        <v>20362.901999999998</v>
      </c>
      <c r="D463" s="1017">
        <v>278.64999999999998</v>
      </c>
      <c r="E463" s="1017">
        <v>272.64999999999998</v>
      </c>
      <c r="F463" s="1017">
        <f t="shared" si="7"/>
        <v>20641.550000000003</v>
      </c>
      <c r="G463" s="1017">
        <f t="shared" si="7"/>
        <v>20635.552</v>
      </c>
    </row>
    <row r="464" spans="1:7" s="1007" customFormat="1" ht="12.75" customHeight="1" x14ac:dyDescent="0.2">
      <c r="A464" s="1016" t="s">
        <v>2733</v>
      </c>
      <c r="B464" s="1017">
        <v>35535.629999999997</v>
      </c>
      <c r="C464" s="1017">
        <v>35535.625</v>
      </c>
      <c r="D464" s="1017">
        <v>302.75</v>
      </c>
      <c r="E464" s="1017">
        <v>276.05</v>
      </c>
      <c r="F464" s="1017">
        <f t="shared" si="7"/>
        <v>35838.379999999997</v>
      </c>
      <c r="G464" s="1017">
        <f t="shared" si="7"/>
        <v>35811.675000000003</v>
      </c>
    </row>
    <row r="465" spans="1:7" s="1007" customFormat="1" ht="12.75" customHeight="1" x14ac:dyDescent="0.2">
      <c r="A465" s="1016" t="s">
        <v>2734</v>
      </c>
      <c r="B465" s="1017">
        <v>43791.75</v>
      </c>
      <c r="C465" s="1017">
        <v>43791.747000000003</v>
      </c>
      <c r="D465" s="1017">
        <v>338.93</v>
      </c>
      <c r="E465" s="1017">
        <v>338.92500000000001</v>
      </c>
      <c r="F465" s="1017">
        <f t="shared" si="7"/>
        <v>44130.68</v>
      </c>
      <c r="G465" s="1017">
        <f t="shared" si="7"/>
        <v>44130.672000000006</v>
      </c>
    </row>
    <row r="466" spans="1:7" s="1007" customFormat="1" ht="12.75" customHeight="1" x14ac:dyDescent="0.2">
      <c r="A466" s="1016" t="s">
        <v>2735</v>
      </c>
      <c r="B466" s="1017">
        <v>40513.160000000003</v>
      </c>
      <c r="C466" s="1017">
        <v>40503.529000000002</v>
      </c>
      <c r="D466" s="1017">
        <v>857.05</v>
      </c>
      <c r="E466" s="1017">
        <v>814.15</v>
      </c>
      <c r="F466" s="1017">
        <f t="shared" si="7"/>
        <v>41370.210000000006</v>
      </c>
      <c r="G466" s="1017">
        <f t="shared" si="7"/>
        <v>41317.679000000004</v>
      </c>
    </row>
    <row r="467" spans="1:7" s="1007" customFormat="1" ht="12.75" customHeight="1" x14ac:dyDescent="0.2">
      <c r="A467" s="1016" t="s">
        <v>2736</v>
      </c>
      <c r="B467" s="1017">
        <v>38095.339999999997</v>
      </c>
      <c r="C467" s="1017">
        <v>38095.343000000001</v>
      </c>
      <c r="D467" s="1017">
        <v>744.8</v>
      </c>
      <c r="E467" s="1017">
        <v>744.8</v>
      </c>
      <c r="F467" s="1017">
        <f t="shared" si="7"/>
        <v>38840.14</v>
      </c>
      <c r="G467" s="1017">
        <f t="shared" si="7"/>
        <v>38840.143000000004</v>
      </c>
    </row>
    <row r="468" spans="1:7" s="1007" customFormat="1" ht="12.75" customHeight="1" x14ac:dyDescent="0.2">
      <c r="A468" s="1016" t="s">
        <v>2737</v>
      </c>
      <c r="B468" s="1017">
        <v>46890.52</v>
      </c>
      <c r="C468" s="1017">
        <v>46812.114999999998</v>
      </c>
      <c r="D468" s="1017">
        <v>665.25</v>
      </c>
      <c r="E468" s="1017">
        <v>596.54999999999995</v>
      </c>
      <c r="F468" s="1017">
        <f t="shared" si="7"/>
        <v>47555.77</v>
      </c>
      <c r="G468" s="1017">
        <f t="shared" si="7"/>
        <v>47408.665000000001</v>
      </c>
    </row>
    <row r="469" spans="1:7" s="1007" customFormat="1" ht="12.75" customHeight="1" x14ac:dyDescent="0.2">
      <c r="A469" s="1016" t="s">
        <v>2738</v>
      </c>
      <c r="B469" s="1017">
        <v>43740.69</v>
      </c>
      <c r="C469" s="1017">
        <v>43740.688000000002</v>
      </c>
      <c r="D469" s="1017">
        <v>832.2</v>
      </c>
      <c r="E469" s="1017">
        <v>832.2</v>
      </c>
      <c r="F469" s="1017">
        <f t="shared" si="7"/>
        <v>44572.89</v>
      </c>
      <c r="G469" s="1017">
        <f t="shared" si="7"/>
        <v>44572.887999999999</v>
      </c>
    </row>
    <row r="470" spans="1:7" s="1007" customFormat="1" ht="12.75" customHeight="1" x14ac:dyDescent="0.2">
      <c r="A470" s="1016" t="s">
        <v>2739</v>
      </c>
      <c r="B470" s="1017">
        <v>46771.88</v>
      </c>
      <c r="C470" s="1017">
        <v>46761.399000000005</v>
      </c>
      <c r="D470" s="1017">
        <v>1106.45</v>
      </c>
      <c r="E470" s="1017">
        <v>1104</v>
      </c>
      <c r="F470" s="1017">
        <f t="shared" si="7"/>
        <v>47878.329999999994</v>
      </c>
      <c r="G470" s="1017">
        <f t="shared" si="7"/>
        <v>47865.399000000005</v>
      </c>
    </row>
    <row r="471" spans="1:7" s="1007" customFormat="1" ht="12.75" customHeight="1" x14ac:dyDescent="0.2">
      <c r="A471" s="1016" t="s">
        <v>2740</v>
      </c>
      <c r="B471" s="1017">
        <v>26197.190000000002</v>
      </c>
      <c r="C471" s="1017">
        <v>26197.192000000003</v>
      </c>
      <c r="D471" s="1017">
        <v>444.2</v>
      </c>
      <c r="E471" s="1017">
        <v>444.2</v>
      </c>
      <c r="F471" s="1017">
        <f t="shared" si="7"/>
        <v>26641.390000000003</v>
      </c>
      <c r="G471" s="1017">
        <f t="shared" si="7"/>
        <v>26641.392000000003</v>
      </c>
    </row>
    <row r="472" spans="1:7" s="1007" customFormat="1" ht="12.75" customHeight="1" x14ac:dyDescent="0.2">
      <c r="A472" s="1016" t="s">
        <v>2741</v>
      </c>
      <c r="B472" s="1017">
        <v>47655.939999999995</v>
      </c>
      <c r="C472" s="1017">
        <v>47655.938999999998</v>
      </c>
      <c r="D472" s="1017">
        <v>518.15</v>
      </c>
      <c r="E472" s="1017">
        <v>518.15</v>
      </c>
      <c r="F472" s="1017">
        <f t="shared" si="7"/>
        <v>48174.09</v>
      </c>
      <c r="G472" s="1017">
        <f t="shared" si="7"/>
        <v>48174.089</v>
      </c>
    </row>
    <row r="473" spans="1:7" s="1007" customFormat="1" ht="12.75" customHeight="1" x14ac:dyDescent="0.2">
      <c r="A473" s="1016" t="s">
        <v>2742</v>
      </c>
      <c r="B473" s="1017">
        <v>28676.27</v>
      </c>
      <c r="C473" s="1017">
        <v>28613.444999999996</v>
      </c>
      <c r="D473" s="1017">
        <v>401.68</v>
      </c>
      <c r="E473" s="1017">
        <v>401.67500000000001</v>
      </c>
      <c r="F473" s="1017">
        <f t="shared" si="7"/>
        <v>29077.95</v>
      </c>
      <c r="G473" s="1017">
        <f t="shared" si="7"/>
        <v>29015.119999999995</v>
      </c>
    </row>
    <row r="474" spans="1:7" s="1007" customFormat="1" ht="12.75" customHeight="1" x14ac:dyDescent="0.2">
      <c r="A474" s="1016" t="s">
        <v>2743</v>
      </c>
      <c r="B474" s="1017">
        <v>18551.41</v>
      </c>
      <c r="C474" s="1017">
        <v>18551.412</v>
      </c>
      <c r="D474" s="1017">
        <v>102.3</v>
      </c>
      <c r="E474" s="1017">
        <v>102.3</v>
      </c>
      <c r="F474" s="1017">
        <f t="shared" si="7"/>
        <v>18653.71</v>
      </c>
      <c r="G474" s="1017">
        <f t="shared" si="7"/>
        <v>18653.712</v>
      </c>
    </row>
    <row r="475" spans="1:7" s="1007" customFormat="1" ht="12.75" customHeight="1" x14ac:dyDescent="0.2">
      <c r="A475" s="1016" t="s">
        <v>2744</v>
      </c>
      <c r="B475" s="1017">
        <v>46201.77</v>
      </c>
      <c r="C475" s="1017">
        <v>46201.773000000001</v>
      </c>
      <c r="D475" s="1017">
        <v>1012.9300000000001</v>
      </c>
      <c r="E475" s="1017">
        <v>1012.925</v>
      </c>
      <c r="F475" s="1017">
        <f t="shared" si="7"/>
        <v>47214.7</v>
      </c>
      <c r="G475" s="1017">
        <f t="shared" si="7"/>
        <v>47214.698000000004</v>
      </c>
    </row>
    <row r="476" spans="1:7" s="1007" customFormat="1" ht="12.75" customHeight="1" x14ac:dyDescent="0.2">
      <c r="A476" s="1016" t="s">
        <v>2745</v>
      </c>
      <c r="B476" s="1017">
        <v>35880.49</v>
      </c>
      <c r="C476" s="1017">
        <v>35880.485999999997</v>
      </c>
      <c r="D476" s="1017">
        <v>321.14999999999998</v>
      </c>
      <c r="E476" s="1017">
        <v>280.95</v>
      </c>
      <c r="F476" s="1017">
        <f t="shared" si="7"/>
        <v>36201.64</v>
      </c>
      <c r="G476" s="1017">
        <f t="shared" si="7"/>
        <v>36161.435999999994</v>
      </c>
    </row>
    <row r="477" spans="1:7" s="1007" customFormat="1" ht="12.75" customHeight="1" x14ac:dyDescent="0.2">
      <c r="A477" s="1016" t="s">
        <v>2746</v>
      </c>
      <c r="B477" s="1017">
        <v>29148.81</v>
      </c>
      <c r="C477" s="1017">
        <v>29148.811000000002</v>
      </c>
      <c r="D477" s="1017">
        <v>108.18</v>
      </c>
      <c r="E477" s="1017">
        <v>108.175</v>
      </c>
      <c r="F477" s="1017">
        <f t="shared" si="7"/>
        <v>29256.99</v>
      </c>
      <c r="G477" s="1017">
        <f t="shared" si="7"/>
        <v>29256.986000000001</v>
      </c>
    </row>
    <row r="478" spans="1:7" s="1007" customFormat="1" ht="12.75" customHeight="1" x14ac:dyDescent="0.2">
      <c r="A478" s="1016" t="s">
        <v>2747</v>
      </c>
      <c r="B478" s="1017">
        <v>37391.65</v>
      </c>
      <c r="C478" s="1017">
        <v>37352.150999999998</v>
      </c>
      <c r="D478" s="1017">
        <v>375.3</v>
      </c>
      <c r="E478" s="1017">
        <v>317.40000000000003</v>
      </c>
      <c r="F478" s="1017">
        <f t="shared" si="7"/>
        <v>37766.950000000004</v>
      </c>
      <c r="G478" s="1017">
        <f t="shared" si="7"/>
        <v>37669.550999999999</v>
      </c>
    </row>
    <row r="479" spans="1:7" s="1007" customFormat="1" ht="12.75" customHeight="1" x14ac:dyDescent="0.2">
      <c r="A479" s="1016" t="s">
        <v>2748</v>
      </c>
      <c r="B479" s="1017">
        <v>32840.19</v>
      </c>
      <c r="C479" s="1017">
        <v>32840.189999999995</v>
      </c>
      <c r="D479" s="1017">
        <v>720.55</v>
      </c>
      <c r="E479" s="1017">
        <v>720.55</v>
      </c>
      <c r="F479" s="1017">
        <f t="shared" si="7"/>
        <v>33560.740000000005</v>
      </c>
      <c r="G479" s="1017">
        <f t="shared" si="7"/>
        <v>33560.74</v>
      </c>
    </row>
    <row r="480" spans="1:7" s="1007" customFormat="1" ht="12.75" customHeight="1" x14ac:dyDescent="0.2">
      <c r="A480" s="1016" t="s">
        <v>2749</v>
      </c>
      <c r="B480" s="1017">
        <v>40411.280000000006</v>
      </c>
      <c r="C480" s="1017">
        <v>40382.813000000002</v>
      </c>
      <c r="D480" s="1017">
        <v>952.25</v>
      </c>
      <c r="E480" s="1017">
        <v>915.43</v>
      </c>
      <c r="F480" s="1017">
        <f t="shared" si="7"/>
        <v>41363.530000000006</v>
      </c>
      <c r="G480" s="1017">
        <f t="shared" si="7"/>
        <v>41298.243000000002</v>
      </c>
    </row>
    <row r="481" spans="1:7" s="1007" customFormat="1" ht="12.75" customHeight="1" x14ac:dyDescent="0.2">
      <c r="A481" s="1016" t="s">
        <v>2750</v>
      </c>
      <c r="B481" s="1017">
        <v>37916.149999999994</v>
      </c>
      <c r="C481" s="1017">
        <v>37916.140999999996</v>
      </c>
      <c r="D481" s="1017">
        <v>401.45</v>
      </c>
      <c r="E481" s="1017">
        <v>379.84999999999997</v>
      </c>
      <c r="F481" s="1017">
        <f t="shared" si="7"/>
        <v>38317.599999999991</v>
      </c>
      <c r="G481" s="1017">
        <f t="shared" si="7"/>
        <v>38295.990999999995</v>
      </c>
    </row>
    <row r="482" spans="1:7" s="1007" customFormat="1" ht="12.75" customHeight="1" x14ac:dyDescent="0.2">
      <c r="A482" s="1016" t="s">
        <v>2751</v>
      </c>
      <c r="B482" s="1017">
        <v>33089.56</v>
      </c>
      <c r="C482" s="1017">
        <v>33069.940999999999</v>
      </c>
      <c r="D482" s="1017">
        <v>865.5</v>
      </c>
      <c r="E482" s="1017">
        <v>810.9</v>
      </c>
      <c r="F482" s="1017">
        <f t="shared" si="7"/>
        <v>33955.06</v>
      </c>
      <c r="G482" s="1017">
        <f t="shared" si="7"/>
        <v>33880.841</v>
      </c>
    </row>
    <row r="483" spans="1:7" s="1007" customFormat="1" ht="12.75" customHeight="1" x14ac:dyDescent="0.2">
      <c r="A483" s="1016" t="s">
        <v>2752</v>
      </c>
      <c r="B483" s="1017">
        <v>20004.39</v>
      </c>
      <c r="C483" s="1017">
        <v>20004.39</v>
      </c>
      <c r="D483" s="1017">
        <v>1106.3499999999999</v>
      </c>
      <c r="E483" s="1017">
        <v>1106.3499999999999</v>
      </c>
      <c r="F483" s="1017">
        <f t="shared" si="7"/>
        <v>21110.739999999998</v>
      </c>
      <c r="G483" s="1017">
        <f t="shared" si="7"/>
        <v>21110.739999999998</v>
      </c>
    </row>
    <row r="484" spans="1:7" s="1007" customFormat="1" ht="12.75" customHeight="1" x14ac:dyDescent="0.2">
      <c r="A484" s="1016" t="s">
        <v>2753</v>
      </c>
      <c r="B484" s="1017">
        <v>35747.15</v>
      </c>
      <c r="C484" s="1017">
        <v>35747.146000000001</v>
      </c>
      <c r="D484" s="1017">
        <v>656.2</v>
      </c>
      <c r="E484" s="1017">
        <v>558.50515000000007</v>
      </c>
      <c r="F484" s="1017">
        <f t="shared" si="7"/>
        <v>36403.35</v>
      </c>
      <c r="G484" s="1017">
        <f t="shared" si="7"/>
        <v>36305.651149999998</v>
      </c>
    </row>
    <row r="485" spans="1:7" s="1007" customFormat="1" ht="12.75" customHeight="1" x14ac:dyDescent="0.2">
      <c r="A485" s="1016" t="s">
        <v>2754</v>
      </c>
      <c r="B485" s="1017">
        <v>14400.64</v>
      </c>
      <c r="C485" s="1017">
        <v>14364.048999999999</v>
      </c>
      <c r="D485" s="1017">
        <v>778.3</v>
      </c>
      <c r="E485" s="1017">
        <v>776.27799999999991</v>
      </c>
      <c r="F485" s="1017">
        <f t="shared" si="7"/>
        <v>15178.939999999999</v>
      </c>
      <c r="G485" s="1017">
        <f t="shared" si="7"/>
        <v>15140.326999999999</v>
      </c>
    </row>
    <row r="486" spans="1:7" s="1007" customFormat="1" ht="12.75" customHeight="1" x14ac:dyDescent="0.2">
      <c r="A486" s="1016" t="s">
        <v>2755</v>
      </c>
      <c r="B486" s="1017">
        <v>39494.28</v>
      </c>
      <c r="C486" s="1017">
        <v>39494.271000000001</v>
      </c>
      <c r="D486" s="1017">
        <v>854.53</v>
      </c>
      <c r="E486" s="1017">
        <v>843.32499999999993</v>
      </c>
      <c r="F486" s="1017">
        <f t="shared" si="7"/>
        <v>40348.81</v>
      </c>
      <c r="G486" s="1017">
        <f t="shared" si="7"/>
        <v>40337.595999999998</v>
      </c>
    </row>
    <row r="487" spans="1:7" s="1007" customFormat="1" ht="12.75" customHeight="1" x14ac:dyDescent="0.2">
      <c r="A487" s="1016" t="s">
        <v>2756</v>
      </c>
      <c r="B487" s="1017">
        <v>42424.08</v>
      </c>
      <c r="C487" s="1017">
        <v>42424.081000000006</v>
      </c>
      <c r="D487" s="1017">
        <v>668.19999999999993</v>
      </c>
      <c r="E487" s="1017">
        <v>668.19999999999993</v>
      </c>
      <c r="F487" s="1017">
        <f t="shared" si="7"/>
        <v>43092.28</v>
      </c>
      <c r="G487" s="1017">
        <f t="shared" si="7"/>
        <v>43092.281000000003</v>
      </c>
    </row>
    <row r="488" spans="1:7" s="1007" customFormat="1" ht="12.75" customHeight="1" x14ac:dyDescent="0.2">
      <c r="A488" s="1016" t="s">
        <v>2757</v>
      </c>
      <c r="B488" s="1017">
        <v>3217.97</v>
      </c>
      <c r="C488" s="1017">
        <v>3217.9679999999998</v>
      </c>
      <c r="D488" s="1017">
        <v>32.25</v>
      </c>
      <c r="E488" s="1017">
        <v>11.25</v>
      </c>
      <c r="F488" s="1017">
        <f t="shared" si="7"/>
        <v>3250.22</v>
      </c>
      <c r="G488" s="1017">
        <f t="shared" si="7"/>
        <v>3229.2179999999998</v>
      </c>
    </row>
    <row r="489" spans="1:7" s="1007" customFormat="1" ht="12.75" customHeight="1" x14ac:dyDescent="0.2">
      <c r="A489" s="1016" t="s">
        <v>2758</v>
      </c>
      <c r="B489" s="1017">
        <v>36092.26</v>
      </c>
      <c r="C489" s="1017">
        <v>36092.256000000001</v>
      </c>
      <c r="D489" s="1017">
        <v>501.65</v>
      </c>
      <c r="E489" s="1017">
        <v>501.65</v>
      </c>
      <c r="F489" s="1017">
        <f t="shared" si="7"/>
        <v>36593.910000000003</v>
      </c>
      <c r="G489" s="1017">
        <f t="shared" si="7"/>
        <v>36593.906000000003</v>
      </c>
    </row>
    <row r="490" spans="1:7" s="1007" customFormat="1" ht="12.75" customHeight="1" x14ac:dyDescent="0.2">
      <c r="A490" s="1016" t="s">
        <v>2759</v>
      </c>
      <c r="B490" s="1017">
        <v>52562.2</v>
      </c>
      <c r="C490" s="1017">
        <v>52562.197</v>
      </c>
      <c r="D490" s="1017">
        <v>721</v>
      </c>
      <c r="E490" s="1017">
        <v>721</v>
      </c>
      <c r="F490" s="1017">
        <f t="shared" si="7"/>
        <v>53283.199999999997</v>
      </c>
      <c r="G490" s="1017">
        <f t="shared" si="7"/>
        <v>53283.197</v>
      </c>
    </row>
    <row r="491" spans="1:7" s="1007" customFormat="1" ht="12.75" customHeight="1" x14ac:dyDescent="0.2">
      <c r="A491" s="1016" t="s">
        <v>2760</v>
      </c>
      <c r="B491" s="1017">
        <v>10990.79</v>
      </c>
      <c r="C491" s="1017">
        <v>10990.79</v>
      </c>
      <c r="D491" s="1017">
        <v>186.05</v>
      </c>
      <c r="E491" s="1017">
        <v>181.85000000000002</v>
      </c>
      <c r="F491" s="1017">
        <f t="shared" si="7"/>
        <v>11176.84</v>
      </c>
      <c r="G491" s="1017">
        <f t="shared" si="7"/>
        <v>11172.640000000001</v>
      </c>
    </row>
    <row r="492" spans="1:7" s="1007" customFormat="1" ht="12.75" customHeight="1" x14ac:dyDescent="0.2">
      <c r="A492" s="1016" t="s">
        <v>2761</v>
      </c>
      <c r="B492" s="1017">
        <v>25770.760000000002</v>
      </c>
      <c r="C492" s="1017">
        <v>25770.751</v>
      </c>
      <c r="D492" s="1017">
        <v>396.85</v>
      </c>
      <c r="E492" s="1017">
        <v>396.85</v>
      </c>
      <c r="F492" s="1017">
        <f t="shared" si="7"/>
        <v>26167.61</v>
      </c>
      <c r="G492" s="1017">
        <f t="shared" si="7"/>
        <v>26167.600999999999</v>
      </c>
    </row>
    <row r="493" spans="1:7" s="1007" customFormat="1" ht="12.75" customHeight="1" x14ac:dyDescent="0.2">
      <c r="A493" s="1016" t="s">
        <v>2762</v>
      </c>
      <c r="B493" s="1017">
        <v>23396.17</v>
      </c>
      <c r="C493" s="1017">
        <v>23396.155999999999</v>
      </c>
      <c r="D493" s="1017">
        <v>445.9</v>
      </c>
      <c r="E493" s="1017">
        <v>442.59999999999997</v>
      </c>
      <c r="F493" s="1017">
        <f t="shared" si="7"/>
        <v>23842.07</v>
      </c>
      <c r="G493" s="1017">
        <f t="shared" si="7"/>
        <v>23838.755999999998</v>
      </c>
    </row>
    <row r="494" spans="1:7" s="1007" customFormat="1" ht="12.75" customHeight="1" x14ac:dyDescent="0.2">
      <c r="A494" s="1016" t="s">
        <v>2763</v>
      </c>
      <c r="B494" s="1017">
        <v>27632.559999999998</v>
      </c>
      <c r="C494" s="1017">
        <v>27632.562999999998</v>
      </c>
      <c r="D494" s="1017">
        <v>549.65</v>
      </c>
      <c r="E494" s="1017">
        <v>537.35</v>
      </c>
      <c r="F494" s="1017">
        <f t="shared" si="7"/>
        <v>28182.21</v>
      </c>
      <c r="G494" s="1017">
        <f t="shared" si="7"/>
        <v>28169.912999999997</v>
      </c>
    </row>
    <row r="495" spans="1:7" s="1007" customFormat="1" ht="12.75" customHeight="1" x14ac:dyDescent="0.2">
      <c r="A495" s="1016" t="s">
        <v>2764</v>
      </c>
      <c r="B495" s="1017">
        <v>10028.36</v>
      </c>
      <c r="C495" s="1017">
        <v>10028.353999999999</v>
      </c>
      <c r="D495" s="1017">
        <v>143.6</v>
      </c>
      <c r="E495" s="1017">
        <v>131.72525999999999</v>
      </c>
      <c r="F495" s="1017">
        <f t="shared" si="7"/>
        <v>10171.960000000001</v>
      </c>
      <c r="G495" s="1017">
        <f t="shared" si="7"/>
        <v>10160.079259999999</v>
      </c>
    </row>
    <row r="496" spans="1:7" s="1007" customFormat="1" ht="12.75" customHeight="1" x14ac:dyDescent="0.2">
      <c r="A496" s="1016" t="s">
        <v>2765</v>
      </c>
      <c r="B496" s="1017">
        <v>52861.120000000003</v>
      </c>
      <c r="C496" s="1017">
        <v>52861.116999999998</v>
      </c>
      <c r="D496" s="1017">
        <v>778.7</v>
      </c>
      <c r="E496" s="1017">
        <v>778.7</v>
      </c>
      <c r="F496" s="1017">
        <f t="shared" si="7"/>
        <v>53639.82</v>
      </c>
      <c r="G496" s="1017">
        <f t="shared" si="7"/>
        <v>53639.816999999995</v>
      </c>
    </row>
    <row r="497" spans="1:7" s="1007" customFormat="1" ht="12.75" customHeight="1" x14ac:dyDescent="0.2">
      <c r="A497" s="1016" t="s">
        <v>2766</v>
      </c>
      <c r="B497" s="1017">
        <v>11318.169999999998</v>
      </c>
      <c r="C497" s="1017">
        <v>11315.76</v>
      </c>
      <c r="D497" s="1017">
        <v>181.05</v>
      </c>
      <c r="E497" s="1017">
        <v>174</v>
      </c>
      <c r="F497" s="1017">
        <f t="shared" si="7"/>
        <v>11499.219999999998</v>
      </c>
      <c r="G497" s="1017">
        <f t="shared" si="7"/>
        <v>11489.76</v>
      </c>
    </row>
    <row r="498" spans="1:7" s="1007" customFormat="1" ht="12.75" customHeight="1" x14ac:dyDescent="0.2">
      <c r="A498" s="1016" t="s">
        <v>2767</v>
      </c>
      <c r="B498" s="1017">
        <v>17358.86</v>
      </c>
      <c r="C498" s="1017">
        <v>17358.856</v>
      </c>
      <c r="D498" s="1017">
        <v>693.1</v>
      </c>
      <c r="E498" s="1017">
        <v>693.1</v>
      </c>
      <c r="F498" s="1017">
        <f t="shared" si="7"/>
        <v>18051.96</v>
      </c>
      <c r="G498" s="1017">
        <f t="shared" si="7"/>
        <v>18051.955999999998</v>
      </c>
    </row>
    <row r="499" spans="1:7" s="1007" customFormat="1" ht="12.75" customHeight="1" x14ac:dyDescent="0.2">
      <c r="A499" s="1016" t="s">
        <v>2768</v>
      </c>
      <c r="B499" s="1017">
        <v>39167.32</v>
      </c>
      <c r="C499" s="1017">
        <v>39167.313999999998</v>
      </c>
      <c r="D499" s="1017">
        <v>869.3</v>
      </c>
      <c r="E499" s="1017">
        <v>829.5</v>
      </c>
      <c r="F499" s="1017">
        <f t="shared" si="7"/>
        <v>40036.620000000003</v>
      </c>
      <c r="G499" s="1017">
        <f t="shared" si="7"/>
        <v>39996.813999999998</v>
      </c>
    </row>
    <row r="500" spans="1:7" s="1007" customFormat="1" ht="12.75" customHeight="1" x14ac:dyDescent="0.2">
      <c r="A500" s="1016" t="s">
        <v>2769</v>
      </c>
      <c r="B500" s="1017">
        <v>31341.13</v>
      </c>
      <c r="C500" s="1017">
        <v>31341.127</v>
      </c>
      <c r="D500" s="1017">
        <v>252.63</v>
      </c>
      <c r="E500" s="1017">
        <v>234.625</v>
      </c>
      <c r="F500" s="1017">
        <f t="shared" si="7"/>
        <v>31593.760000000002</v>
      </c>
      <c r="G500" s="1017">
        <f t="shared" si="7"/>
        <v>31575.752</v>
      </c>
    </row>
    <row r="501" spans="1:7" s="1007" customFormat="1" ht="12.75" customHeight="1" x14ac:dyDescent="0.2">
      <c r="A501" s="1016" t="s">
        <v>2770</v>
      </c>
      <c r="B501" s="1017">
        <v>10302.86</v>
      </c>
      <c r="C501" s="1017">
        <v>10302.860999999999</v>
      </c>
      <c r="D501" s="1017">
        <v>245.55</v>
      </c>
      <c r="E501" s="1017">
        <v>238.35000000000002</v>
      </c>
      <c r="F501" s="1017">
        <f t="shared" si="7"/>
        <v>10548.41</v>
      </c>
      <c r="G501" s="1017">
        <f t="shared" si="7"/>
        <v>10541.210999999999</v>
      </c>
    </row>
    <row r="502" spans="1:7" s="1007" customFormat="1" ht="12.75" customHeight="1" x14ac:dyDescent="0.2">
      <c r="A502" s="1016" t="s">
        <v>2771</v>
      </c>
      <c r="B502" s="1017">
        <v>9327.2999999999993</v>
      </c>
      <c r="C502" s="1017">
        <v>9327.2960000000003</v>
      </c>
      <c r="D502" s="1017">
        <v>127.75</v>
      </c>
      <c r="E502" s="1017">
        <v>127.71</v>
      </c>
      <c r="F502" s="1017">
        <f t="shared" si="7"/>
        <v>9455.0499999999993</v>
      </c>
      <c r="G502" s="1017">
        <f t="shared" si="7"/>
        <v>9455.0059999999994</v>
      </c>
    </row>
    <row r="503" spans="1:7" s="1007" customFormat="1" ht="12.75" customHeight="1" x14ac:dyDescent="0.2">
      <c r="A503" s="1016" t="s">
        <v>2772</v>
      </c>
      <c r="B503" s="1017">
        <v>34688.550000000003</v>
      </c>
      <c r="C503" s="1017">
        <v>34688.546000000002</v>
      </c>
      <c r="D503" s="1017">
        <v>631.25</v>
      </c>
      <c r="E503" s="1017">
        <v>631.25</v>
      </c>
      <c r="F503" s="1017">
        <f t="shared" si="7"/>
        <v>35319.800000000003</v>
      </c>
      <c r="G503" s="1017">
        <f t="shared" si="7"/>
        <v>35319.796000000002</v>
      </c>
    </row>
    <row r="504" spans="1:7" s="1007" customFormat="1" ht="12.75" customHeight="1" x14ac:dyDescent="0.2">
      <c r="A504" s="1016" t="s">
        <v>2773</v>
      </c>
      <c r="B504" s="1017">
        <v>8018.84</v>
      </c>
      <c r="C504" s="1017">
        <v>8018.8420000000006</v>
      </c>
      <c r="D504" s="1017">
        <v>43.25</v>
      </c>
      <c r="E504" s="1017">
        <v>43.25</v>
      </c>
      <c r="F504" s="1017">
        <f t="shared" si="7"/>
        <v>8062.09</v>
      </c>
      <c r="G504" s="1017">
        <f t="shared" si="7"/>
        <v>8062.0920000000006</v>
      </c>
    </row>
    <row r="505" spans="1:7" s="1007" customFormat="1" ht="12.75" customHeight="1" x14ac:dyDescent="0.2">
      <c r="A505" s="1016" t="s">
        <v>2774</v>
      </c>
      <c r="B505" s="1017">
        <v>29316.33</v>
      </c>
      <c r="C505" s="1017">
        <v>29316.327000000001</v>
      </c>
      <c r="D505" s="1017">
        <v>731.95</v>
      </c>
      <c r="E505" s="1017">
        <v>731.95</v>
      </c>
      <c r="F505" s="1017">
        <f t="shared" si="7"/>
        <v>30048.280000000002</v>
      </c>
      <c r="G505" s="1017">
        <f t="shared" si="7"/>
        <v>30048.277000000002</v>
      </c>
    </row>
    <row r="506" spans="1:7" s="1007" customFormat="1" ht="12.75" customHeight="1" x14ac:dyDescent="0.2">
      <c r="A506" s="1016" t="s">
        <v>2775</v>
      </c>
      <c r="B506" s="1017">
        <v>50412.450000000004</v>
      </c>
      <c r="C506" s="1017">
        <v>50412.445</v>
      </c>
      <c r="D506" s="1017">
        <v>1053.1299999999999</v>
      </c>
      <c r="E506" s="1017">
        <v>991.82500000000005</v>
      </c>
      <c r="F506" s="1017">
        <f t="shared" si="7"/>
        <v>51465.58</v>
      </c>
      <c r="G506" s="1017">
        <f t="shared" si="7"/>
        <v>51404.27</v>
      </c>
    </row>
    <row r="507" spans="1:7" s="1007" customFormat="1" ht="12.75" customHeight="1" x14ac:dyDescent="0.2">
      <c r="A507" s="1016" t="s">
        <v>2776</v>
      </c>
      <c r="B507" s="1017">
        <v>35027.410000000003</v>
      </c>
      <c r="C507" s="1017">
        <v>35005.184000000001</v>
      </c>
      <c r="D507" s="1017">
        <v>819.1</v>
      </c>
      <c r="E507" s="1017">
        <v>817.6</v>
      </c>
      <c r="F507" s="1017">
        <f t="shared" si="7"/>
        <v>35846.51</v>
      </c>
      <c r="G507" s="1017">
        <f t="shared" si="7"/>
        <v>35822.784</v>
      </c>
    </row>
    <row r="508" spans="1:7" s="1007" customFormat="1" ht="12.75" customHeight="1" x14ac:dyDescent="0.2">
      <c r="A508" s="1016" t="s">
        <v>2777</v>
      </c>
      <c r="B508" s="1017">
        <v>40901.919999999998</v>
      </c>
      <c r="C508" s="1017">
        <v>40888.340000000004</v>
      </c>
      <c r="D508" s="1017">
        <v>903.55</v>
      </c>
      <c r="E508" s="1017">
        <v>903.55</v>
      </c>
      <c r="F508" s="1017">
        <f t="shared" si="7"/>
        <v>41805.47</v>
      </c>
      <c r="G508" s="1017">
        <f t="shared" si="7"/>
        <v>41791.890000000007</v>
      </c>
    </row>
    <row r="509" spans="1:7" s="1007" customFormat="1" ht="12.75" customHeight="1" x14ac:dyDescent="0.2">
      <c r="A509" s="1016" t="s">
        <v>2778</v>
      </c>
      <c r="B509" s="1017">
        <v>3692.04</v>
      </c>
      <c r="C509" s="1017">
        <v>3692.0389999999998</v>
      </c>
      <c r="D509" s="1017">
        <v>13.65</v>
      </c>
      <c r="E509" s="1017">
        <v>13.557</v>
      </c>
      <c r="F509" s="1017">
        <f t="shared" si="7"/>
        <v>3705.69</v>
      </c>
      <c r="G509" s="1017">
        <f t="shared" si="7"/>
        <v>3705.5959999999995</v>
      </c>
    </row>
    <row r="510" spans="1:7" s="1007" customFormat="1" ht="12.75" customHeight="1" x14ac:dyDescent="0.2">
      <c r="A510" s="1016" t="s">
        <v>2779</v>
      </c>
      <c r="B510" s="1017">
        <v>7711.08</v>
      </c>
      <c r="C510" s="1017">
        <v>7711.0810000000001</v>
      </c>
      <c r="D510" s="1017">
        <v>186.43</v>
      </c>
      <c r="E510" s="1017">
        <v>186.42500000000001</v>
      </c>
      <c r="F510" s="1017">
        <f t="shared" si="7"/>
        <v>7897.51</v>
      </c>
      <c r="G510" s="1017">
        <f t="shared" si="7"/>
        <v>7897.5060000000003</v>
      </c>
    </row>
    <row r="511" spans="1:7" s="1007" customFormat="1" ht="12.75" customHeight="1" x14ac:dyDescent="0.2">
      <c r="A511" s="1016" t="s">
        <v>2780</v>
      </c>
      <c r="B511" s="1017">
        <v>30316.97</v>
      </c>
      <c r="C511" s="1017">
        <v>30316.965</v>
      </c>
      <c r="D511" s="1017">
        <v>242.5</v>
      </c>
      <c r="E511" s="1017">
        <v>242.5</v>
      </c>
      <c r="F511" s="1017">
        <f t="shared" si="7"/>
        <v>30559.47</v>
      </c>
      <c r="G511" s="1017">
        <f t="shared" si="7"/>
        <v>30559.465</v>
      </c>
    </row>
    <row r="512" spans="1:7" s="1007" customFormat="1" ht="12.75" customHeight="1" x14ac:dyDescent="0.2">
      <c r="A512" s="1016" t="s">
        <v>2781</v>
      </c>
      <c r="B512" s="1017">
        <v>12035.87</v>
      </c>
      <c r="C512" s="1017">
        <v>12030.611000000001</v>
      </c>
      <c r="D512" s="1017">
        <v>175.25</v>
      </c>
      <c r="E512" s="1017">
        <v>169.55</v>
      </c>
      <c r="F512" s="1017">
        <f t="shared" si="7"/>
        <v>12211.12</v>
      </c>
      <c r="G512" s="1017">
        <f t="shared" si="7"/>
        <v>12200.161</v>
      </c>
    </row>
    <row r="513" spans="1:7" s="1007" customFormat="1" ht="12.75" customHeight="1" x14ac:dyDescent="0.2">
      <c r="A513" s="1016" t="s">
        <v>2782</v>
      </c>
      <c r="B513" s="1017">
        <v>12673.37</v>
      </c>
      <c r="C513" s="1017">
        <v>12673.368</v>
      </c>
      <c r="D513" s="1017">
        <v>131.9</v>
      </c>
      <c r="E513" s="1017">
        <v>106.7</v>
      </c>
      <c r="F513" s="1017">
        <f t="shared" si="7"/>
        <v>12805.27</v>
      </c>
      <c r="G513" s="1017">
        <f t="shared" si="7"/>
        <v>12780.068000000001</v>
      </c>
    </row>
    <row r="514" spans="1:7" s="1007" customFormat="1" ht="12.75" customHeight="1" x14ac:dyDescent="0.2">
      <c r="A514" s="1016" t="s">
        <v>2783</v>
      </c>
      <c r="B514" s="1017">
        <v>5879.04</v>
      </c>
      <c r="C514" s="1017">
        <v>5879.0320000000002</v>
      </c>
      <c r="D514" s="1017">
        <v>113.4</v>
      </c>
      <c r="E514" s="1017">
        <v>111.30000000000001</v>
      </c>
      <c r="F514" s="1017">
        <f t="shared" si="7"/>
        <v>5992.44</v>
      </c>
      <c r="G514" s="1017">
        <f t="shared" si="7"/>
        <v>5990.3320000000003</v>
      </c>
    </row>
    <row r="515" spans="1:7" s="1007" customFormat="1" ht="12.75" customHeight="1" x14ac:dyDescent="0.2">
      <c r="A515" s="1016" t="s">
        <v>2784</v>
      </c>
      <c r="B515" s="1017">
        <v>59343.600000000006</v>
      </c>
      <c r="C515" s="1017">
        <v>59343.6</v>
      </c>
      <c r="D515" s="1017">
        <v>1163.5</v>
      </c>
      <c r="E515" s="1017">
        <v>1148.2</v>
      </c>
      <c r="F515" s="1017">
        <f t="shared" si="7"/>
        <v>60507.100000000006</v>
      </c>
      <c r="G515" s="1017">
        <f t="shared" si="7"/>
        <v>60491.799999999996</v>
      </c>
    </row>
    <row r="516" spans="1:7" s="1007" customFormat="1" ht="12.75" customHeight="1" x14ac:dyDescent="0.2">
      <c r="A516" s="1016" t="s">
        <v>2785</v>
      </c>
      <c r="B516" s="1017">
        <v>59705.54</v>
      </c>
      <c r="C516" s="1017">
        <v>59705.539000000004</v>
      </c>
      <c r="D516" s="1017">
        <v>1104.45</v>
      </c>
      <c r="E516" s="1017">
        <v>1104.45</v>
      </c>
      <c r="F516" s="1017">
        <f t="shared" si="7"/>
        <v>60809.99</v>
      </c>
      <c r="G516" s="1017">
        <f t="shared" si="7"/>
        <v>60809.989000000001</v>
      </c>
    </row>
    <row r="517" spans="1:7" s="1007" customFormat="1" ht="12.75" customHeight="1" x14ac:dyDescent="0.2">
      <c r="A517" s="1016" t="s">
        <v>2786</v>
      </c>
      <c r="B517" s="1017">
        <v>50281.02</v>
      </c>
      <c r="C517" s="1017">
        <v>50281.017</v>
      </c>
      <c r="D517" s="1017">
        <v>1033.9000000000001</v>
      </c>
      <c r="E517" s="1017">
        <v>1033.9000000000001</v>
      </c>
      <c r="F517" s="1017">
        <f t="shared" si="7"/>
        <v>51314.92</v>
      </c>
      <c r="G517" s="1017">
        <f t="shared" si="7"/>
        <v>51314.917000000001</v>
      </c>
    </row>
    <row r="518" spans="1:7" s="1007" customFormat="1" ht="12.75" customHeight="1" x14ac:dyDescent="0.2">
      <c r="A518" s="1016" t="s">
        <v>2787</v>
      </c>
      <c r="B518" s="1017">
        <v>45350.47</v>
      </c>
      <c r="C518" s="1017">
        <v>45350.472999999998</v>
      </c>
      <c r="D518" s="1017">
        <v>982.5</v>
      </c>
      <c r="E518" s="1017">
        <v>956.8</v>
      </c>
      <c r="F518" s="1017">
        <f t="shared" ref="F518:G581" si="8">B518+D518</f>
        <v>46332.97</v>
      </c>
      <c r="G518" s="1017">
        <f t="shared" si="8"/>
        <v>46307.273000000001</v>
      </c>
    </row>
    <row r="519" spans="1:7" s="1007" customFormat="1" ht="12.75" customHeight="1" x14ac:dyDescent="0.2">
      <c r="A519" s="1016" t="s">
        <v>2788</v>
      </c>
      <c r="B519" s="1017">
        <v>54749.759999999995</v>
      </c>
      <c r="C519" s="1017">
        <v>54749.751999999993</v>
      </c>
      <c r="D519" s="1017">
        <v>1052.48</v>
      </c>
      <c r="E519" s="1017">
        <v>999.96199999999988</v>
      </c>
      <c r="F519" s="1017">
        <f t="shared" si="8"/>
        <v>55802.239999999998</v>
      </c>
      <c r="G519" s="1017">
        <f t="shared" si="8"/>
        <v>55749.713999999993</v>
      </c>
    </row>
    <row r="520" spans="1:7" s="1007" customFormat="1" ht="12.75" customHeight="1" x14ac:dyDescent="0.2">
      <c r="A520" s="1016" t="s">
        <v>2789</v>
      </c>
      <c r="B520" s="1017">
        <v>7965.21</v>
      </c>
      <c r="C520" s="1017">
        <v>7965.2049999999999</v>
      </c>
      <c r="D520" s="1017">
        <v>142.47999999999999</v>
      </c>
      <c r="E520" s="1017">
        <v>138.88</v>
      </c>
      <c r="F520" s="1017">
        <f t="shared" si="8"/>
        <v>8107.69</v>
      </c>
      <c r="G520" s="1017">
        <f t="shared" si="8"/>
        <v>8104.085</v>
      </c>
    </row>
    <row r="521" spans="1:7" s="1007" customFormat="1" ht="12.75" customHeight="1" x14ac:dyDescent="0.2">
      <c r="A521" s="1016" t="s">
        <v>2790</v>
      </c>
      <c r="B521" s="1017">
        <v>34746.94</v>
      </c>
      <c r="C521" s="1017">
        <v>34746.933000000005</v>
      </c>
      <c r="D521" s="1017">
        <v>246.55</v>
      </c>
      <c r="E521" s="1017">
        <v>225.15</v>
      </c>
      <c r="F521" s="1017">
        <f t="shared" si="8"/>
        <v>34993.490000000005</v>
      </c>
      <c r="G521" s="1017">
        <f t="shared" si="8"/>
        <v>34972.083000000006</v>
      </c>
    </row>
    <row r="522" spans="1:7" s="1007" customFormat="1" ht="12.75" customHeight="1" x14ac:dyDescent="0.2">
      <c r="A522" s="1016" t="s">
        <v>2791</v>
      </c>
      <c r="B522" s="1017">
        <v>46017.97</v>
      </c>
      <c r="C522" s="1017">
        <v>45996.163</v>
      </c>
      <c r="D522" s="1017">
        <v>891.4</v>
      </c>
      <c r="E522" s="1017">
        <v>888.15</v>
      </c>
      <c r="F522" s="1017">
        <f t="shared" si="8"/>
        <v>46909.37</v>
      </c>
      <c r="G522" s="1017">
        <f t="shared" si="8"/>
        <v>46884.313000000002</v>
      </c>
    </row>
    <row r="523" spans="1:7" s="1007" customFormat="1" ht="12.75" customHeight="1" x14ac:dyDescent="0.2">
      <c r="A523" s="1016" t="s">
        <v>2792</v>
      </c>
      <c r="B523" s="1017">
        <v>29033.9</v>
      </c>
      <c r="C523" s="1017">
        <v>29033.899000000001</v>
      </c>
      <c r="D523" s="1017">
        <v>411.45</v>
      </c>
      <c r="E523" s="1017">
        <v>411.45</v>
      </c>
      <c r="F523" s="1017">
        <f t="shared" si="8"/>
        <v>29445.350000000002</v>
      </c>
      <c r="G523" s="1017">
        <f t="shared" si="8"/>
        <v>29445.349000000002</v>
      </c>
    </row>
    <row r="524" spans="1:7" s="1007" customFormat="1" ht="12.75" customHeight="1" x14ac:dyDescent="0.2">
      <c r="A524" s="1016" t="s">
        <v>2793</v>
      </c>
      <c r="B524" s="1017">
        <v>13556.63</v>
      </c>
      <c r="C524" s="1017">
        <v>13556.629000000001</v>
      </c>
      <c r="D524" s="1017">
        <v>187.73000000000002</v>
      </c>
      <c r="E524" s="1017">
        <v>187.72499999999999</v>
      </c>
      <c r="F524" s="1017">
        <f t="shared" si="8"/>
        <v>13744.359999999999</v>
      </c>
      <c r="G524" s="1017">
        <f t="shared" si="8"/>
        <v>13744.354000000001</v>
      </c>
    </row>
    <row r="525" spans="1:7" s="1007" customFormat="1" ht="12.75" customHeight="1" x14ac:dyDescent="0.2">
      <c r="A525" s="1016" t="s">
        <v>2794</v>
      </c>
      <c r="B525" s="1017">
        <v>35541.61</v>
      </c>
      <c r="C525" s="1017">
        <v>35529.295000000006</v>
      </c>
      <c r="D525" s="1017">
        <v>300.05</v>
      </c>
      <c r="E525" s="1017">
        <v>277.3</v>
      </c>
      <c r="F525" s="1017">
        <f t="shared" si="8"/>
        <v>35841.660000000003</v>
      </c>
      <c r="G525" s="1017">
        <f t="shared" si="8"/>
        <v>35806.595000000008</v>
      </c>
    </row>
    <row r="526" spans="1:7" s="1007" customFormat="1" ht="12.75" customHeight="1" x14ac:dyDescent="0.2">
      <c r="A526" s="1016" t="s">
        <v>2795</v>
      </c>
      <c r="B526" s="1017">
        <v>36855.64</v>
      </c>
      <c r="C526" s="1017">
        <v>36855.643000000004</v>
      </c>
      <c r="D526" s="1017">
        <v>881.25</v>
      </c>
      <c r="E526" s="1017">
        <v>881.25</v>
      </c>
      <c r="F526" s="1017">
        <f t="shared" si="8"/>
        <v>37736.89</v>
      </c>
      <c r="G526" s="1017">
        <f t="shared" si="8"/>
        <v>37736.893000000004</v>
      </c>
    </row>
    <row r="527" spans="1:7" s="1007" customFormat="1" ht="12.75" customHeight="1" x14ac:dyDescent="0.2">
      <c r="A527" s="1016" t="s">
        <v>2796</v>
      </c>
      <c r="B527" s="1017">
        <v>40622.799999999996</v>
      </c>
      <c r="C527" s="1017">
        <v>40583.831999999995</v>
      </c>
      <c r="D527" s="1017">
        <v>760.08</v>
      </c>
      <c r="E527" s="1017">
        <v>751.22500000000002</v>
      </c>
      <c r="F527" s="1017">
        <f t="shared" si="8"/>
        <v>41382.879999999997</v>
      </c>
      <c r="G527" s="1017">
        <f t="shared" si="8"/>
        <v>41335.056999999993</v>
      </c>
    </row>
    <row r="528" spans="1:7" s="1007" customFormat="1" ht="12.75" customHeight="1" x14ac:dyDescent="0.2">
      <c r="A528" s="1016" t="s">
        <v>2797</v>
      </c>
      <c r="B528" s="1017">
        <v>49701.97</v>
      </c>
      <c r="C528" s="1017">
        <v>49701.968000000001</v>
      </c>
      <c r="D528" s="1017">
        <v>1000.1</v>
      </c>
      <c r="E528" s="1017">
        <v>998.9</v>
      </c>
      <c r="F528" s="1017">
        <f t="shared" si="8"/>
        <v>50702.07</v>
      </c>
      <c r="G528" s="1017">
        <f t="shared" si="8"/>
        <v>50700.868000000002</v>
      </c>
    </row>
    <row r="529" spans="1:7" s="1007" customFormat="1" ht="12.75" customHeight="1" x14ac:dyDescent="0.2">
      <c r="A529" s="1016" t="s">
        <v>2798</v>
      </c>
      <c r="B529" s="1017">
        <v>42968.32</v>
      </c>
      <c r="C529" s="1017">
        <v>42968.322999999997</v>
      </c>
      <c r="D529" s="1017">
        <v>352.33000000000004</v>
      </c>
      <c r="E529" s="1017">
        <v>352.32499999999999</v>
      </c>
      <c r="F529" s="1017">
        <f t="shared" si="8"/>
        <v>43320.65</v>
      </c>
      <c r="G529" s="1017">
        <f t="shared" si="8"/>
        <v>43320.647999999994</v>
      </c>
    </row>
    <row r="530" spans="1:7" s="1007" customFormat="1" ht="12.75" customHeight="1" x14ac:dyDescent="0.2">
      <c r="A530" s="1016" t="s">
        <v>2799</v>
      </c>
      <c r="B530" s="1017">
        <v>39062.369999999995</v>
      </c>
      <c r="C530" s="1017">
        <v>39062.365999999995</v>
      </c>
      <c r="D530" s="1017">
        <v>793.3</v>
      </c>
      <c r="E530" s="1017">
        <v>769.9</v>
      </c>
      <c r="F530" s="1017">
        <f t="shared" si="8"/>
        <v>39855.67</v>
      </c>
      <c r="G530" s="1017">
        <f t="shared" si="8"/>
        <v>39832.265999999996</v>
      </c>
    </row>
    <row r="531" spans="1:7" s="1007" customFormat="1" ht="12.75" customHeight="1" x14ac:dyDescent="0.2">
      <c r="A531" s="1016" t="s">
        <v>2800</v>
      </c>
      <c r="B531" s="1017">
        <v>26700.920000000002</v>
      </c>
      <c r="C531" s="1017">
        <v>26638.193999999996</v>
      </c>
      <c r="D531" s="1017">
        <v>447.7</v>
      </c>
      <c r="E531" s="1017">
        <v>423.7</v>
      </c>
      <c r="F531" s="1017">
        <f t="shared" si="8"/>
        <v>27148.620000000003</v>
      </c>
      <c r="G531" s="1017">
        <f t="shared" si="8"/>
        <v>27061.893999999997</v>
      </c>
    </row>
    <row r="532" spans="1:7" s="1007" customFormat="1" ht="12.75" customHeight="1" x14ac:dyDescent="0.2">
      <c r="A532" s="1016" t="s">
        <v>2801</v>
      </c>
      <c r="B532" s="1017">
        <v>43198.85</v>
      </c>
      <c r="C532" s="1017">
        <v>43177.593719999997</v>
      </c>
      <c r="D532" s="1017">
        <v>1413.1</v>
      </c>
      <c r="E532" s="1017">
        <v>1413.1</v>
      </c>
      <c r="F532" s="1017">
        <f t="shared" si="8"/>
        <v>44611.95</v>
      </c>
      <c r="G532" s="1017">
        <f t="shared" si="8"/>
        <v>44590.693719999996</v>
      </c>
    </row>
    <row r="533" spans="1:7" s="1007" customFormat="1" ht="12.75" customHeight="1" x14ac:dyDescent="0.2">
      <c r="A533" s="1016" t="s">
        <v>2802</v>
      </c>
      <c r="B533" s="1017">
        <v>36415.33</v>
      </c>
      <c r="C533" s="1017">
        <v>36370.302000000003</v>
      </c>
      <c r="D533" s="1017">
        <v>770.4</v>
      </c>
      <c r="E533" s="1017">
        <v>721.5</v>
      </c>
      <c r="F533" s="1017">
        <f t="shared" si="8"/>
        <v>37185.730000000003</v>
      </c>
      <c r="G533" s="1017">
        <f t="shared" si="8"/>
        <v>37091.802000000003</v>
      </c>
    </row>
    <row r="534" spans="1:7" s="1007" customFormat="1" ht="12.75" customHeight="1" x14ac:dyDescent="0.2">
      <c r="A534" s="1016" t="s">
        <v>2803</v>
      </c>
      <c r="B534" s="1017">
        <v>33705.740000000005</v>
      </c>
      <c r="C534" s="1017">
        <v>33705.737000000001</v>
      </c>
      <c r="D534" s="1017">
        <v>609.70000000000005</v>
      </c>
      <c r="E534" s="1017">
        <v>609.70000000000005</v>
      </c>
      <c r="F534" s="1017">
        <f t="shared" si="8"/>
        <v>34315.440000000002</v>
      </c>
      <c r="G534" s="1017">
        <f t="shared" si="8"/>
        <v>34315.436999999998</v>
      </c>
    </row>
    <row r="535" spans="1:7" s="1007" customFormat="1" ht="12.75" customHeight="1" x14ac:dyDescent="0.2">
      <c r="A535" s="1016" t="s">
        <v>2804</v>
      </c>
      <c r="B535" s="1017">
        <v>29339.07</v>
      </c>
      <c r="C535" s="1017">
        <v>29339.067999999999</v>
      </c>
      <c r="D535" s="1017">
        <v>751</v>
      </c>
      <c r="E535" s="1017">
        <v>749.2</v>
      </c>
      <c r="F535" s="1017">
        <f t="shared" si="8"/>
        <v>30090.07</v>
      </c>
      <c r="G535" s="1017">
        <f t="shared" si="8"/>
        <v>30088.268</v>
      </c>
    </row>
    <row r="536" spans="1:7" s="1007" customFormat="1" ht="12.75" customHeight="1" x14ac:dyDescent="0.2">
      <c r="A536" s="1016" t="s">
        <v>2805</v>
      </c>
      <c r="B536" s="1017">
        <v>53147.850000000006</v>
      </c>
      <c r="C536" s="1017">
        <v>53128.254999999997</v>
      </c>
      <c r="D536" s="1017">
        <v>918.7</v>
      </c>
      <c r="E536" s="1017">
        <v>886.6</v>
      </c>
      <c r="F536" s="1017">
        <f t="shared" si="8"/>
        <v>54066.55</v>
      </c>
      <c r="G536" s="1017">
        <f t="shared" si="8"/>
        <v>54014.854999999996</v>
      </c>
    </row>
    <row r="537" spans="1:7" s="1007" customFormat="1" ht="12.75" customHeight="1" x14ac:dyDescent="0.2">
      <c r="A537" s="1016" t="s">
        <v>2806</v>
      </c>
      <c r="B537" s="1017">
        <v>29059.15</v>
      </c>
      <c r="C537" s="1017">
        <v>29059.147000000001</v>
      </c>
      <c r="D537" s="1017">
        <v>356.8</v>
      </c>
      <c r="E537" s="1017">
        <v>356.8</v>
      </c>
      <c r="F537" s="1017">
        <f t="shared" si="8"/>
        <v>29415.95</v>
      </c>
      <c r="G537" s="1017">
        <f t="shared" si="8"/>
        <v>29415.947</v>
      </c>
    </row>
    <row r="538" spans="1:7" s="1007" customFormat="1" ht="12.75" customHeight="1" x14ac:dyDescent="0.2">
      <c r="A538" s="1016" t="s">
        <v>2807</v>
      </c>
      <c r="B538" s="1017">
        <v>25859.1</v>
      </c>
      <c r="C538" s="1017">
        <v>25859.093999999997</v>
      </c>
      <c r="D538" s="1017">
        <v>371.25</v>
      </c>
      <c r="E538" s="1017">
        <v>316.25</v>
      </c>
      <c r="F538" s="1017">
        <f t="shared" si="8"/>
        <v>26230.35</v>
      </c>
      <c r="G538" s="1017">
        <f t="shared" si="8"/>
        <v>26175.343999999997</v>
      </c>
    </row>
    <row r="539" spans="1:7" s="1007" customFormat="1" ht="12.75" customHeight="1" x14ac:dyDescent="0.2">
      <c r="A539" s="1016" t="s">
        <v>2808</v>
      </c>
      <c r="B539" s="1017">
        <v>15402.51</v>
      </c>
      <c r="C539" s="1017">
        <v>15402.505999999999</v>
      </c>
      <c r="D539" s="1017">
        <v>335.75</v>
      </c>
      <c r="E539" s="1017">
        <v>326.25</v>
      </c>
      <c r="F539" s="1017">
        <f t="shared" si="8"/>
        <v>15738.26</v>
      </c>
      <c r="G539" s="1017">
        <f t="shared" si="8"/>
        <v>15728.755999999999</v>
      </c>
    </row>
    <row r="540" spans="1:7" s="1007" customFormat="1" ht="12.75" customHeight="1" x14ac:dyDescent="0.2">
      <c r="A540" s="1016" t="s">
        <v>2809</v>
      </c>
      <c r="B540" s="1017">
        <v>32782.47</v>
      </c>
      <c r="C540" s="1017">
        <v>32782.466999999997</v>
      </c>
      <c r="D540" s="1017">
        <v>1619.28</v>
      </c>
      <c r="E540" s="1017">
        <v>1619.2750000000001</v>
      </c>
      <c r="F540" s="1017">
        <f t="shared" si="8"/>
        <v>34401.75</v>
      </c>
      <c r="G540" s="1017">
        <f t="shared" si="8"/>
        <v>34401.741999999998</v>
      </c>
    </row>
    <row r="541" spans="1:7" s="1007" customFormat="1" ht="12.75" customHeight="1" x14ac:dyDescent="0.2">
      <c r="A541" s="1016" t="s">
        <v>2810</v>
      </c>
      <c r="B541" s="1017">
        <v>44358.89</v>
      </c>
      <c r="C541" s="1017">
        <v>44358.885999999999</v>
      </c>
      <c r="D541" s="1017">
        <v>1225.25</v>
      </c>
      <c r="E541" s="1017">
        <v>1225.25</v>
      </c>
      <c r="F541" s="1017">
        <f t="shared" si="8"/>
        <v>45584.14</v>
      </c>
      <c r="G541" s="1017">
        <f t="shared" si="8"/>
        <v>45584.135999999999</v>
      </c>
    </row>
    <row r="542" spans="1:7" s="1007" customFormat="1" ht="12.75" customHeight="1" x14ac:dyDescent="0.2">
      <c r="A542" s="1016" t="s">
        <v>2811</v>
      </c>
      <c r="B542" s="1017">
        <v>57643.229999999996</v>
      </c>
      <c r="C542" s="1017">
        <v>57613.542999999991</v>
      </c>
      <c r="D542" s="1017">
        <v>969.55</v>
      </c>
      <c r="E542" s="1017">
        <v>969.55</v>
      </c>
      <c r="F542" s="1017">
        <f t="shared" si="8"/>
        <v>58612.78</v>
      </c>
      <c r="G542" s="1017">
        <f t="shared" si="8"/>
        <v>58583.092999999993</v>
      </c>
    </row>
    <row r="543" spans="1:7" s="1007" customFormat="1" ht="12.75" customHeight="1" x14ac:dyDescent="0.2">
      <c r="A543" s="1016" t="s">
        <v>2812</v>
      </c>
      <c r="B543" s="1017">
        <v>31731.5</v>
      </c>
      <c r="C543" s="1017">
        <v>31473.5988</v>
      </c>
      <c r="D543" s="1017">
        <v>1144.25</v>
      </c>
      <c r="E543" s="1017">
        <v>1119.6500000000001</v>
      </c>
      <c r="F543" s="1017">
        <f t="shared" si="8"/>
        <v>32875.75</v>
      </c>
      <c r="G543" s="1017">
        <f t="shared" si="8"/>
        <v>32593.248800000001</v>
      </c>
    </row>
    <row r="544" spans="1:7" s="1007" customFormat="1" ht="12.75" customHeight="1" x14ac:dyDescent="0.2">
      <c r="A544" s="1016" t="s">
        <v>2813</v>
      </c>
      <c r="B544" s="1017">
        <v>38936.400000000001</v>
      </c>
      <c r="C544" s="1017">
        <v>38936.389000000003</v>
      </c>
      <c r="D544" s="1017">
        <v>383.4</v>
      </c>
      <c r="E544" s="1017">
        <v>248.7</v>
      </c>
      <c r="F544" s="1017">
        <f t="shared" si="8"/>
        <v>39319.800000000003</v>
      </c>
      <c r="G544" s="1017">
        <f t="shared" si="8"/>
        <v>39185.089</v>
      </c>
    </row>
    <row r="545" spans="1:7" s="1007" customFormat="1" ht="12.75" customHeight="1" x14ac:dyDescent="0.2">
      <c r="A545" s="1016" t="s">
        <v>2814</v>
      </c>
      <c r="B545" s="1017">
        <v>36337.949999999997</v>
      </c>
      <c r="C545" s="1017">
        <v>36337.953000000001</v>
      </c>
      <c r="D545" s="1017">
        <v>705.6</v>
      </c>
      <c r="E545" s="1017">
        <v>705.59487999999999</v>
      </c>
      <c r="F545" s="1017">
        <f t="shared" si="8"/>
        <v>37043.549999999996</v>
      </c>
      <c r="G545" s="1017">
        <f t="shared" si="8"/>
        <v>37043.547879999998</v>
      </c>
    </row>
    <row r="546" spans="1:7" s="1007" customFormat="1" ht="12.75" customHeight="1" x14ac:dyDescent="0.2">
      <c r="A546" s="1016" t="s">
        <v>2815</v>
      </c>
      <c r="B546" s="1017">
        <v>30246.25</v>
      </c>
      <c r="C546" s="1017">
        <v>30246.251</v>
      </c>
      <c r="D546" s="1017">
        <v>529.9</v>
      </c>
      <c r="E546" s="1017">
        <v>481</v>
      </c>
      <c r="F546" s="1017">
        <f t="shared" si="8"/>
        <v>30776.15</v>
      </c>
      <c r="G546" s="1017">
        <f t="shared" si="8"/>
        <v>30727.251</v>
      </c>
    </row>
    <row r="547" spans="1:7" s="1007" customFormat="1" ht="12.75" customHeight="1" x14ac:dyDescent="0.2">
      <c r="A547" s="1016" t="s">
        <v>2816</v>
      </c>
      <c r="B547" s="1017">
        <v>37524</v>
      </c>
      <c r="C547" s="1017">
        <v>37523.993000000002</v>
      </c>
      <c r="D547" s="1017">
        <v>716.05</v>
      </c>
      <c r="E547" s="1017">
        <v>716.05</v>
      </c>
      <c r="F547" s="1017">
        <f t="shared" si="8"/>
        <v>38240.050000000003</v>
      </c>
      <c r="G547" s="1017">
        <f t="shared" si="8"/>
        <v>38240.043000000005</v>
      </c>
    </row>
    <row r="548" spans="1:7" s="1007" customFormat="1" ht="12.75" customHeight="1" x14ac:dyDescent="0.2">
      <c r="A548" s="1016" t="s">
        <v>2817</v>
      </c>
      <c r="B548" s="1017">
        <v>39736.629999999997</v>
      </c>
      <c r="C548" s="1017">
        <v>39637.272019999997</v>
      </c>
      <c r="D548" s="1017">
        <v>932.99</v>
      </c>
      <c r="E548" s="1017">
        <v>864.29324999999994</v>
      </c>
      <c r="F548" s="1017">
        <f t="shared" si="8"/>
        <v>40669.619999999995</v>
      </c>
      <c r="G548" s="1017">
        <f t="shared" si="8"/>
        <v>40501.565269999999</v>
      </c>
    </row>
    <row r="549" spans="1:7" s="1007" customFormat="1" ht="12.75" customHeight="1" x14ac:dyDescent="0.2">
      <c r="A549" s="1016" t="s">
        <v>2818</v>
      </c>
      <c r="B549" s="1017">
        <v>25841.18</v>
      </c>
      <c r="C549" s="1017">
        <v>25841.18</v>
      </c>
      <c r="D549" s="1017">
        <v>494.83</v>
      </c>
      <c r="E549" s="1017">
        <v>494.82499999999999</v>
      </c>
      <c r="F549" s="1017">
        <f t="shared" si="8"/>
        <v>26336.010000000002</v>
      </c>
      <c r="G549" s="1017">
        <f t="shared" si="8"/>
        <v>26336.005000000001</v>
      </c>
    </row>
    <row r="550" spans="1:7" s="1007" customFormat="1" ht="12.75" customHeight="1" x14ac:dyDescent="0.2">
      <c r="A550" s="1016" t="s">
        <v>2819</v>
      </c>
      <c r="B550" s="1017">
        <v>8230.67</v>
      </c>
      <c r="C550" s="1017">
        <v>8230.6640000000007</v>
      </c>
      <c r="D550" s="1017">
        <v>107.38</v>
      </c>
      <c r="E550" s="1017">
        <v>107.375</v>
      </c>
      <c r="F550" s="1017">
        <f t="shared" si="8"/>
        <v>8338.0499999999993</v>
      </c>
      <c r="G550" s="1017">
        <f t="shared" si="8"/>
        <v>8338.0390000000007</v>
      </c>
    </row>
    <row r="551" spans="1:7" s="1007" customFormat="1" ht="12.75" customHeight="1" x14ac:dyDescent="0.2">
      <c r="A551" s="1016" t="s">
        <v>2820</v>
      </c>
      <c r="B551" s="1017">
        <v>29390.98</v>
      </c>
      <c r="C551" s="1017">
        <v>29383.127</v>
      </c>
      <c r="D551" s="1017">
        <v>171.8</v>
      </c>
      <c r="E551" s="1017">
        <v>171.8</v>
      </c>
      <c r="F551" s="1017">
        <f t="shared" si="8"/>
        <v>29562.78</v>
      </c>
      <c r="G551" s="1017">
        <f t="shared" si="8"/>
        <v>29554.927</v>
      </c>
    </row>
    <row r="552" spans="1:7" s="1007" customFormat="1" ht="12.75" customHeight="1" x14ac:dyDescent="0.2">
      <c r="A552" s="1016" t="s">
        <v>2821</v>
      </c>
      <c r="B552" s="1017">
        <v>33411.83</v>
      </c>
      <c r="C552" s="1017">
        <v>33411.83</v>
      </c>
      <c r="D552" s="1017">
        <v>299.2</v>
      </c>
      <c r="E552" s="1017">
        <v>285.59999999999997</v>
      </c>
      <c r="F552" s="1017">
        <f t="shared" si="8"/>
        <v>33711.03</v>
      </c>
      <c r="G552" s="1017">
        <f t="shared" si="8"/>
        <v>33697.43</v>
      </c>
    </row>
    <row r="553" spans="1:7" s="1007" customFormat="1" ht="12.75" customHeight="1" x14ac:dyDescent="0.2">
      <c r="A553" s="1016" t="s">
        <v>2822</v>
      </c>
      <c r="B553" s="1017">
        <v>37633.31</v>
      </c>
      <c r="C553" s="1017">
        <v>37603.894</v>
      </c>
      <c r="D553" s="1017">
        <v>740.73</v>
      </c>
      <c r="E553" s="1017">
        <v>740.72500000000002</v>
      </c>
      <c r="F553" s="1017">
        <f t="shared" si="8"/>
        <v>38374.04</v>
      </c>
      <c r="G553" s="1017">
        <f t="shared" si="8"/>
        <v>38344.618999999999</v>
      </c>
    </row>
    <row r="554" spans="1:7" s="1007" customFormat="1" ht="12.75" customHeight="1" x14ac:dyDescent="0.2">
      <c r="A554" s="1016" t="s">
        <v>2823</v>
      </c>
      <c r="B554" s="1017">
        <v>40355.479999999996</v>
      </c>
      <c r="C554" s="1017">
        <v>40355.47</v>
      </c>
      <c r="D554" s="1017">
        <v>995.1</v>
      </c>
      <c r="E554" s="1017">
        <v>995.1</v>
      </c>
      <c r="F554" s="1017">
        <f t="shared" si="8"/>
        <v>41350.579999999994</v>
      </c>
      <c r="G554" s="1017">
        <f t="shared" si="8"/>
        <v>41350.57</v>
      </c>
    </row>
    <row r="555" spans="1:7" s="1007" customFormat="1" ht="12.75" customHeight="1" x14ac:dyDescent="0.2">
      <c r="A555" s="1016" t="s">
        <v>2824</v>
      </c>
      <c r="B555" s="1017">
        <v>42345.229999999996</v>
      </c>
      <c r="C555" s="1017">
        <v>42345.233</v>
      </c>
      <c r="D555" s="1017">
        <v>1019.25</v>
      </c>
      <c r="E555" s="1017">
        <v>958.05</v>
      </c>
      <c r="F555" s="1017">
        <f t="shared" si="8"/>
        <v>43364.479999999996</v>
      </c>
      <c r="G555" s="1017">
        <f t="shared" si="8"/>
        <v>43303.283000000003</v>
      </c>
    </row>
    <row r="556" spans="1:7" s="1007" customFormat="1" ht="12.75" customHeight="1" x14ac:dyDescent="0.2">
      <c r="A556" s="1016" t="s">
        <v>2825</v>
      </c>
      <c r="B556" s="1017">
        <v>28306.34</v>
      </c>
      <c r="C556" s="1017">
        <v>28306.34</v>
      </c>
      <c r="D556" s="1017">
        <v>604.20000000000005</v>
      </c>
      <c r="E556" s="1017">
        <v>585.6</v>
      </c>
      <c r="F556" s="1017">
        <f t="shared" si="8"/>
        <v>28910.54</v>
      </c>
      <c r="G556" s="1017">
        <f t="shared" si="8"/>
        <v>28891.94</v>
      </c>
    </row>
    <row r="557" spans="1:7" s="1007" customFormat="1" ht="12.75" customHeight="1" x14ac:dyDescent="0.2">
      <c r="A557" s="1016" t="s">
        <v>2826</v>
      </c>
      <c r="B557" s="1017">
        <v>31398.6</v>
      </c>
      <c r="C557" s="1017">
        <v>31398.601000000002</v>
      </c>
      <c r="D557" s="1017">
        <v>468.8</v>
      </c>
      <c r="E557" s="1017">
        <v>468.8</v>
      </c>
      <c r="F557" s="1017">
        <f t="shared" si="8"/>
        <v>31867.399999999998</v>
      </c>
      <c r="G557" s="1017">
        <f t="shared" si="8"/>
        <v>31867.401000000002</v>
      </c>
    </row>
    <row r="558" spans="1:7" s="1007" customFormat="1" ht="12.75" customHeight="1" x14ac:dyDescent="0.2">
      <c r="A558" s="1016" t="s">
        <v>2827</v>
      </c>
      <c r="B558" s="1017">
        <v>37304.15</v>
      </c>
      <c r="C558" s="1017">
        <v>37240.629999999997</v>
      </c>
      <c r="D558" s="1017">
        <v>1033.1500000000001</v>
      </c>
      <c r="E558" s="1017">
        <v>1033.1500000000001</v>
      </c>
      <c r="F558" s="1017">
        <f t="shared" si="8"/>
        <v>38337.300000000003</v>
      </c>
      <c r="G558" s="1017">
        <f t="shared" si="8"/>
        <v>38273.78</v>
      </c>
    </row>
    <row r="559" spans="1:7" s="1007" customFormat="1" ht="12.75" customHeight="1" x14ac:dyDescent="0.2">
      <c r="A559" s="1016" t="s">
        <v>2828</v>
      </c>
      <c r="B559" s="1017">
        <v>34857.850000000006</v>
      </c>
      <c r="C559" s="1017">
        <v>34857.853999999999</v>
      </c>
      <c r="D559" s="1017">
        <v>902.85</v>
      </c>
      <c r="E559" s="1017">
        <v>902.85</v>
      </c>
      <c r="F559" s="1017">
        <f t="shared" si="8"/>
        <v>35760.700000000004</v>
      </c>
      <c r="G559" s="1017">
        <f t="shared" si="8"/>
        <v>35760.703999999998</v>
      </c>
    </row>
    <row r="560" spans="1:7" s="1007" customFormat="1" ht="12.75" customHeight="1" x14ac:dyDescent="0.2">
      <c r="A560" s="1016" t="s">
        <v>2829</v>
      </c>
      <c r="B560" s="1017">
        <v>44648.22</v>
      </c>
      <c r="C560" s="1017">
        <v>44648.216</v>
      </c>
      <c r="D560" s="1017">
        <v>890.45</v>
      </c>
      <c r="E560" s="1017">
        <v>863.45</v>
      </c>
      <c r="F560" s="1017">
        <f t="shared" si="8"/>
        <v>45538.67</v>
      </c>
      <c r="G560" s="1017">
        <f t="shared" si="8"/>
        <v>45511.665999999997</v>
      </c>
    </row>
    <row r="561" spans="1:7" s="1007" customFormat="1" ht="12.75" customHeight="1" x14ac:dyDescent="0.2">
      <c r="A561" s="1016" t="s">
        <v>2830</v>
      </c>
      <c r="B561" s="1017">
        <v>31721.23</v>
      </c>
      <c r="C561" s="1017">
        <v>31721.226000000002</v>
      </c>
      <c r="D561" s="1017">
        <v>523.6</v>
      </c>
      <c r="E561" s="1017">
        <v>523.6</v>
      </c>
      <c r="F561" s="1017">
        <f t="shared" si="8"/>
        <v>32244.829999999998</v>
      </c>
      <c r="G561" s="1017">
        <f t="shared" si="8"/>
        <v>32244.826000000001</v>
      </c>
    </row>
    <row r="562" spans="1:7" s="1007" customFormat="1" ht="12.75" customHeight="1" x14ac:dyDescent="0.2">
      <c r="A562" s="1016" t="s">
        <v>2831</v>
      </c>
      <c r="B562" s="1017">
        <v>34006.61</v>
      </c>
      <c r="C562" s="1017">
        <v>33979.055999999997</v>
      </c>
      <c r="D562" s="1017">
        <v>926.65</v>
      </c>
      <c r="E562" s="1017">
        <v>895.15</v>
      </c>
      <c r="F562" s="1017">
        <f t="shared" si="8"/>
        <v>34933.26</v>
      </c>
      <c r="G562" s="1017">
        <f t="shared" si="8"/>
        <v>34874.205999999998</v>
      </c>
    </row>
    <row r="563" spans="1:7" s="1007" customFormat="1" ht="12.75" customHeight="1" x14ac:dyDescent="0.2">
      <c r="A563" s="1016" t="s">
        <v>2832</v>
      </c>
      <c r="B563" s="1017">
        <v>38880.39</v>
      </c>
      <c r="C563" s="1017">
        <v>38880.390999999996</v>
      </c>
      <c r="D563" s="1017">
        <v>304.85000000000002</v>
      </c>
      <c r="E563" s="1017">
        <v>286.85000000000002</v>
      </c>
      <c r="F563" s="1017">
        <f t="shared" si="8"/>
        <v>39185.24</v>
      </c>
      <c r="G563" s="1017">
        <f t="shared" si="8"/>
        <v>39167.240999999995</v>
      </c>
    </row>
    <row r="564" spans="1:7" s="1007" customFormat="1" ht="12.75" customHeight="1" x14ac:dyDescent="0.2">
      <c r="A564" s="1016" t="s">
        <v>2833</v>
      </c>
      <c r="B564" s="1017">
        <v>36563.74</v>
      </c>
      <c r="C564" s="1017">
        <v>36563.741999999998</v>
      </c>
      <c r="D564" s="1017">
        <v>1380.4</v>
      </c>
      <c r="E564" s="1017">
        <v>1360.6000000000001</v>
      </c>
      <c r="F564" s="1017">
        <f t="shared" si="8"/>
        <v>37944.14</v>
      </c>
      <c r="G564" s="1017">
        <f t="shared" si="8"/>
        <v>37924.341999999997</v>
      </c>
    </row>
    <row r="565" spans="1:7" s="1007" customFormat="1" ht="12.75" customHeight="1" x14ac:dyDescent="0.2">
      <c r="A565" s="1016" t="s">
        <v>2834</v>
      </c>
      <c r="B565" s="1017">
        <v>29142.639999999999</v>
      </c>
      <c r="C565" s="1017">
        <v>29142.632000000001</v>
      </c>
      <c r="D565" s="1017">
        <v>196.3</v>
      </c>
      <c r="E565" s="1017">
        <v>196.25</v>
      </c>
      <c r="F565" s="1017">
        <f t="shared" si="8"/>
        <v>29338.94</v>
      </c>
      <c r="G565" s="1017">
        <f t="shared" si="8"/>
        <v>29338.882000000001</v>
      </c>
    </row>
    <row r="566" spans="1:7" s="1007" customFormat="1" ht="12.75" customHeight="1" x14ac:dyDescent="0.2">
      <c r="A566" s="1016" t="s">
        <v>2835</v>
      </c>
      <c r="B566" s="1017">
        <v>30033.07</v>
      </c>
      <c r="C566" s="1017">
        <v>30033.063999999998</v>
      </c>
      <c r="D566" s="1017">
        <v>764.18000000000006</v>
      </c>
      <c r="E566" s="1017">
        <v>764.17499999999995</v>
      </c>
      <c r="F566" s="1017">
        <f t="shared" si="8"/>
        <v>30797.25</v>
      </c>
      <c r="G566" s="1017">
        <f t="shared" si="8"/>
        <v>30797.238999999998</v>
      </c>
    </row>
    <row r="567" spans="1:7" s="1007" customFormat="1" ht="12.75" customHeight="1" x14ac:dyDescent="0.2">
      <c r="A567" s="1016" t="s">
        <v>2836</v>
      </c>
      <c r="B567" s="1017">
        <v>24305.43</v>
      </c>
      <c r="C567" s="1017">
        <v>24305.431</v>
      </c>
      <c r="D567" s="1017">
        <v>573.08000000000004</v>
      </c>
      <c r="E567" s="1017">
        <v>477.37500000000006</v>
      </c>
      <c r="F567" s="1017">
        <f t="shared" si="8"/>
        <v>24878.510000000002</v>
      </c>
      <c r="G567" s="1017">
        <f t="shared" si="8"/>
        <v>24782.806</v>
      </c>
    </row>
    <row r="568" spans="1:7" s="1007" customFormat="1" ht="12.75" customHeight="1" x14ac:dyDescent="0.2">
      <c r="A568" s="1016" t="s">
        <v>2837</v>
      </c>
      <c r="B568" s="1017">
        <v>31957.910000000003</v>
      </c>
      <c r="C568" s="1017">
        <v>31957.902999999998</v>
      </c>
      <c r="D568" s="1017">
        <v>600.45000000000005</v>
      </c>
      <c r="E568" s="1017">
        <v>600.45000000000005</v>
      </c>
      <c r="F568" s="1017">
        <f t="shared" si="8"/>
        <v>32558.360000000004</v>
      </c>
      <c r="G568" s="1017">
        <f t="shared" si="8"/>
        <v>32558.352999999999</v>
      </c>
    </row>
    <row r="569" spans="1:7" s="1007" customFormat="1" ht="12.75" customHeight="1" x14ac:dyDescent="0.2">
      <c r="A569" s="1016" t="s">
        <v>2838</v>
      </c>
      <c r="B569" s="1017">
        <v>29357.049999999996</v>
      </c>
      <c r="C569" s="1017">
        <v>29341.79</v>
      </c>
      <c r="D569" s="1017">
        <v>435.35</v>
      </c>
      <c r="E569" s="1017">
        <v>431.90000000000003</v>
      </c>
      <c r="F569" s="1017">
        <f t="shared" si="8"/>
        <v>29792.399999999994</v>
      </c>
      <c r="G569" s="1017">
        <f t="shared" si="8"/>
        <v>29773.690000000002</v>
      </c>
    </row>
    <row r="570" spans="1:7" s="1007" customFormat="1" ht="12.75" customHeight="1" x14ac:dyDescent="0.2">
      <c r="A570" s="1016" t="s">
        <v>2839</v>
      </c>
      <c r="B570" s="1017">
        <v>31500.980000000003</v>
      </c>
      <c r="C570" s="1017">
        <v>31500.980000000003</v>
      </c>
      <c r="D570" s="1017">
        <v>209.85000000000002</v>
      </c>
      <c r="E570" s="1017">
        <v>209.85000000000002</v>
      </c>
      <c r="F570" s="1017">
        <f t="shared" si="8"/>
        <v>31710.83</v>
      </c>
      <c r="G570" s="1017">
        <f t="shared" si="8"/>
        <v>31710.83</v>
      </c>
    </row>
    <row r="571" spans="1:7" s="1007" customFormat="1" ht="12.75" customHeight="1" x14ac:dyDescent="0.2">
      <c r="A571" s="1016" t="s">
        <v>2840</v>
      </c>
      <c r="B571" s="1017">
        <v>31693.27</v>
      </c>
      <c r="C571" s="1017">
        <v>31652.825000000001</v>
      </c>
      <c r="D571" s="1017">
        <v>709.4</v>
      </c>
      <c r="E571" s="1017">
        <v>669.5</v>
      </c>
      <c r="F571" s="1017">
        <f t="shared" si="8"/>
        <v>32402.670000000002</v>
      </c>
      <c r="G571" s="1017">
        <f t="shared" si="8"/>
        <v>32322.325000000001</v>
      </c>
    </row>
    <row r="572" spans="1:7" s="1007" customFormat="1" ht="12.75" customHeight="1" x14ac:dyDescent="0.2">
      <c r="A572" s="1016" t="s">
        <v>2841</v>
      </c>
      <c r="B572" s="1017">
        <v>46834.86</v>
      </c>
      <c r="C572" s="1017">
        <v>46834.854999999996</v>
      </c>
      <c r="D572" s="1017">
        <v>971.5</v>
      </c>
      <c r="E572" s="1017">
        <v>963.84478999999999</v>
      </c>
      <c r="F572" s="1017">
        <f t="shared" si="8"/>
        <v>47806.36</v>
      </c>
      <c r="G572" s="1017">
        <f t="shared" si="8"/>
        <v>47798.699789999999</v>
      </c>
    </row>
    <row r="573" spans="1:7" s="1007" customFormat="1" ht="12.75" customHeight="1" x14ac:dyDescent="0.2">
      <c r="A573" s="1016" t="s">
        <v>2842</v>
      </c>
      <c r="B573" s="1017">
        <v>58934.54</v>
      </c>
      <c r="C573" s="1017">
        <v>58934.54</v>
      </c>
      <c r="D573" s="1017">
        <v>1207.6500000000001</v>
      </c>
      <c r="E573" s="1017">
        <v>1154.8677500000001</v>
      </c>
      <c r="F573" s="1017">
        <f t="shared" si="8"/>
        <v>60142.19</v>
      </c>
      <c r="G573" s="1017">
        <f t="shared" si="8"/>
        <v>60089.407749999998</v>
      </c>
    </row>
    <row r="574" spans="1:7" s="1007" customFormat="1" ht="12.75" customHeight="1" x14ac:dyDescent="0.2">
      <c r="A574" s="1016" t="s">
        <v>2843</v>
      </c>
      <c r="B574" s="1017">
        <v>5279.8</v>
      </c>
      <c r="C574" s="1017">
        <v>5279.8040000000001</v>
      </c>
      <c r="D574" s="1017">
        <v>44</v>
      </c>
      <c r="E574" s="1017">
        <v>44</v>
      </c>
      <c r="F574" s="1017">
        <f t="shared" si="8"/>
        <v>5323.8</v>
      </c>
      <c r="G574" s="1017">
        <f t="shared" si="8"/>
        <v>5323.8040000000001</v>
      </c>
    </row>
    <row r="575" spans="1:7" s="1007" customFormat="1" ht="21" x14ac:dyDescent="0.2">
      <c r="A575" s="1016" t="s">
        <v>2844</v>
      </c>
      <c r="B575" s="1017">
        <v>48015.78</v>
      </c>
      <c r="C575" s="1017">
        <v>47972.555</v>
      </c>
      <c r="D575" s="1017">
        <v>659</v>
      </c>
      <c r="E575" s="1017">
        <v>659</v>
      </c>
      <c r="F575" s="1017">
        <f t="shared" si="8"/>
        <v>48674.78</v>
      </c>
      <c r="G575" s="1017">
        <f t="shared" si="8"/>
        <v>48631.555</v>
      </c>
    </row>
    <row r="576" spans="1:7" s="1007" customFormat="1" ht="21" x14ac:dyDescent="0.2">
      <c r="A576" s="1016" t="s">
        <v>2845</v>
      </c>
      <c r="B576" s="1017">
        <v>7474.2999999999993</v>
      </c>
      <c r="C576" s="1017">
        <v>7474.2979999999998</v>
      </c>
      <c r="D576" s="1017">
        <v>87.55</v>
      </c>
      <c r="E576" s="1017">
        <v>87.55</v>
      </c>
      <c r="F576" s="1017">
        <f t="shared" si="8"/>
        <v>7561.8499999999995</v>
      </c>
      <c r="G576" s="1017">
        <f t="shared" si="8"/>
        <v>7561.848</v>
      </c>
    </row>
    <row r="577" spans="1:7" s="1007" customFormat="1" ht="12.75" customHeight="1" x14ac:dyDescent="0.2">
      <c r="A577" s="1016" t="s">
        <v>2846</v>
      </c>
      <c r="B577" s="1017">
        <v>41942.589999999997</v>
      </c>
      <c r="C577" s="1017">
        <v>41942.586000000003</v>
      </c>
      <c r="D577" s="1017">
        <v>1084.48</v>
      </c>
      <c r="E577" s="1017">
        <v>1036.4121799999998</v>
      </c>
      <c r="F577" s="1017">
        <f t="shared" si="8"/>
        <v>43027.07</v>
      </c>
      <c r="G577" s="1017">
        <f t="shared" si="8"/>
        <v>42978.998180000002</v>
      </c>
    </row>
    <row r="578" spans="1:7" s="1007" customFormat="1" ht="12.75" customHeight="1" x14ac:dyDescent="0.2">
      <c r="A578" s="1016" t="s">
        <v>2847</v>
      </c>
      <c r="B578" s="1017">
        <v>23214.02</v>
      </c>
      <c r="C578" s="1017">
        <v>23214.022000000001</v>
      </c>
      <c r="D578" s="1017">
        <v>367.4</v>
      </c>
      <c r="E578" s="1017">
        <v>367.4</v>
      </c>
      <c r="F578" s="1017">
        <f t="shared" si="8"/>
        <v>23581.420000000002</v>
      </c>
      <c r="G578" s="1017">
        <f t="shared" si="8"/>
        <v>23581.422000000002</v>
      </c>
    </row>
    <row r="579" spans="1:7" s="1007" customFormat="1" ht="12.75" customHeight="1" x14ac:dyDescent="0.2">
      <c r="A579" s="1016" t="s">
        <v>2848</v>
      </c>
      <c r="B579" s="1017">
        <v>16164.82</v>
      </c>
      <c r="C579" s="1017">
        <v>16164.817999999999</v>
      </c>
      <c r="D579" s="1017">
        <v>617.95000000000005</v>
      </c>
      <c r="E579" s="1017">
        <v>617.95000000000005</v>
      </c>
      <c r="F579" s="1017">
        <f t="shared" si="8"/>
        <v>16782.77</v>
      </c>
      <c r="G579" s="1017">
        <f t="shared" si="8"/>
        <v>16782.768</v>
      </c>
    </row>
    <row r="580" spans="1:7" s="1007" customFormat="1" ht="12.75" customHeight="1" x14ac:dyDescent="0.2">
      <c r="A580" s="1016" t="s">
        <v>2849</v>
      </c>
      <c r="B580" s="1017">
        <v>19986.16</v>
      </c>
      <c r="C580" s="1017">
        <v>19986.162</v>
      </c>
      <c r="D580" s="1017">
        <v>787.05</v>
      </c>
      <c r="E580" s="1017">
        <v>787.05</v>
      </c>
      <c r="F580" s="1017">
        <f t="shared" si="8"/>
        <v>20773.21</v>
      </c>
      <c r="G580" s="1017">
        <f t="shared" si="8"/>
        <v>20773.212</v>
      </c>
    </row>
    <row r="581" spans="1:7" s="1007" customFormat="1" ht="12.75" customHeight="1" x14ac:dyDescent="0.2">
      <c r="A581" s="1016" t="s">
        <v>2850</v>
      </c>
      <c r="B581" s="1017">
        <v>2636.25</v>
      </c>
      <c r="C581" s="1017">
        <v>2636.2449999999999</v>
      </c>
      <c r="D581" s="1017">
        <v>14.25</v>
      </c>
      <c r="E581" s="1017">
        <v>14.25</v>
      </c>
      <c r="F581" s="1017">
        <f t="shared" si="8"/>
        <v>2650.5</v>
      </c>
      <c r="G581" s="1017">
        <f t="shared" si="8"/>
        <v>2650.4949999999999</v>
      </c>
    </row>
    <row r="582" spans="1:7" s="1007" customFormat="1" ht="12.75" customHeight="1" x14ac:dyDescent="0.2">
      <c r="A582" s="1016" t="s">
        <v>2851</v>
      </c>
      <c r="B582" s="1017">
        <v>29406.66</v>
      </c>
      <c r="C582" s="1017">
        <v>29406.657999999999</v>
      </c>
      <c r="D582" s="1017">
        <v>487.13</v>
      </c>
      <c r="E582" s="1017">
        <v>452.625</v>
      </c>
      <c r="F582" s="1017">
        <f t="shared" ref="F582:G610" si="9">B582+D582</f>
        <v>29893.79</v>
      </c>
      <c r="G582" s="1017">
        <f t="shared" si="9"/>
        <v>29859.282999999999</v>
      </c>
    </row>
    <row r="583" spans="1:7" s="1007" customFormat="1" ht="12.75" customHeight="1" x14ac:dyDescent="0.2">
      <c r="A583" s="1016" t="s">
        <v>2852</v>
      </c>
      <c r="B583" s="1017">
        <v>19349.04</v>
      </c>
      <c r="C583" s="1017">
        <v>19349.038</v>
      </c>
      <c r="D583" s="1017">
        <v>317.7</v>
      </c>
      <c r="E583" s="1017">
        <v>317.7</v>
      </c>
      <c r="F583" s="1017">
        <f t="shared" si="9"/>
        <v>19666.740000000002</v>
      </c>
      <c r="G583" s="1017">
        <f t="shared" si="9"/>
        <v>19666.738000000001</v>
      </c>
    </row>
    <row r="584" spans="1:7" s="1007" customFormat="1" ht="12.75" customHeight="1" x14ac:dyDescent="0.2">
      <c r="A584" s="1016" t="s">
        <v>2853</v>
      </c>
      <c r="B584" s="1017">
        <v>25150.06</v>
      </c>
      <c r="C584" s="1017">
        <v>25150.059000000001</v>
      </c>
      <c r="D584" s="1017">
        <v>441.35</v>
      </c>
      <c r="E584" s="1017">
        <v>417.75</v>
      </c>
      <c r="F584" s="1017">
        <f t="shared" si="9"/>
        <v>25591.41</v>
      </c>
      <c r="G584" s="1017">
        <f t="shared" si="9"/>
        <v>25567.809000000001</v>
      </c>
    </row>
    <row r="585" spans="1:7" s="1007" customFormat="1" ht="12.75" customHeight="1" x14ac:dyDescent="0.2">
      <c r="A585" s="1016" t="s">
        <v>2854</v>
      </c>
      <c r="B585" s="1017">
        <v>38504.170000000006</v>
      </c>
      <c r="C585" s="1017">
        <v>38504.171000000002</v>
      </c>
      <c r="D585" s="1017">
        <v>747.28</v>
      </c>
      <c r="E585" s="1017">
        <v>747.27499999999998</v>
      </c>
      <c r="F585" s="1017">
        <f t="shared" si="9"/>
        <v>39251.450000000004</v>
      </c>
      <c r="G585" s="1017">
        <f t="shared" si="9"/>
        <v>39251.446000000004</v>
      </c>
    </row>
    <row r="586" spans="1:7" s="1007" customFormat="1" ht="12.75" customHeight="1" x14ac:dyDescent="0.2">
      <c r="A586" s="1016" t="s">
        <v>2855</v>
      </c>
      <c r="B586" s="1017">
        <v>3468.38</v>
      </c>
      <c r="C586" s="1017">
        <v>3468.3780000000002</v>
      </c>
      <c r="D586" s="1017">
        <v>43.980000000000004</v>
      </c>
      <c r="E586" s="1017">
        <v>43.975000000000001</v>
      </c>
      <c r="F586" s="1017">
        <f t="shared" si="9"/>
        <v>3512.36</v>
      </c>
      <c r="G586" s="1017">
        <f t="shared" si="9"/>
        <v>3512.3530000000001</v>
      </c>
    </row>
    <row r="587" spans="1:7" s="1007" customFormat="1" ht="12.75" customHeight="1" x14ac:dyDescent="0.2">
      <c r="A587" s="1016" t="s">
        <v>2856</v>
      </c>
      <c r="B587" s="1017">
        <v>65318.19</v>
      </c>
      <c r="C587" s="1017">
        <v>65318.186999999998</v>
      </c>
      <c r="D587" s="1017">
        <v>1105.4000000000001</v>
      </c>
      <c r="E587" s="1017">
        <v>1092.26</v>
      </c>
      <c r="F587" s="1017">
        <f t="shared" si="9"/>
        <v>66423.59</v>
      </c>
      <c r="G587" s="1017">
        <f t="shared" si="9"/>
        <v>66410.447</v>
      </c>
    </row>
    <row r="588" spans="1:7" s="1007" customFormat="1" ht="12.75" customHeight="1" x14ac:dyDescent="0.2">
      <c r="A588" s="1016" t="s">
        <v>2857</v>
      </c>
      <c r="B588" s="1017">
        <v>12263.67</v>
      </c>
      <c r="C588" s="1017">
        <v>12263.66</v>
      </c>
      <c r="D588" s="1017">
        <v>82.85</v>
      </c>
      <c r="E588" s="1017">
        <v>82.85</v>
      </c>
      <c r="F588" s="1017">
        <f t="shared" si="9"/>
        <v>12346.52</v>
      </c>
      <c r="G588" s="1017">
        <f t="shared" si="9"/>
        <v>12346.51</v>
      </c>
    </row>
    <row r="589" spans="1:7" s="1007" customFormat="1" ht="12.75" customHeight="1" x14ac:dyDescent="0.2">
      <c r="A589" s="1016" t="s">
        <v>2858</v>
      </c>
      <c r="B589" s="1017">
        <v>11871.699999999999</v>
      </c>
      <c r="C589" s="1017">
        <v>11871.698</v>
      </c>
      <c r="D589" s="1017">
        <v>314.5</v>
      </c>
      <c r="E589" s="1017">
        <v>314.5</v>
      </c>
      <c r="F589" s="1017">
        <f t="shared" si="9"/>
        <v>12186.199999999999</v>
      </c>
      <c r="G589" s="1017">
        <f t="shared" si="9"/>
        <v>12186.198</v>
      </c>
    </row>
    <row r="590" spans="1:7" s="1007" customFormat="1" ht="12.75" customHeight="1" x14ac:dyDescent="0.2">
      <c r="A590" s="1016" t="s">
        <v>2859</v>
      </c>
      <c r="B590" s="1017">
        <v>15593.78</v>
      </c>
      <c r="C590" s="1017">
        <v>15593.768</v>
      </c>
      <c r="D590" s="1017">
        <v>138.15</v>
      </c>
      <c r="E590" s="1017">
        <v>138.15</v>
      </c>
      <c r="F590" s="1017">
        <f t="shared" si="9"/>
        <v>15731.93</v>
      </c>
      <c r="G590" s="1017">
        <f t="shared" si="9"/>
        <v>15731.918</v>
      </c>
    </row>
    <row r="591" spans="1:7" s="1007" customFormat="1" ht="12.75" customHeight="1" x14ac:dyDescent="0.2">
      <c r="A591" s="1016" t="s">
        <v>2860</v>
      </c>
      <c r="B591" s="1017">
        <v>9785.4399999999987</v>
      </c>
      <c r="C591" s="1017">
        <v>9785.4430000000011</v>
      </c>
      <c r="D591" s="1017">
        <v>72.149999999999991</v>
      </c>
      <c r="E591" s="1017">
        <v>72.149999999999991</v>
      </c>
      <c r="F591" s="1017">
        <f t="shared" si="9"/>
        <v>9857.5899999999983</v>
      </c>
      <c r="G591" s="1017">
        <f t="shared" si="9"/>
        <v>9857.5930000000008</v>
      </c>
    </row>
    <row r="592" spans="1:7" s="1007" customFormat="1" ht="12.75" customHeight="1" x14ac:dyDescent="0.2">
      <c r="A592" s="1016" t="s">
        <v>2861</v>
      </c>
      <c r="B592" s="1017">
        <v>47340.86</v>
      </c>
      <c r="C592" s="1017">
        <v>47340.851999999999</v>
      </c>
      <c r="D592" s="1017">
        <v>945.4</v>
      </c>
      <c r="E592" s="1017">
        <v>910</v>
      </c>
      <c r="F592" s="1017">
        <f t="shared" si="9"/>
        <v>48286.26</v>
      </c>
      <c r="G592" s="1017">
        <f t="shared" si="9"/>
        <v>48250.851999999999</v>
      </c>
    </row>
    <row r="593" spans="1:7" s="1007" customFormat="1" ht="12.75" customHeight="1" x14ac:dyDescent="0.2">
      <c r="A593" s="1016" t="s">
        <v>2862</v>
      </c>
      <c r="B593" s="1017">
        <v>5242.04</v>
      </c>
      <c r="C593" s="1017">
        <v>5242.0370000000003</v>
      </c>
      <c r="D593" s="1017">
        <v>31.98</v>
      </c>
      <c r="E593" s="1017">
        <v>31.975000000000001</v>
      </c>
      <c r="F593" s="1017">
        <f t="shared" si="9"/>
        <v>5274.0199999999995</v>
      </c>
      <c r="G593" s="1017">
        <f t="shared" si="9"/>
        <v>5274.0120000000006</v>
      </c>
    </row>
    <row r="594" spans="1:7" s="1007" customFormat="1" ht="12.75" customHeight="1" x14ac:dyDescent="0.2">
      <c r="A594" s="1016" t="s">
        <v>2863</v>
      </c>
      <c r="B594" s="1017">
        <v>18748.579999999998</v>
      </c>
      <c r="C594" s="1017">
        <v>18748.581000000002</v>
      </c>
      <c r="D594" s="1017">
        <v>381.93</v>
      </c>
      <c r="E594" s="1017">
        <v>381.92500000000001</v>
      </c>
      <c r="F594" s="1017">
        <f t="shared" si="9"/>
        <v>19130.509999999998</v>
      </c>
      <c r="G594" s="1017">
        <f t="shared" si="9"/>
        <v>19130.506000000001</v>
      </c>
    </row>
    <row r="595" spans="1:7" s="1007" customFormat="1" ht="12.75" customHeight="1" x14ac:dyDescent="0.2">
      <c r="A595" s="1016" t="s">
        <v>2864</v>
      </c>
      <c r="B595" s="1017">
        <v>29366.54</v>
      </c>
      <c r="C595" s="1017">
        <v>29366.531000000003</v>
      </c>
      <c r="D595" s="1017">
        <v>516.58000000000004</v>
      </c>
      <c r="E595" s="1017">
        <v>516.57500000000005</v>
      </c>
      <c r="F595" s="1017">
        <f t="shared" si="9"/>
        <v>29883.120000000003</v>
      </c>
      <c r="G595" s="1017">
        <f t="shared" si="9"/>
        <v>29883.106000000003</v>
      </c>
    </row>
    <row r="596" spans="1:7" s="1007" customFormat="1" ht="12.75" customHeight="1" x14ac:dyDescent="0.2">
      <c r="A596" s="1016" t="s">
        <v>3535</v>
      </c>
      <c r="B596" s="1017">
        <v>11092.369999999999</v>
      </c>
      <c r="C596" s="1017">
        <v>11092.368</v>
      </c>
      <c r="D596" s="1017">
        <v>56.879999999999995</v>
      </c>
      <c r="E596" s="1017">
        <v>56.875</v>
      </c>
      <c r="F596" s="1017">
        <f t="shared" si="9"/>
        <v>11149.249999999998</v>
      </c>
      <c r="G596" s="1017">
        <f t="shared" si="9"/>
        <v>11149.243</v>
      </c>
    </row>
    <row r="597" spans="1:7" s="1007" customFormat="1" ht="12.75" customHeight="1" x14ac:dyDescent="0.2">
      <c r="A597" s="1016" t="s">
        <v>2865</v>
      </c>
      <c r="B597" s="1017">
        <v>44705.06</v>
      </c>
      <c r="C597" s="1017">
        <v>44705.057000000001</v>
      </c>
      <c r="D597" s="1017">
        <v>784.35</v>
      </c>
      <c r="E597" s="1017">
        <v>765.05000000000007</v>
      </c>
      <c r="F597" s="1017">
        <f t="shared" si="9"/>
        <v>45489.409999999996</v>
      </c>
      <c r="G597" s="1017">
        <f t="shared" si="9"/>
        <v>45470.107000000004</v>
      </c>
    </row>
    <row r="598" spans="1:7" s="1007" customFormat="1" ht="12.75" customHeight="1" x14ac:dyDescent="0.2">
      <c r="A598" s="1016" t="s">
        <v>2866</v>
      </c>
      <c r="B598" s="1017">
        <v>34856.04</v>
      </c>
      <c r="C598" s="1017">
        <v>34856.031000000003</v>
      </c>
      <c r="D598" s="1017">
        <v>822.28</v>
      </c>
      <c r="E598" s="1017">
        <v>822.27499999999998</v>
      </c>
      <c r="F598" s="1017">
        <f t="shared" si="9"/>
        <v>35678.32</v>
      </c>
      <c r="G598" s="1017">
        <f t="shared" si="9"/>
        <v>35678.306000000004</v>
      </c>
    </row>
    <row r="599" spans="1:7" s="1007" customFormat="1" ht="12.75" customHeight="1" x14ac:dyDescent="0.2">
      <c r="A599" s="1016" t="s">
        <v>2867</v>
      </c>
      <c r="B599" s="1017">
        <v>21285.95</v>
      </c>
      <c r="C599" s="1017">
        <v>21285.954000000002</v>
      </c>
      <c r="D599" s="1017">
        <v>526.52</v>
      </c>
      <c r="E599" s="1017">
        <v>506.423</v>
      </c>
      <c r="F599" s="1017">
        <f t="shared" si="9"/>
        <v>21812.47</v>
      </c>
      <c r="G599" s="1017">
        <f t="shared" si="9"/>
        <v>21792.377</v>
      </c>
    </row>
    <row r="600" spans="1:7" s="1007" customFormat="1" ht="12.75" customHeight="1" x14ac:dyDescent="0.2">
      <c r="A600" s="1016" t="s">
        <v>2868</v>
      </c>
      <c r="B600" s="1017">
        <v>6495.17</v>
      </c>
      <c r="C600" s="1017">
        <v>6495.1659999999993</v>
      </c>
      <c r="D600" s="1017">
        <v>108.35</v>
      </c>
      <c r="E600" s="1017">
        <v>108.35</v>
      </c>
      <c r="F600" s="1017">
        <f t="shared" si="9"/>
        <v>6603.52</v>
      </c>
      <c r="G600" s="1017">
        <f t="shared" si="9"/>
        <v>6603.5159999999996</v>
      </c>
    </row>
    <row r="601" spans="1:7" s="1007" customFormat="1" ht="12.75" customHeight="1" x14ac:dyDescent="0.2">
      <c r="A601" s="1016" t="s">
        <v>2869</v>
      </c>
      <c r="B601" s="1017">
        <v>35794.67</v>
      </c>
      <c r="C601" s="1017">
        <v>35794.673000000003</v>
      </c>
      <c r="D601" s="1017">
        <v>232.68</v>
      </c>
      <c r="E601" s="1017">
        <v>232.67500000000001</v>
      </c>
      <c r="F601" s="1017">
        <f t="shared" si="9"/>
        <v>36027.35</v>
      </c>
      <c r="G601" s="1017">
        <f t="shared" si="9"/>
        <v>36027.348000000005</v>
      </c>
    </row>
    <row r="602" spans="1:7" s="1007" customFormat="1" ht="12.75" customHeight="1" x14ac:dyDescent="0.2">
      <c r="A602" s="1016" t="s">
        <v>2870</v>
      </c>
      <c r="B602" s="1017">
        <v>51275.75</v>
      </c>
      <c r="C602" s="1017">
        <v>51242.549999999996</v>
      </c>
      <c r="D602" s="1017">
        <v>818.2</v>
      </c>
      <c r="E602" s="1017">
        <v>818.2</v>
      </c>
      <c r="F602" s="1017">
        <f t="shared" si="9"/>
        <v>52093.95</v>
      </c>
      <c r="G602" s="1017">
        <f t="shared" si="9"/>
        <v>52060.749999999993</v>
      </c>
    </row>
    <row r="603" spans="1:7" s="1007" customFormat="1" ht="12.75" customHeight="1" x14ac:dyDescent="0.2">
      <c r="A603" s="1016" t="s">
        <v>2871</v>
      </c>
      <c r="B603" s="1017">
        <v>10128.959999999999</v>
      </c>
      <c r="C603" s="1017">
        <v>10128.956</v>
      </c>
      <c r="D603" s="1017">
        <v>0</v>
      </c>
      <c r="E603" s="1017">
        <v>0</v>
      </c>
      <c r="F603" s="1017">
        <f t="shared" si="9"/>
        <v>10128.959999999999</v>
      </c>
      <c r="G603" s="1017">
        <f t="shared" si="9"/>
        <v>10128.956</v>
      </c>
    </row>
    <row r="604" spans="1:7" s="1007" customFormat="1" ht="12.75" customHeight="1" x14ac:dyDescent="0.2">
      <c r="A604" s="1016" t="s">
        <v>2872</v>
      </c>
      <c r="B604" s="1017">
        <v>37514.81</v>
      </c>
      <c r="C604" s="1017">
        <v>37514.813000000002</v>
      </c>
      <c r="D604" s="1017">
        <v>0</v>
      </c>
      <c r="E604" s="1017">
        <v>0</v>
      </c>
      <c r="F604" s="1017">
        <f t="shared" si="9"/>
        <v>37514.81</v>
      </c>
      <c r="G604" s="1017">
        <f t="shared" si="9"/>
        <v>37514.813000000002</v>
      </c>
    </row>
    <row r="605" spans="1:7" s="1007" customFormat="1" ht="12.75" customHeight="1" x14ac:dyDescent="0.2">
      <c r="A605" s="1016" t="s">
        <v>2873</v>
      </c>
      <c r="B605" s="1017">
        <v>12934.94</v>
      </c>
      <c r="C605" s="1017">
        <v>12934.944</v>
      </c>
      <c r="D605" s="1017">
        <v>0</v>
      </c>
      <c r="E605" s="1017">
        <v>0</v>
      </c>
      <c r="F605" s="1017">
        <f t="shared" si="9"/>
        <v>12934.94</v>
      </c>
      <c r="G605" s="1017">
        <f t="shared" si="9"/>
        <v>12934.944</v>
      </c>
    </row>
    <row r="606" spans="1:7" s="1007" customFormat="1" ht="12.75" customHeight="1" x14ac:dyDescent="0.2">
      <c r="A606" s="1016" t="s">
        <v>2874</v>
      </c>
      <c r="B606" s="1017">
        <v>6393.14</v>
      </c>
      <c r="C606" s="1017">
        <v>6393.1350000000002</v>
      </c>
      <c r="D606" s="1017">
        <v>0</v>
      </c>
      <c r="E606" s="1017">
        <v>0</v>
      </c>
      <c r="F606" s="1017">
        <f t="shared" si="9"/>
        <v>6393.14</v>
      </c>
      <c r="G606" s="1017">
        <f t="shared" si="9"/>
        <v>6393.1350000000002</v>
      </c>
    </row>
    <row r="607" spans="1:7" s="1007" customFormat="1" ht="12.75" customHeight="1" x14ac:dyDescent="0.2">
      <c r="A607" s="1016" t="s">
        <v>2875</v>
      </c>
      <c r="B607" s="1017">
        <v>15065.71</v>
      </c>
      <c r="C607" s="1017">
        <v>15065.706</v>
      </c>
      <c r="D607" s="1017">
        <v>0</v>
      </c>
      <c r="E607" s="1017">
        <v>0</v>
      </c>
      <c r="F607" s="1017">
        <f t="shared" si="9"/>
        <v>15065.71</v>
      </c>
      <c r="G607" s="1017">
        <f t="shared" si="9"/>
        <v>15065.706</v>
      </c>
    </row>
    <row r="608" spans="1:7" s="1007" customFormat="1" ht="12.75" customHeight="1" x14ac:dyDescent="0.2">
      <c r="A608" s="1016" t="s">
        <v>2876</v>
      </c>
      <c r="B608" s="1017">
        <v>12881.27</v>
      </c>
      <c r="C608" s="1017">
        <v>12881.272999999999</v>
      </c>
      <c r="D608" s="1017">
        <v>0</v>
      </c>
      <c r="E608" s="1017">
        <v>0</v>
      </c>
      <c r="F608" s="1017">
        <f t="shared" si="9"/>
        <v>12881.27</v>
      </c>
      <c r="G608" s="1017">
        <f t="shared" si="9"/>
        <v>12881.272999999999</v>
      </c>
    </row>
    <row r="609" spans="1:7" s="1007" customFormat="1" ht="12.75" customHeight="1" x14ac:dyDescent="0.2">
      <c r="A609" s="1016" t="s">
        <v>2877</v>
      </c>
      <c r="B609" s="1017">
        <v>2901.51</v>
      </c>
      <c r="C609" s="1017">
        <v>2901.5079999999998</v>
      </c>
      <c r="D609" s="1017">
        <v>0</v>
      </c>
      <c r="E609" s="1017">
        <v>0</v>
      </c>
      <c r="F609" s="1017">
        <f t="shared" si="9"/>
        <v>2901.51</v>
      </c>
      <c r="G609" s="1017">
        <f t="shared" si="9"/>
        <v>2901.5079999999998</v>
      </c>
    </row>
    <row r="610" spans="1:7" s="1007" customFormat="1" ht="12.75" customHeight="1" x14ac:dyDescent="0.2">
      <c r="A610" s="1016" t="s">
        <v>2878</v>
      </c>
      <c r="B610" s="1017">
        <v>38772.07</v>
      </c>
      <c r="C610" s="1017">
        <v>38772.065999999999</v>
      </c>
      <c r="D610" s="1017">
        <v>0</v>
      </c>
      <c r="E610" s="1017">
        <v>0</v>
      </c>
      <c r="F610" s="1017">
        <f t="shared" si="9"/>
        <v>38772.07</v>
      </c>
      <c r="G610" s="1017">
        <f t="shared" si="9"/>
        <v>38772.065999999999</v>
      </c>
    </row>
    <row r="611" spans="1:7" s="317" customFormat="1" ht="15" customHeight="1" x14ac:dyDescent="0.2">
      <c r="A611" s="271" t="s">
        <v>10</v>
      </c>
      <c r="B611" s="231">
        <v>12505637.91</v>
      </c>
      <c r="C611" s="231">
        <v>12502249.817209998</v>
      </c>
      <c r="D611" s="231">
        <v>181274.22999999992</v>
      </c>
      <c r="E611" s="231">
        <v>177238.19806000002</v>
      </c>
      <c r="F611" s="231">
        <f>B611+D611</f>
        <v>12686912.140000001</v>
      </c>
      <c r="G611" s="231">
        <f>C611+E611</f>
        <v>12679488.015269998</v>
      </c>
    </row>
    <row r="612" spans="1:7" s="318" customFormat="1" x14ac:dyDescent="0.25">
      <c r="F612" s="316"/>
      <c r="G612" s="316"/>
    </row>
    <row r="613" spans="1:7" s="250" customFormat="1" x14ac:dyDescent="0.25">
      <c r="F613" s="319"/>
      <c r="G613" s="319"/>
    </row>
    <row r="614" spans="1:7" s="320" customFormat="1" ht="12.75" customHeight="1" x14ac:dyDescent="0.25">
      <c r="A614" s="1320" t="s">
        <v>2891</v>
      </c>
      <c r="B614" s="1320"/>
      <c r="C614" s="1320"/>
      <c r="D614" s="1320"/>
      <c r="E614" s="1320"/>
      <c r="F614" s="1320"/>
      <c r="G614" s="1320"/>
    </row>
    <row r="615" spans="1:7" s="320" customFormat="1" ht="12.75" customHeight="1" x14ac:dyDescent="0.25">
      <c r="A615" s="1321" t="s">
        <v>4328</v>
      </c>
      <c r="B615" s="1321"/>
      <c r="C615" s="1321"/>
      <c r="D615" s="1321"/>
      <c r="E615" s="1321"/>
      <c r="F615" s="1321"/>
      <c r="G615" s="1321"/>
    </row>
    <row r="616" spans="1:7" s="320" customFormat="1" ht="12.75" customHeight="1" x14ac:dyDescent="0.25">
      <c r="B616" s="321"/>
      <c r="C616" s="321"/>
    </row>
    <row r="617" spans="1:7" s="320" customFormat="1" ht="12.75" customHeight="1" x14ac:dyDescent="0.25">
      <c r="A617" s="272" t="s">
        <v>2900</v>
      </c>
      <c r="B617" s="321"/>
      <c r="C617" s="321"/>
    </row>
    <row r="618" spans="1:7" ht="12" customHeight="1" x14ac:dyDescent="0.25">
      <c r="A618" s="1018" t="s">
        <v>4224</v>
      </c>
    </row>
    <row r="619" spans="1:7" s="324" customFormat="1" ht="12.75" customHeight="1" x14ac:dyDescent="0.25">
      <c r="A619" s="1018" t="s">
        <v>4116</v>
      </c>
      <c r="B619" s="322"/>
      <c r="C619" s="322"/>
      <c r="D619" s="323"/>
      <c r="E619" s="323"/>
      <c r="F619" s="323"/>
      <c r="G619" s="323"/>
    </row>
    <row r="620" spans="1:7" s="324" customFormat="1" ht="12.75" customHeight="1" x14ac:dyDescent="0.25">
      <c r="A620" s="1018" t="s">
        <v>4218</v>
      </c>
      <c r="B620" s="322"/>
      <c r="C620" s="322"/>
      <c r="D620" s="323"/>
      <c r="E620" s="323"/>
      <c r="F620" s="323"/>
      <c r="G620" s="323"/>
    </row>
    <row r="621" spans="1:7" ht="12" customHeight="1" x14ac:dyDescent="0.25">
      <c r="A621" s="1018" t="s">
        <v>3336</v>
      </c>
    </row>
    <row r="622" spans="1:7" ht="12" customHeight="1" x14ac:dyDescent="0.25"/>
    <row r="623" spans="1:7" ht="12" customHeight="1" x14ac:dyDescent="0.25"/>
    <row r="624" spans="1:7" ht="12" customHeight="1" x14ac:dyDescent="0.25"/>
    <row r="625" ht="12" customHeight="1" x14ac:dyDescent="0.25"/>
  </sheetData>
  <mergeCells count="7">
    <mergeCell ref="A614:G614"/>
    <mergeCell ref="A615:G615"/>
    <mergeCell ref="A1:G1"/>
    <mergeCell ref="A3:A4"/>
    <mergeCell ref="B3:C3"/>
    <mergeCell ref="D3:E3"/>
    <mergeCell ref="F3:G3"/>
  </mergeCells>
  <pageMargins left="0.39370078740157483" right="0.39370078740157483" top="0.59055118110236227" bottom="0.39370078740157483" header="0.31496062992125984" footer="0.11811023622047245"/>
  <pageSetup paperSize="9" scale="90" firstPageNumber="452" fitToHeight="0" orientation="landscape" useFirstPageNumber="1" r:id="rId1"/>
  <headerFooter>
    <oddHeader>&amp;L&amp;"Tahoma,Kurzíva"&amp;9Závěrečný účet Moravskoslezského kraje za rok 2022&amp;R&amp;"Tahoma,Kurzíva"&amp;9Tabulka č. 32</oddHeader>
    <oddFooter>&amp;C&amp;"Tahoma,Obyčejné"&amp;P</oddFooter>
  </headerFooter>
  <rowBreaks count="3" manualBreakCount="3">
    <brk id="43" max="16383" man="1"/>
    <brk id="294" max="16383" man="1"/>
    <brk id="58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942BA-CD6C-427E-99B2-33943F63E0F3}">
  <dimension ref="A1:I258"/>
  <sheetViews>
    <sheetView showGridLines="0" zoomScaleNormal="100" zoomScaleSheetLayoutView="100" workbookViewId="0">
      <selection activeCell="I32" sqref="I32"/>
    </sheetView>
  </sheetViews>
  <sheetFormatPr defaultColWidth="9.28515625" defaultRowHeight="12.75" x14ac:dyDescent="0.2"/>
  <cols>
    <col min="1" max="1" width="7" style="91" customWidth="1"/>
    <col min="2" max="2" width="45.42578125" style="91" customWidth="1"/>
    <col min="3" max="3" width="8.5703125" style="91" customWidth="1"/>
    <col min="4" max="7" width="13.85546875" style="337" customWidth="1"/>
    <col min="8" max="16384" width="9.28515625" style="91"/>
  </cols>
  <sheetData>
    <row r="1" spans="1:9" s="220" customFormat="1" ht="18" customHeight="1" x14ac:dyDescent="0.2">
      <c r="A1" s="1344" t="s">
        <v>4739</v>
      </c>
      <c r="B1" s="1344"/>
      <c r="C1" s="1344"/>
      <c r="D1" s="1344"/>
      <c r="E1" s="1344"/>
      <c r="F1" s="1344"/>
      <c r="G1" s="1344"/>
    </row>
    <row r="2" spans="1:9" s="220" customFormat="1" ht="18" customHeight="1" x14ac:dyDescent="0.2">
      <c r="A2" s="1344" t="s">
        <v>1139</v>
      </c>
      <c r="B2" s="1344"/>
      <c r="C2" s="1344"/>
      <c r="D2" s="1344"/>
      <c r="E2" s="1344"/>
      <c r="F2" s="1344"/>
      <c r="G2" s="1344"/>
    </row>
    <row r="3" spans="1:9" s="223" customFormat="1" x14ac:dyDescent="0.2">
      <c r="C3" s="133"/>
      <c r="D3" s="327"/>
      <c r="E3" s="327"/>
      <c r="F3" s="327"/>
      <c r="G3" s="327"/>
    </row>
    <row r="4" spans="1:9" s="223" customFormat="1" x14ac:dyDescent="0.2">
      <c r="A4" s="221"/>
      <c r="B4" s="221"/>
      <c r="C4" s="222"/>
      <c r="D4" s="1042">
        <v>1</v>
      </c>
      <c r="E4" s="1042">
        <v>2</v>
      </c>
      <c r="F4" s="1042">
        <v>3</v>
      </c>
      <c r="G4" s="1042">
        <v>4</v>
      </c>
    </row>
    <row r="5" spans="1:9" s="224" customFormat="1" ht="12.75" customHeight="1" x14ac:dyDescent="0.2">
      <c r="A5" s="1345" t="s">
        <v>1140</v>
      </c>
      <c r="B5" s="1346"/>
      <c r="C5" s="1351" t="s">
        <v>1141</v>
      </c>
      <c r="D5" s="1353" t="s">
        <v>1142</v>
      </c>
      <c r="E5" s="1353"/>
      <c r="F5" s="1353"/>
      <c r="G5" s="1353"/>
    </row>
    <row r="6" spans="1:9" s="224" customFormat="1" x14ac:dyDescent="0.2">
      <c r="A6" s="1347"/>
      <c r="B6" s="1348"/>
      <c r="C6" s="1352"/>
      <c r="D6" s="1354" t="s">
        <v>1143</v>
      </c>
      <c r="E6" s="1354"/>
      <c r="F6" s="1354"/>
      <c r="G6" s="1354" t="s">
        <v>1144</v>
      </c>
    </row>
    <row r="7" spans="1:9" s="224" customFormat="1" x14ac:dyDescent="0.2">
      <c r="A7" s="1349"/>
      <c r="B7" s="1350"/>
      <c r="C7" s="1352"/>
      <c r="D7" s="1043" t="s">
        <v>1145</v>
      </c>
      <c r="E7" s="1043" t="s">
        <v>1146</v>
      </c>
      <c r="F7" s="1043" t="s">
        <v>1147</v>
      </c>
      <c r="G7" s="1355"/>
    </row>
    <row r="8" spans="1:9" s="224" customFormat="1" x14ac:dyDescent="0.2">
      <c r="A8" s="1044"/>
      <c r="B8" s="1044" t="s">
        <v>1148</v>
      </c>
      <c r="C8" s="1045" t="s">
        <v>64</v>
      </c>
      <c r="D8" s="1046">
        <v>85458195.69427</v>
      </c>
      <c r="E8" s="1046">
        <v>20097535.102969997</v>
      </c>
      <c r="F8" s="1046">
        <v>65360660.591299996</v>
      </c>
      <c r="G8" s="1046">
        <v>60608998.129629999</v>
      </c>
      <c r="I8" s="1047"/>
    </row>
    <row r="9" spans="1:9" s="224" customFormat="1" x14ac:dyDescent="0.2">
      <c r="A9" s="1044" t="s">
        <v>1149</v>
      </c>
      <c r="B9" s="1044" t="s">
        <v>1150</v>
      </c>
      <c r="C9" s="1045" t="s">
        <v>64</v>
      </c>
      <c r="D9" s="1046">
        <v>69509319.520089999</v>
      </c>
      <c r="E9" s="1046">
        <v>20062834.523490001</v>
      </c>
      <c r="F9" s="1046">
        <v>49446484.996600002</v>
      </c>
      <c r="G9" s="1046">
        <v>47127934.182939999</v>
      </c>
    </row>
    <row r="10" spans="1:9" s="224" customFormat="1" x14ac:dyDescent="0.2">
      <c r="A10" s="1044" t="s">
        <v>1151</v>
      </c>
      <c r="B10" s="1044" t="s">
        <v>1152</v>
      </c>
      <c r="C10" s="1045" t="s">
        <v>64</v>
      </c>
      <c r="D10" s="1046">
        <v>898408.27497000003</v>
      </c>
      <c r="E10" s="1046">
        <v>564387.58550000004</v>
      </c>
      <c r="F10" s="1046">
        <v>334020.68946999998</v>
      </c>
      <c r="G10" s="1046">
        <v>225987.24021000002</v>
      </c>
    </row>
    <row r="11" spans="1:9" s="223" customFormat="1" x14ac:dyDescent="0.2">
      <c r="A11" s="409" t="s">
        <v>1153</v>
      </c>
      <c r="B11" s="409" t="s">
        <v>1154</v>
      </c>
      <c r="C11" s="328" t="s">
        <v>1155</v>
      </c>
      <c r="D11" s="410">
        <v>275.25</v>
      </c>
      <c r="E11" s="410">
        <v>273.19749999999999</v>
      </c>
      <c r="F11" s="410">
        <v>2.0525000000000002</v>
      </c>
      <c r="G11" s="410">
        <v>2.0525000000000002</v>
      </c>
    </row>
    <row r="12" spans="1:9" s="223" customFormat="1" x14ac:dyDescent="0.2">
      <c r="A12" s="409" t="s">
        <v>1156</v>
      </c>
      <c r="B12" s="409" t="s">
        <v>1157</v>
      </c>
      <c r="C12" s="328" t="s">
        <v>1158</v>
      </c>
      <c r="D12" s="410">
        <v>561398.31331</v>
      </c>
      <c r="E12" s="410">
        <v>413017.15199000004</v>
      </c>
      <c r="F12" s="410">
        <v>148381.16132000001</v>
      </c>
      <c r="G12" s="410">
        <v>142324.45079</v>
      </c>
    </row>
    <row r="13" spans="1:9" s="223" customFormat="1" x14ac:dyDescent="0.2">
      <c r="A13" s="409" t="s">
        <v>1159</v>
      </c>
      <c r="B13" s="409" t="s">
        <v>1160</v>
      </c>
      <c r="C13" s="328" t="s">
        <v>1161</v>
      </c>
      <c r="D13" s="410">
        <v>959.85703999999998</v>
      </c>
      <c r="E13" s="410">
        <v>420.49900000000002</v>
      </c>
      <c r="F13" s="410">
        <v>539.35803999999996</v>
      </c>
      <c r="G13" s="410">
        <v>498.30804000000001</v>
      </c>
    </row>
    <row r="14" spans="1:9" s="223" customFormat="1" x14ac:dyDescent="0.2">
      <c r="A14" s="409" t="s">
        <v>1162</v>
      </c>
      <c r="B14" s="409" t="s">
        <v>1163</v>
      </c>
      <c r="C14" s="328" t="s">
        <v>1164</v>
      </c>
      <c r="D14" s="410"/>
      <c r="E14" s="410"/>
      <c r="F14" s="410"/>
      <c r="G14" s="410"/>
    </row>
    <row r="15" spans="1:9" s="223" customFormat="1" x14ac:dyDescent="0.2">
      <c r="A15" s="409" t="s">
        <v>1165</v>
      </c>
      <c r="B15" s="409" t="s">
        <v>1166</v>
      </c>
      <c r="C15" s="328" t="s">
        <v>1167</v>
      </c>
      <c r="D15" s="410">
        <v>104356.93978</v>
      </c>
      <c r="E15" s="410">
        <v>104356.93978</v>
      </c>
      <c r="F15" s="410"/>
      <c r="G15" s="410"/>
    </row>
    <row r="16" spans="1:9" s="223" customFormat="1" x14ac:dyDescent="0.2">
      <c r="A16" s="409" t="s">
        <v>1168</v>
      </c>
      <c r="B16" s="409" t="s">
        <v>1169</v>
      </c>
      <c r="C16" s="328" t="s">
        <v>1170</v>
      </c>
      <c r="D16" s="410">
        <v>92414.865279999998</v>
      </c>
      <c r="E16" s="410">
        <v>44355.967230000002</v>
      </c>
      <c r="F16" s="410">
        <v>48058.898050000003</v>
      </c>
      <c r="G16" s="410">
        <v>47302.930990000001</v>
      </c>
    </row>
    <row r="17" spans="1:7" s="223" customFormat="1" x14ac:dyDescent="0.2">
      <c r="A17" s="409" t="s">
        <v>1171</v>
      </c>
      <c r="B17" s="409" t="s">
        <v>1172</v>
      </c>
      <c r="C17" s="328" t="s">
        <v>1173</v>
      </c>
      <c r="D17" s="410">
        <v>139003.04956000001</v>
      </c>
      <c r="E17" s="410">
        <v>1963.83</v>
      </c>
      <c r="F17" s="410">
        <v>137039.21956</v>
      </c>
      <c r="G17" s="410">
        <v>35859.497889999999</v>
      </c>
    </row>
    <row r="18" spans="1:7" s="223" customFormat="1" x14ac:dyDescent="0.2">
      <c r="A18" s="411" t="s">
        <v>1174</v>
      </c>
      <c r="B18" s="409" t="s">
        <v>1175</v>
      </c>
      <c r="C18" s="328" t="s">
        <v>1176</v>
      </c>
      <c r="D18" s="410"/>
      <c r="E18" s="410"/>
      <c r="F18" s="410"/>
      <c r="G18" s="410"/>
    </row>
    <row r="19" spans="1:7" s="223" customFormat="1" x14ac:dyDescent="0.2">
      <c r="A19" s="411" t="s">
        <v>1177</v>
      </c>
      <c r="B19" s="409" t="s">
        <v>1178</v>
      </c>
      <c r="C19" s="328" t="s">
        <v>1179</v>
      </c>
      <c r="D19" s="410"/>
      <c r="E19" s="410"/>
      <c r="F19" s="410"/>
      <c r="G19" s="410"/>
    </row>
    <row r="20" spans="1:7" s="224" customFormat="1" x14ac:dyDescent="0.2">
      <c r="A20" s="1048" t="s">
        <v>1180</v>
      </c>
      <c r="B20" s="1044" t="s">
        <v>1181</v>
      </c>
      <c r="C20" s="1045" t="s">
        <v>64</v>
      </c>
      <c r="D20" s="1046">
        <v>65277648.695990004</v>
      </c>
      <c r="E20" s="1046">
        <v>19298212.411999997</v>
      </c>
      <c r="F20" s="1046">
        <v>45979436.283989996</v>
      </c>
      <c r="G20" s="1046">
        <v>44278184.477260001</v>
      </c>
    </row>
    <row r="21" spans="1:7" s="223" customFormat="1" x14ac:dyDescent="0.2">
      <c r="A21" s="409" t="s">
        <v>1182</v>
      </c>
      <c r="B21" s="409" t="s">
        <v>277</v>
      </c>
      <c r="C21" s="328" t="s">
        <v>1183</v>
      </c>
      <c r="D21" s="410">
        <v>4909482.5718700001</v>
      </c>
      <c r="E21" s="410"/>
      <c r="F21" s="410">
        <v>4909482.5718700001</v>
      </c>
      <c r="G21" s="410">
        <v>4826932.86998</v>
      </c>
    </row>
    <row r="22" spans="1:7" s="223" customFormat="1" x14ac:dyDescent="0.2">
      <c r="A22" s="409" t="s">
        <v>1184</v>
      </c>
      <c r="B22" s="409" t="s">
        <v>1185</v>
      </c>
      <c r="C22" s="328" t="s">
        <v>1186</v>
      </c>
      <c r="D22" s="410">
        <v>49099.086840000004</v>
      </c>
      <c r="E22" s="410"/>
      <c r="F22" s="410">
        <v>49099.086840000004</v>
      </c>
      <c r="G22" s="410">
        <v>45302.67484</v>
      </c>
    </row>
    <row r="23" spans="1:7" s="223" customFormat="1" x14ac:dyDescent="0.2">
      <c r="A23" s="409" t="s">
        <v>1187</v>
      </c>
      <c r="B23" s="409" t="s">
        <v>1188</v>
      </c>
      <c r="C23" s="328" t="s">
        <v>1189</v>
      </c>
      <c r="D23" s="410">
        <v>45325639.287289999</v>
      </c>
      <c r="E23" s="410">
        <v>9636916.9582399987</v>
      </c>
      <c r="F23" s="410">
        <v>35688722.329049997</v>
      </c>
      <c r="G23" s="410">
        <v>35007527.995790005</v>
      </c>
    </row>
    <row r="24" spans="1:7" s="223" customFormat="1" ht="21" x14ac:dyDescent="0.2">
      <c r="A24" s="409" t="s">
        <v>1190</v>
      </c>
      <c r="B24" s="409" t="s">
        <v>1191</v>
      </c>
      <c r="C24" s="328" t="s">
        <v>1192</v>
      </c>
      <c r="D24" s="410">
        <v>8867203.9955000002</v>
      </c>
      <c r="E24" s="410">
        <v>5877926.4308799999</v>
      </c>
      <c r="F24" s="410">
        <v>2989277.5646199998</v>
      </c>
      <c r="G24" s="410">
        <v>2815688.3512200001</v>
      </c>
    </row>
    <row r="25" spans="1:7" s="223" customFormat="1" x14ac:dyDescent="0.2">
      <c r="A25" s="409" t="s">
        <v>1193</v>
      </c>
      <c r="B25" s="409" t="s">
        <v>1194</v>
      </c>
      <c r="C25" s="328" t="s">
        <v>1195</v>
      </c>
      <c r="D25" s="410"/>
      <c r="E25" s="410"/>
      <c r="F25" s="410"/>
      <c r="G25" s="410"/>
    </row>
    <row r="26" spans="1:7" s="223" customFormat="1" x14ac:dyDescent="0.2">
      <c r="A26" s="409" t="s">
        <v>1196</v>
      </c>
      <c r="B26" s="409" t="s">
        <v>1197</v>
      </c>
      <c r="C26" s="328" t="s">
        <v>1198</v>
      </c>
      <c r="D26" s="410">
        <v>3782715.7368799997</v>
      </c>
      <c r="E26" s="410">
        <v>3782715.7368799997</v>
      </c>
      <c r="F26" s="410"/>
      <c r="G26" s="410"/>
    </row>
    <row r="27" spans="1:7" s="223" customFormat="1" x14ac:dyDescent="0.2">
      <c r="A27" s="409" t="s">
        <v>1199</v>
      </c>
      <c r="B27" s="409" t="s">
        <v>1200</v>
      </c>
      <c r="C27" s="328" t="s">
        <v>1201</v>
      </c>
      <c r="D27" s="410">
        <v>1816.2948799999999</v>
      </c>
      <c r="E27" s="410">
        <v>653.28600000000006</v>
      </c>
      <c r="F27" s="410">
        <v>1163.0088800000001</v>
      </c>
      <c r="G27" s="410">
        <v>1284.95244</v>
      </c>
    </row>
    <row r="28" spans="1:7" s="223" customFormat="1" x14ac:dyDescent="0.2">
      <c r="A28" s="409" t="s">
        <v>1202</v>
      </c>
      <c r="B28" s="409" t="s">
        <v>1203</v>
      </c>
      <c r="C28" s="328" t="s">
        <v>1204</v>
      </c>
      <c r="D28" s="410">
        <v>2125562.7917300002</v>
      </c>
      <c r="E28" s="410"/>
      <c r="F28" s="410">
        <v>2125562.7917300002</v>
      </c>
      <c r="G28" s="410">
        <v>1537795.0374499999</v>
      </c>
    </row>
    <row r="29" spans="1:7" s="223" customFormat="1" x14ac:dyDescent="0.2">
      <c r="A29" s="411" t="s">
        <v>1205</v>
      </c>
      <c r="B29" s="409" t="s">
        <v>1206</v>
      </c>
      <c r="C29" s="328" t="s">
        <v>1207</v>
      </c>
      <c r="D29" s="410">
        <v>2326.3909999999996</v>
      </c>
      <c r="E29" s="410"/>
      <c r="F29" s="410">
        <v>2326.3909999999996</v>
      </c>
      <c r="G29" s="410">
        <v>2071.39554</v>
      </c>
    </row>
    <row r="30" spans="1:7" s="223" customFormat="1" x14ac:dyDescent="0.2">
      <c r="A30" s="411" t="s">
        <v>1208</v>
      </c>
      <c r="B30" s="409" t="s">
        <v>1209</v>
      </c>
      <c r="C30" s="328" t="s">
        <v>1210</v>
      </c>
      <c r="D30" s="410">
        <v>213802.54</v>
      </c>
      <c r="E30" s="410"/>
      <c r="F30" s="410">
        <v>213802.54</v>
      </c>
      <c r="G30" s="410">
        <v>41581.199999999997</v>
      </c>
    </row>
    <row r="31" spans="1:7" s="224" customFormat="1" x14ac:dyDescent="0.2">
      <c r="A31" s="1044" t="s">
        <v>1211</v>
      </c>
      <c r="B31" s="1044" t="s">
        <v>1212</v>
      </c>
      <c r="C31" s="1045" t="s">
        <v>64</v>
      </c>
      <c r="D31" s="1046">
        <v>1163370.0360900001</v>
      </c>
      <c r="E31" s="1046">
        <v>200234.52598999999</v>
      </c>
      <c r="F31" s="1046">
        <v>963135.51009999996</v>
      </c>
      <c r="G31" s="1046">
        <v>1059340.1981300001</v>
      </c>
    </row>
    <row r="32" spans="1:7" s="223" customFormat="1" x14ac:dyDescent="0.2">
      <c r="A32" s="409" t="s">
        <v>1213</v>
      </c>
      <c r="B32" s="409" t="s">
        <v>1214</v>
      </c>
      <c r="C32" s="412" t="s">
        <v>1215</v>
      </c>
      <c r="D32" s="410">
        <v>878973.36135999998</v>
      </c>
      <c r="E32" s="410">
        <v>200234.52598999999</v>
      </c>
      <c r="F32" s="410">
        <v>678738.83536999999</v>
      </c>
      <c r="G32" s="410">
        <v>826249.51884999999</v>
      </c>
    </row>
    <row r="33" spans="1:7" s="223" customFormat="1" x14ac:dyDescent="0.2">
      <c r="A33" s="409" t="s">
        <v>1216</v>
      </c>
      <c r="B33" s="409" t="s">
        <v>1217</v>
      </c>
      <c r="C33" s="328" t="s">
        <v>1218</v>
      </c>
      <c r="D33" s="410">
        <v>6767.5959999999995</v>
      </c>
      <c r="E33" s="410"/>
      <c r="F33" s="410">
        <v>6767.5959999999995</v>
      </c>
      <c r="G33" s="410">
        <v>6767.5959999999995</v>
      </c>
    </row>
    <row r="34" spans="1:7" s="223" customFormat="1" x14ac:dyDescent="0.2">
      <c r="A34" s="409" t="s">
        <v>1219</v>
      </c>
      <c r="B34" s="409" t="s">
        <v>1220</v>
      </c>
      <c r="C34" s="328" t="s">
        <v>1221</v>
      </c>
      <c r="D34" s="410"/>
      <c r="E34" s="410"/>
      <c r="F34" s="410"/>
      <c r="G34" s="410"/>
    </row>
    <row r="35" spans="1:7" s="223" customFormat="1" x14ac:dyDescent="0.2">
      <c r="A35" s="409" t="s">
        <v>1222</v>
      </c>
      <c r="B35" s="409" t="s">
        <v>1223</v>
      </c>
      <c r="C35" s="328" t="s">
        <v>1224</v>
      </c>
      <c r="D35" s="410">
        <v>181176.30124999999</v>
      </c>
      <c r="E35" s="410"/>
      <c r="F35" s="410">
        <v>181176.30124999999</v>
      </c>
      <c r="G35" s="410">
        <v>115343.94190000001</v>
      </c>
    </row>
    <row r="36" spans="1:7" s="223" customFormat="1" x14ac:dyDescent="0.2">
      <c r="A36" s="409" t="s">
        <v>1225</v>
      </c>
      <c r="B36" s="409" t="s">
        <v>1226</v>
      </c>
      <c r="C36" s="328" t="s">
        <v>1227</v>
      </c>
      <c r="D36" s="410"/>
      <c r="E36" s="410"/>
      <c r="F36" s="410"/>
      <c r="G36" s="410"/>
    </row>
    <row r="37" spans="1:7" s="223" customFormat="1" x14ac:dyDescent="0.2">
      <c r="A37" s="409" t="s">
        <v>1228</v>
      </c>
      <c r="B37" s="409" t="s">
        <v>1229</v>
      </c>
      <c r="C37" s="328" t="s">
        <v>1230</v>
      </c>
      <c r="D37" s="410">
        <v>96452.77747999999</v>
      </c>
      <c r="E37" s="410"/>
      <c r="F37" s="410">
        <v>96452.77747999999</v>
      </c>
      <c r="G37" s="410">
        <v>110979.14138</v>
      </c>
    </row>
    <row r="38" spans="1:7" s="223" customFormat="1" x14ac:dyDescent="0.2">
      <c r="A38" s="409" t="s">
        <v>1231</v>
      </c>
      <c r="B38" s="409" t="s">
        <v>1232</v>
      </c>
      <c r="C38" s="328" t="s">
        <v>1233</v>
      </c>
      <c r="D38" s="410"/>
      <c r="E38" s="410"/>
      <c r="F38" s="410"/>
      <c r="G38" s="410"/>
    </row>
    <row r="39" spans="1:7" s="223" customFormat="1" x14ac:dyDescent="0.2">
      <c r="A39" s="409" t="s">
        <v>1234</v>
      </c>
      <c r="B39" s="409" t="s">
        <v>1235</v>
      </c>
      <c r="C39" s="328" t="s">
        <v>1236</v>
      </c>
      <c r="D39" s="410"/>
      <c r="E39" s="410"/>
      <c r="F39" s="410"/>
      <c r="G39" s="410"/>
    </row>
    <row r="40" spans="1:7" s="223" customFormat="1" x14ac:dyDescent="0.2">
      <c r="A40" s="1044" t="s">
        <v>1237</v>
      </c>
      <c r="B40" s="1044" t="s">
        <v>1238</v>
      </c>
      <c r="C40" s="1045" t="s">
        <v>64</v>
      </c>
      <c r="D40" s="1046">
        <v>2169892.5130400001</v>
      </c>
      <c r="E40" s="1046">
        <v>0</v>
      </c>
      <c r="F40" s="1046">
        <v>2169892.5130400001</v>
      </c>
      <c r="G40" s="1046">
        <v>1564422.26734</v>
      </c>
    </row>
    <row r="41" spans="1:7" s="224" customFormat="1" x14ac:dyDescent="0.2">
      <c r="A41" s="409" t="s">
        <v>1239</v>
      </c>
      <c r="B41" s="409" t="s">
        <v>1240</v>
      </c>
      <c r="C41" s="328" t="s">
        <v>1241</v>
      </c>
      <c r="D41" s="410">
        <v>67993.815419999999</v>
      </c>
      <c r="E41" s="410"/>
      <c r="F41" s="410">
        <v>67993.815419999999</v>
      </c>
      <c r="G41" s="410">
        <v>120945.44452</v>
      </c>
    </row>
    <row r="42" spans="1:7" s="223" customFormat="1" x14ac:dyDescent="0.2">
      <c r="A42" s="409" t="s">
        <v>1242</v>
      </c>
      <c r="B42" s="409" t="s">
        <v>1243</v>
      </c>
      <c r="C42" s="328" t="s">
        <v>1244</v>
      </c>
      <c r="D42" s="410"/>
      <c r="E42" s="410"/>
      <c r="F42" s="410"/>
      <c r="G42" s="410"/>
    </row>
    <row r="43" spans="1:7" s="223" customFormat="1" x14ac:dyDescent="0.2">
      <c r="A43" s="409" t="s">
        <v>1245</v>
      </c>
      <c r="B43" s="409" t="s">
        <v>1246</v>
      </c>
      <c r="C43" s="328" t="s">
        <v>1247</v>
      </c>
      <c r="D43" s="410">
        <v>680.64871000000005</v>
      </c>
      <c r="E43" s="410"/>
      <c r="F43" s="410">
        <v>680.64871000000005</v>
      </c>
      <c r="G43" s="410">
        <v>686.52137000000005</v>
      </c>
    </row>
    <row r="44" spans="1:7" s="223" customFormat="1" x14ac:dyDescent="0.2">
      <c r="A44" s="409" t="s">
        <v>1248</v>
      </c>
      <c r="B44" s="409" t="s">
        <v>1249</v>
      </c>
      <c r="C44" s="328" t="s">
        <v>1250</v>
      </c>
      <c r="D44" s="410"/>
      <c r="E44" s="410"/>
      <c r="F44" s="410"/>
      <c r="G44" s="410"/>
    </row>
    <row r="45" spans="1:7" s="223" customFormat="1" x14ac:dyDescent="0.2">
      <c r="A45" s="409" t="s">
        <v>1251</v>
      </c>
      <c r="B45" s="409" t="s">
        <v>1252</v>
      </c>
      <c r="C45" s="328" t="s">
        <v>1253</v>
      </c>
      <c r="D45" s="410">
        <v>1249505.6720399999</v>
      </c>
      <c r="E45" s="410"/>
      <c r="F45" s="410">
        <v>1249505.6720399999</v>
      </c>
      <c r="G45" s="410">
        <v>910669.28185999999</v>
      </c>
    </row>
    <row r="46" spans="1:7" s="223" customFormat="1" x14ac:dyDescent="0.2">
      <c r="A46" s="413" t="s">
        <v>1254</v>
      </c>
      <c r="B46" s="409" t="s">
        <v>1255</v>
      </c>
      <c r="C46" s="328" t="s">
        <v>1256</v>
      </c>
      <c r="D46" s="410">
        <v>851712.37687000004</v>
      </c>
      <c r="E46" s="410"/>
      <c r="F46" s="410">
        <v>851712.37687000004</v>
      </c>
      <c r="G46" s="410">
        <v>532121.01959000004</v>
      </c>
    </row>
    <row r="47" spans="1:7" s="223" customFormat="1" x14ac:dyDescent="0.2">
      <c r="A47" s="1044" t="s">
        <v>1257</v>
      </c>
      <c r="B47" s="1044" t="s">
        <v>1258</v>
      </c>
      <c r="C47" s="1045" t="s">
        <v>64</v>
      </c>
      <c r="D47" s="1046">
        <v>15948876.174179999</v>
      </c>
      <c r="E47" s="1046">
        <v>34700.57948</v>
      </c>
      <c r="F47" s="1046">
        <v>15914175.594699999</v>
      </c>
      <c r="G47" s="1046">
        <v>13481063.946690001</v>
      </c>
    </row>
    <row r="48" spans="1:7" s="223" customFormat="1" x14ac:dyDescent="0.2">
      <c r="A48" s="1044" t="s">
        <v>1259</v>
      </c>
      <c r="B48" s="1044" t="s">
        <v>1260</v>
      </c>
      <c r="C48" s="1045" t="s">
        <v>64</v>
      </c>
      <c r="D48" s="1046">
        <v>450348.78368999995</v>
      </c>
      <c r="E48" s="1046">
        <v>0</v>
      </c>
      <c r="F48" s="1046">
        <v>450348.78368999995</v>
      </c>
      <c r="G48" s="1046">
        <v>445427.7439</v>
      </c>
    </row>
    <row r="49" spans="1:7" s="223" customFormat="1" x14ac:dyDescent="0.2">
      <c r="A49" s="409" t="s">
        <v>1261</v>
      </c>
      <c r="B49" s="409" t="s">
        <v>1262</v>
      </c>
      <c r="C49" s="328" t="s">
        <v>1263</v>
      </c>
      <c r="D49" s="410"/>
      <c r="E49" s="410"/>
      <c r="F49" s="410"/>
      <c r="G49" s="410"/>
    </row>
    <row r="50" spans="1:7" s="223" customFormat="1" x14ac:dyDescent="0.2">
      <c r="A50" s="409" t="s">
        <v>1264</v>
      </c>
      <c r="B50" s="409" t="s">
        <v>1265</v>
      </c>
      <c r="C50" s="328" t="s">
        <v>1266</v>
      </c>
      <c r="D50" s="410">
        <v>366362.10245999997</v>
      </c>
      <c r="E50" s="410"/>
      <c r="F50" s="410">
        <v>366362.10245999997</v>
      </c>
      <c r="G50" s="410">
        <v>372502.20273999998</v>
      </c>
    </row>
    <row r="51" spans="1:7" s="223" customFormat="1" x14ac:dyDescent="0.2">
      <c r="A51" s="409" t="s">
        <v>1267</v>
      </c>
      <c r="B51" s="409" t="s">
        <v>1268</v>
      </c>
      <c r="C51" s="328" t="s">
        <v>1269</v>
      </c>
      <c r="D51" s="410">
        <v>2572.1866599999998</v>
      </c>
      <c r="E51" s="410"/>
      <c r="F51" s="410">
        <v>2572.1866599999998</v>
      </c>
      <c r="G51" s="410">
        <v>1949.53513</v>
      </c>
    </row>
    <row r="52" spans="1:7" s="223" customFormat="1" x14ac:dyDescent="0.2">
      <c r="A52" s="409" t="s">
        <v>1270</v>
      </c>
      <c r="B52" s="409" t="s">
        <v>1271</v>
      </c>
      <c r="C52" s="328" t="s">
        <v>1272</v>
      </c>
      <c r="D52" s="410">
        <v>8121.2072699999999</v>
      </c>
      <c r="E52" s="410"/>
      <c r="F52" s="410">
        <v>8121.2072699999999</v>
      </c>
      <c r="G52" s="410">
        <v>7036.2545399999999</v>
      </c>
    </row>
    <row r="53" spans="1:7" s="223" customFormat="1" x14ac:dyDescent="0.2">
      <c r="A53" s="409" t="s">
        <v>1273</v>
      </c>
      <c r="B53" s="409" t="s">
        <v>1274</v>
      </c>
      <c r="C53" s="328" t="s">
        <v>1275</v>
      </c>
      <c r="D53" s="410"/>
      <c r="E53" s="410"/>
      <c r="F53" s="410"/>
      <c r="G53" s="410"/>
    </row>
    <row r="54" spans="1:7" s="223" customFormat="1" x14ac:dyDescent="0.2">
      <c r="A54" s="409" t="s">
        <v>1276</v>
      </c>
      <c r="B54" s="409" t="s">
        <v>1277</v>
      </c>
      <c r="C54" s="328" t="s">
        <v>1278</v>
      </c>
      <c r="D54" s="410">
        <v>20849.941360000001</v>
      </c>
      <c r="E54" s="410"/>
      <c r="F54" s="410">
        <v>20849.941360000001</v>
      </c>
      <c r="G54" s="410">
        <v>17244.163079999998</v>
      </c>
    </row>
    <row r="55" spans="1:7" s="223" customFormat="1" x14ac:dyDescent="0.2">
      <c r="A55" s="409" t="s">
        <v>1279</v>
      </c>
      <c r="B55" s="409" t="s">
        <v>1280</v>
      </c>
      <c r="C55" s="328" t="s">
        <v>1281</v>
      </c>
      <c r="D55" s="410"/>
      <c r="E55" s="410"/>
      <c r="F55" s="410"/>
      <c r="G55" s="410"/>
    </row>
    <row r="56" spans="1:7" s="223" customFormat="1" x14ac:dyDescent="0.2">
      <c r="A56" s="409" t="s">
        <v>1282</v>
      </c>
      <c r="B56" s="409" t="s">
        <v>1283</v>
      </c>
      <c r="C56" s="328" t="s">
        <v>1284</v>
      </c>
      <c r="D56" s="410">
        <v>50562.048009999999</v>
      </c>
      <c r="E56" s="410"/>
      <c r="F56" s="410">
        <v>50562.048009999999</v>
      </c>
      <c r="G56" s="410">
        <v>44832.744039999998</v>
      </c>
    </row>
    <row r="57" spans="1:7" s="223" customFormat="1" x14ac:dyDescent="0.2">
      <c r="A57" s="409" t="s">
        <v>1285</v>
      </c>
      <c r="B57" s="409" t="s">
        <v>1286</v>
      </c>
      <c r="C57" s="328" t="s">
        <v>1287</v>
      </c>
      <c r="D57" s="410">
        <v>21.242889999999999</v>
      </c>
      <c r="E57" s="410"/>
      <c r="F57" s="410">
        <v>21.242889999999999</v>
      </c>
      <c r="G57" s="410">
        <v>7.3114499999999998</v>
      </c>
    </row>
    <row r="58" spans="1:7" s="223" customFormat="1" x14ac:dyDescent="0.2">
      <c r="A58" s="409" t="s">
        <v>1288</v>
      </c>
      <c r="B58" s="409" t="s">
        <v>1289</v>
      </c>
      <c r="C58" s="328" t="s">
        <v>1290</v>
      </c>
      <c r="D58" s="410">
        <v>1860.05504</v>
      </c>
      <c r="E58" s="410"/>
      <c r="F58" s="410">
        <v>1860.05504</v>
      </c>
      <c r="G58" s="410">
        <v>1855.5329200000001</v>
      </c>
    </row>
    <row r="59" spans="1:7" s="223" customFormat="1" x14ac:dyDescent="0.2">
      <c r="A59" s="1044" t="s">
        <v>1291</v>
      </c>
      <c r="B59" s="1044" t="s">
        <v>1292</v>
      </c>
      <c r="C59" s="1045" t="s">
        <v>64</v>
      </c>
      <c r="D59" s="1046">
        <v>5791241.4700700007</v>
      </c>
      <c r="E59" s="1046">
        <v>34700.57948</v>
      </c>
      <c r="F59" s="1046">
        <v>5756540.89059</v>
      </c>
      <c r="G59" s="1046">
        <v>4664482.1320099998</v>
      </c>
    </row>
    <row r="60" spans="1:7" s="223" customFormat="1" x14ac:dyDescent="0.2">
      <c r="A60" s="409" t="s">
        <v>1293</v>
      </c>
      <c r="B60" s="409" t="s">
        <v>1294</v>
      </c>
      <c r="C60" s="328" t="s">
        <v>1295</v>
      </c>
      <c r="D60" s="410">
        <v>830366.75092999998</v>
      </c>
      <c r="E60" s="410">
        <v>21666.517879999999</v>
      </c>
      <c r="F60" s="410">
        <v>808700.23305000004</v>
      </c>
      <c r="G60" s="410">
        <v>719897.95263000007</v>
      </c>
    </row>
    <row r="61" spans="1:7" s="223" customFormat="1" x14ac:dyDescent="0.2">
      <c r="A61" s="409" t="s">
        <v>1296</v>
      </c>
      <c r="B61" s="409" t="s">
        <v>1297</v>
      </c>
      <c r="C61" s="328" t="s">
        <v>1298</v>
      </c>
      <c r="D61" s="410"/>
      <c r="E61" s="410"/>
      <c r="F61" s="410"/>
      <c r="G61" s="410"/>
    </row>
    <row r="62" spans="1:7" s="223" customFormat="1" x14ac:dyDescent="0.2">
      <c r="A62" s="409" t="s">
        <v>1299</v>
      </c>
      <c r="B62" s="409" t="s">
        <v>1300</v>
      </c>
      <c r="C62" s="328" t="s">
        <v>1301</v>
      </c>
      <c r="D62" s="410"/>
      <c r="E62" s="410"/>
      <c r="F62" s="410"/>
      <c r="G62" s="410"/>
    </row>
    <row r="63" spans="1:7" s="223" customFormat="1" x14ac:dyDescent="0.2">
      <c r="A63" s="409" t="s">
        <v>1302</v>
      </c>
      <c r="B63" s="409" t="s">
        <v>1303</v>
      </c>
      <c r="C63" s="328" t="s">
        <v>1304</v>
      </c>
      <c r="D63" s="410">
        <v>28824.600200000001</v>
      </c>
      <c r="E63" s="410"/>
      <c r="F63" s="410">
        <v>28824.600200000001</v>
      </c>
      <c r="G63" s="410">
        <v>25475.952839999998</v>
      </c>
    </row>
    <row r="64" spans="1:7" s="223" customFormat="1" x14ac:dyDescent="0.2">
      <c r="A64" s="409" t="s">
        <v>1305</v>
      </c>
      <c r="B64" s="409" t="s">
        <v>1306</v>
      </c>
      <c r="C64" s="328" t="s">
        <v>1307</v>
      </c>
      <c r="D64" s="410">
        <v>50134.531690000003</v>
      </c>
      <c r="E64" s="410">
        <v>9421.8299699999989</v>
      </c>
      <c r="F64" s="410">
        <v>40712.701719999997</v>
      </c>
      <c r="G64" s="410">
        <v>39757.332410000003</v>
      </c>
    </row>
    <row r="65" spans="1:7" s="223" customFormat="1" x14ac:dyDescent="0.2">
      <c r="A65" s="409" t="s">
        <v>1308</v>
      </c>
      <c r="B65" s="409" t="s">
        <v>1309</v>
      </c>
      <c r="C65" s="328" t="s">
        <v>1310</v>
      </c>
      <c r="D65" s="410">
        <v>2600</v>
      </c>
      <c r="E65" s="410"/>
      <c r="F65" s="410">
        <v>2600</v>
      </c>
      <c r="G65" s="410">
        <v>27684.24235</v>
      </c>
    </row>
    <row r="66" spans="1:7" s="223" customFormat="1" x14ac:dyDescent="0.2">
      <c r="A66" s="409" t="s">
        <v>1311</v>
      </c>
      <c r="B66" s="409" t="s">
        <v>1312</v>
      </c>
      <c r="C66" s="328" t="s">
        <v>1313</v>
      </c>
      <c r="D66" s="410"/>
      <c r="E66" s="410"/>
      <c r="F66" s="410"/>
      <c r="G66" s="410"/>
    </row>
    <row r="67" spans="1:7" s="223" customFormat="1" x14ac:dyDescent="0.2">
      <c r="A67" s="409" t="s">
        <v>1314</v>
      </c>
      <c r="B67" s="409" t="s">
        <v>1315</v>
      </c>
      <c r="C67" s="328" t="s">
        <v>1316</v>
      </c>
      <c r="D67" s="410"/>
      <c r="E67" s="410"/>
      <c r="F67" s="410"/>
      <c r="G67" s="410"/>
    </row>
    <row r="68" spans="1:7" s="223" customFormat="1" x14ac:dyDescent="0.2">
      <c r="A68" s="409" t="s">
        <v>1317</v>
      </c>
      <c r="B68" s="409" t="s">
        <v>1318</v>
      </c>
      <c r="C68" s="328" t="s">
        <v>1319</v>
      </c>
      <c r="D68" s="410">
        <v>3669.7302800000002</v>
      </c>
      <c r="E68" s="410"/>
      <c r="F68" s="410">
        <v>3669.7302800000002</v>
      </c>
      <c r="G68" s="410">
        <v>2888.5924299999997</v>
      </c>
    </row>
    <row r="69" spans="1:7" s="223" customFormat="1" x14ac:dyDescent="0.2">
      <c r="A69" s="409" t="s">
        <v>1320</v>
      </c>
      <c r="B69" s="409" t="s">
        <v>1321</v>
      </c>
      <c r="C69" s="328" t="s">
        <v>1322</v>
      </c>
      <c r="D69" s="410"/>
      <c r="E69" s="410"/>
      <c r="F69" s="410"/>
      <c r="G69" s="410"/>
    </row>
    <row r="70" spans="1:7" s="223" customFormat="1" x14ac:dyDescent="0.2">
      <c r="A70" s="409" t="s">
        <v>1323</v>
      </c>
      <c r="B70" s="409" t="s">
        <v>1324</v>
      </c>
      <c r="C70" s="328" t="s">
        <v>1325</v>
      </c>
      <c r="D70" s="410"/>
      <c r="E70" s="410"/>
      <c r="F70" s="410"/>
      <c r="G70" s="410"/>
    </row>
    <row r="71" spans="1:7" s="223" customFormat="1" x14ac:dyDescent="0.2">
      <c r="A71" s="409" t="s">
        <v>1326</v>
      </c>
      <c r="B71" s="409" t="s">
        <v>1327</v>
      </c>
      <c r="C71" s="328" t="s">
        <v>1328</v>
      </c>
      <c r="D71" s="410"/>
      <c r="E71" s="410"/>
      <c r="F71" s="410"/>
      <c r="G71" s="410"/>
    </row>
    <row r="72" spans="1:7" s="223" customFormat="1" x14ac:dyDescent="0.2">
      <c r="A72" s="409" t="s">
        <v>1329</v>
      </c>
      <c r="B72" s="409" t="s">
        <v>1330</v>
      </c>
      <c r="C72" s="328" t="s">
        <v>1331</v>
      </c>
      <c r="D72" s="410">
        <v>2089.855</v>
      </c>
      <c r="E72" s="410"/>
      <c r="F72" s="410">
        <v>2089.855</v>
      </c>
      <c r="G72" s="410">
        <v>3887.136</v>
      </c>
    </row>
    <row r="73" spans="1:7" s="223" customFormat="1" x14ac:dyDescent="0.2">
      <c r="A73" s="409" t="s">
        <v>1332</v>
      </c>
      <c r="B73" s="409" t="s">
        <v>1333</v>
      </c>
      <c r="C73" s="328" t="s">
        <v>1334</v>
      </c>
      <c r="D73" s="410">
        <v>303.755</v>
      </c>
      <c r="E73" s="410"/>
      <c r="F73" s="410">
        <v>303.755</v>
      </c>
      <c r="G73" s="410">
        <v>140.792</v>
      </c>
    </row>
    <row r="74" spans="1:7" s="223" customFormat="1" x14ac:dyDescent="0.2">
      <c r="A74" s="409" t="s">
        <v>1335</v>
      </c>
      <c r="B74" s="409" t="s">
        <v>65</v>
      </c>
      <c r="C74" s="328" t="s">
        <v>1336</v>
      </c>
      <c r="D74" s="410">
        <v>3137.5072500000001</v>
      </c>
      <c r="E74" s="410"/>
      <c r="F74" s="410">
        <v>3137.5072500000001</v>
      </c>
      <c r="G74" s="410">
        <v>4784.9289399999998</v>
      </c>
    </row>
    <row r="75" spans="1:7" s="223" customFormat="1" x14ac:dyDescent="0.2">
      <c r="A75" s="409" t="s">
        <v>1337</v>
      </c>
      <c r="B75" s="409" t="s">
        <v>1338</v>
      </c>
      <c r="C75" s="328" t="s">
        <v>1339</v>
      </c>
      <c r="D75" s="410">
        <v>64437.693350000001</v>
      </c>
      <c r="E75" s="410"/>
      <c r="F75" s="410">
        <v>64437.693350000001</v>
      </c>
      <c r="G75" s="410">
        <v>722.44851000000006</v>
      </c>
    </row>
    <row r="76" spans="1:7" s="223" customFormat="1" x14ac:dyDescent="0.2">
      <c r="A76" s="409" t="s">
        <v>1340</v>
      </c>
      <c r="B76" s="409" t="s">
        <v>1341</v>
      </c>
      <c r="C76" s="328" t="s">
        <v>1342</v>
      </c>
      <c r="D76" s="410">
        <v>4742.0043699999997</v>
      </c>
      <c r="E76" s="410"/>
      <c r="F76" s="410">
        <v>4742.0043699999997</v>
      </c>
      <c r="G76" s="410">
        <v>3255.0625700000001</v>
      </c>
    </row>
    <row r="77" spans="1:7" s="223" customFormat="1" x14ac:dyDescent="0.2">
      <c r="A77" s="409" t="s">
        <v>1343</v>
      </c>
      <c r="B77" s="409" t="s">
        <v>1344</v>
      </c>
      <c r="C77" s="328" t="s">
        <v>1345</v>
      </c>
      <c r="D77" s="410">
        <v>141240.96403</v>
      </c>
      <c r="E77" s="410"/>
      <c r="F77" s="410">
        <v>141240.96403</v>
      </c>
      <c r="G77" s="410">
        <v>120131.80045000001</v>
      </c>
    </row>
    <row r="78" spans="1:7" s="223" customFormat="1" x14ac:dyDescent="0.2">
      <c r="A78" s="409" t="s">
        <v>1346</v>
      </c>
      <c r="B78" s="409" t="s">
        <v>1347</v>
      </c>
      <c r="C78" s="328" t="s">
        <v>1348</v>
      </c>
      <c r="D78" s="410"/>
      <c r="E78" s="410"/>
      <c r="F78" s="410"/>
      <c r="G78" s="410"/>
    </row>
    <row r="79" spans="1:7" s="223" customFormat="1" x14ac:dyDescent="0.2">
      <c r="A79" s="409" t="s">
        <v>1349</v>
      </c>
      <c r="B79" s="409" t="s">
        <v>1350</v>
      </c>
      <c r="C79" s="328" t="s">
        <v>1351</v>
      </c>
      <c r="D79" s="410"/>
      <c r="E79" s="410"/>
      <c r="F79" s="410"/>
      <c r="G79" s="410"/>
    </row>
    <row r="80" spans="1:7" s="223" customFormat="1" x14ac:dyDescent="0.2">
      <c r="A80" s="409" t="s">
        <v>1352</v>
      </c>
      <c r="B80" s="409" t="s">
        <v>1353</v>
      </c>
      <c r="C80" s="328" t="s">
        <v>1354</v>
      </c>
      <c r="D80" s="410"/>
      <c r="E80" s="410"/>
      <c r="F80" s="410"/>
      <c r="G80" s="410"/>
    </row>
    <row r="81" spans="1:7" s="223" customFormat="1" x14ac:dyDescent="0.2">
      <c r="A81" s="411" t="s">
        <v>1355</v>
      </c>
      <c r="B81" s="409" t="s">
        <v>1356</v>
      </c>
      <c r="C81" s="328" t="s">
        <v>1357</v>
      </c>
      <c r="D81" s="410"/>
      <c r="E81" s="410"/>
      <c r="F81" s="410"/>
      <c r="G81" s="410"/>
    </row>
    <row r="82" spans="1:7" s="223" customFormat="1" x14ac:dyDescent="0.2">
      <c r="A82" s="411" t="s">
        <v>1358</v>
      </c>
      <c r="B82" s="409" t="s">
        <v>1359</v>
      </c>
      <c r="C82" s="328" t="s">
        <v>1360</v>
      </c>
      <c r="D82" s="410"/>
      <c r="E82" s="410"/>
      <c r="F82" s="410"/>
      <c r="G82" s="410"/>
    </row>
    <row r="83" spans="1:7" s="223" customFormat="1" x14ac:dyDescent="0.2">
      <c r="A83" s="411" t="s">
        <v>1361</v>
      </c>
      <c r="B83" s="409" t="s">
        <v>1362</v>
      </c>
      <c r="C83" s="328" t="s">
        <v>1363</v>
      </c>
      <c r="D83" s="410">
        <v>1351464.91781</v>
      </c>
      <c r="E83" s="410"/>
      <c r="F83" s="410">
        <v>1351464.91781</v>
      </c>
      <c r="G83" s="410">
        <v>853986.51207000006</v>
      </c>
    </row>
    <row r="84" spans="1:7" s="223" customFormat="1" x14ac:dyDescent="0.2">
      <c r="A84" s="411" t="s">
        <v>1364</v>
      </c>
      <c r="B84" s="411" t="s">
        <v>1365</v>
      </c>
      <c r="C84" s="414" t="s">
        <v>1366</v>
      </c>
      <c r="D84" s="410"/>
      <c r="E84" s="410"/>
      <c r="F84" s="410"/>
      <c r="G84" s="410"/>
    </row>
    <row r="85" spans="1:7" s="223" customFormat="1" x14ac:dyDescent="0.2">
      <c r="A85" s="411" t="s">
        <v>1367</v>
      </c>
      <c r="B85" s="409" t="s">
        <v>1368</v>
      </c>
      <c r="C85" s="328" t="s">
        <v>1369</v>
      </c>
      <c r="D85" s="410">
        <v>47647.736660000002</v>
      </c>
      <c r="E85" s="410"/>
      <c r="F85" s="410">
        <v>47647.736660000002</v>
      </c>
      <c r="G85" s="410">
        <v>34835.034029999995</v>
      </c>
    </row>
    <row r="86" spans="1:7" s="224" customFormat="1" x14ac:dyDescent="0.2">
      <c r="A86" s="411" t="s">
        <v>1370</v>
      </c>
      <c r="B86" s="409" t="s">
        <v>1371</v>
      </c>
      <c r="C86" s="328" t="s">
        <v>1372</v>
      </c>
      <c r="D86" s="410">
        <v>6173.8760000000002</v>
      </c>
      <c r="E86" s="410"/>
      <c r="F86" s="410">
        <v>6173.8760000000002</v>
      </c>
      <c r="G86" s="410">
        <v>5465.0206899999994</v>
      </c>
    </row>
    <row r="87" spans="1:7" s="223" customFormat="1" x14ac:dyDescent="0.2">
      <c r="A87" s="411" t="s">
        <v>1373</v>
      </c>
      <c r="B87" s="409" t="s">
        <v>1374</v>
      </c>
      <c r="C87" s="328" t="s">
        <v>1375</v>
      </c>
      <c r="D87" s="410">
        <v>3200675.7301499997</v>
      </c>
      <c r="E87" s="410"/>
      <c r="F87" s="410">
        <v>3200675.7301499997</v>
      </c>
      <c r="G87" s="410">
        <v>2792261.48281</v>
      </c>
    </row>
    <row r="88" spans="1:7" s="223" customFormat="1" x14ac:dyDescent="0.2">
      <c r="A88" s="1049" t="s">
        <v>1376</v>
      </c>
      <c r="B88" s="1049" t="s">
        <v>1377</v>
      </c>
      <c r="C88" s="1050" t="s">
        <v>1378</v>
      </c>
      <c r="D88" s="1051">
        <v>53731.817349999998</v>
      </c>
      <c r="E88" s="1051">
        <v>3612.2316300000002</v>
      </c>
      <c r="F88" s="1051">
        <v>50119.585719999995</v>
      </c>
      <c r="G88" s="1051">
        <v>29307.841279999997</v>
      </c>
    </row>
    <row r="89" spans="1:7" s="223" customFormat="1" x14ac:dyDescent="0.2">
      <c r="A89" s="1044" t="s">
        <v>1379</v>
      </c>
      <c r="B89" s="1044" t="s">
        <v>1380</v>
      </c>
      <c r="C89" s="1045" t="s">
        <v>64</v>
      </c>
      <c r="D89" s="1046">
        <v>9707285.9204200003</v>
      </c>
      <c r="E89" s="1046">
        <v>0</v>
      </c>
      <c r="F89" s="1046">
        <v>9707285.9204200003</v>
      </c>
      <c r="G89" s="1046">
        <v>8371154.0707799997</v>
      </c>
    </row>
    <row r="90" spans="1:7" s="223" customFormat="1" x14ac:dyDescent="0.2">
      <c r="A90" s="1052" t="s">
        <v>1381</v>
      </c>
      <c r="B90" s="1052" t="s">
        <v>1382</v>
      </c>
      <c r="C90" s="1053" t="s">
        <v>1383</v>
      </c>
      <c r="D90" s="1054"/>
      <c r="E90" s="410"/>
      <c r="F90" s="410"/>
      <c r="G90" s="410"/>
    </row>
    <row r="91" spans="1:7" s="223" customFormat="1" x14ac:dyDescent="0.2">
      <c r="A91" s="409" t="s">
        <v>1384</v>
      </c>
      <c r="B91" s="409" t="s">
        <v>1385</v>
      </c>
      <c r="C91" s="328" t="s">
        <v>1386</v>
      </c>
      <c r="D91" s="410"/>
      <c r="E91" s="410"/>
      <c r="F91" s="410"/>
      <c r="G91" s="410"/>
    </row>
    <row r="92" spans="1:7" s="223" customFormat="1" x14ac:dyDescent="0.2">
      <c r="A92" s="409" t="s">
        <v>1387</v>
      </c>
      <c r="B92" s="409" t="s">
        <v>1388</v>
      </c>
      <c r="C92" s="328" t="s">
        <v>1389</v>
      </c>
      <c r="D92" s="410"/>
      <c r="E92" s="410"/>
      <c r="F92" s="410"/>
      <c r="G92" s="410"/>
    </row>
    <row r="93" spans="1:7" s="223" customFormat="1" x14ac:dyDescent="0.2">
      <c r="A93" s="409" t="s">
        <v>1390</v>
      </c>
      <c r="B93" s="409" t="s">
        <v>1391</v>
      </c>
      <c r="C93" s="328" t="s">
        <v>1392</v>
      </c>
      <c r="D93" s="410">
        <v>261587.93051999999</v>
      </c>
      <c r="E93" s="410"/>
      <c r="F93" s="410">
        <v>261587.93051999999</v>
      </c>
      <c r="G93" s="410">
        <v>711692.02269999997</v>
      </c>
    </row>
    <row r="94" spans="1:7" s="223" customFormat="1" x14ac:dyDescent="0.2">
      <c r="A94" s="409" t="s">
        <v>1393</v>
      </c>
      <c r="B94" s="409" t="s">
        <v>1394</v>
      </c>
      <c r="C94" s="328" t="s">
        <v>1395</v>
      </c>
      <c r="D94" s="410">
        <v>73591.863140000001</v>
      </c>
      <c r="E94" s="410"/>
      <c r="F94" s="410">
        <v>73591.863140000001</v>
      </c>
      <c r="G94" s="410">
        <v>88470.082110000003</v>
      </c>
    </row>
    <row r="95" spans="1:7" s="223" customFormat="1" x14ac:dyDescent="0.2">
      <c r="A95" s="409" t="s">
        <v>1396</v>
      </c>
      <c r="B95" s="409" t="s">
        <v>1397</v>
      </c>
      <c r="C95" s="328" t="s">
        <v>1398</v>
      </c>
      <c r="D95" s="410">
        <v>3391943.0811699997</v>
      </c>
      <c r="E95" s="410"/>
      <c r="F95" s="410">
        <v>3391943.0811699997</v>
      </c>
      <c r="G95" s="410">
        <v>3117725.8524000002</v>
      </c>
    </row>
    <row r="96" spans="1:7" s="223" customFormat="1" x14ac:dyDescent="0.2">
      <c r="A96" s="409" t="s">
        <v>1399</v>
      </c>
      <c r="B96" s="409" t="s">
        <v>1400</v>
      </c>
      <c r="C96" s="328" t="s">
        <v>1401</v>
      </c>
      <c r="D96" s="410">
        <v>107011.66565</v>
      </c>
      <c r="E96" s="410"/>
      <c r="F96" s="410">
        <v>107011.66565</v>
      </c>
      <c r="G96" s="410">
        <v>120268.66452999999</v>
      </c>
    </row>
    <row r="97" spans="1:7" s="223" customFormat="1" x14ac:dyDescent="0.2">
      <c r="A97" s="409" t="s">
        <v>1402</v>
      </c>
      <c r="B97" s="409" t="s">
        <v>1403</v>
      </c>
      <c r="C97" s="328" t="s">
        <v>1404</v>
      </c>
      <c r="D97" s="410">
        <v>4099211.7779199998</v>
      </c>
      <c r="E97" s="410"/>
      <c r="F97" s="410">
        <v>4099211.7779199998</v>
      </c>
      <c r="G97" s="410">
        <v>3021548.3373599998</v>
      </c>
    </row>
    <row r="98" spans="1:7" s="223" customFormat="1" x14ac:dyDescent="0.2">
      <c r="A98" s="409" t="s">
        <v>1405</v>
      </c>
      <c r="B98" s="409" t="s">
        <v>1406</v>
      </c>
      <c r="C98" s="328" t="s">
        <v>1407</v>
      </c>
      <c r="D98" s="410">
        <v>1758808.2822700001</v>
      </c>
      <c r="E98" s="410"/>
      <c r="F98" s="410">
        <v>1758808.2822700001</v>
      </c>
      <c r="G98" s="410">
        <v>1296756.1545500001</v>
      </c>
    </row>
    <row r="99" spans="1:7" s="223" customFormat="1" x14ac:dyDescent="0.2">
      <c r="A99" s="409" t="s">
        <v>1408</v>
      </c>
      <c r="B99" s="409" t="s">
        <v>1409</v>
      </c>
      <c r="C99" s="328" t="s">
        <v>1410</v>
      </c>
      <c r="D99" s="410">
        <v>1550.3616500000001</v>
      </c>
      <c r="E99" s="410"/>
      <c r="F99" s="410">
        <v>1550.3616500000001</v>
      </c>
      <c r="G99" s="410">
        <v>1868.5014800000001</v>
      </c>
    </row>
    <row r="100" spans="1:7" s="223" customFormat="1" x14ac:dyDescent="0.2">
      <c r="A100" s="409" t="s">
        <v>1411</v>
      </c>
      <c r="B100" s="409" t="s">
        <v>1412</v>
      </c>
      <c r="C100" s="328" t="s">
        <v>1413</v>
      </c>
      <c r="D100" s="410">
        <v>40.224040000000002</v>
      </c>
      <c r="E100" s="410"/>
      <c r="F100" s="410">
        <v>40.224040000000002</v>
      </c>
      <c r="G100" s="410">
        <v>4.2370000000000001</v>
      </c>
    </row>
    <row r="101" spans="1:7" s="223" customFormat="1" x14ac:dyDescent="0.2">
      <c r="A101" s="1049" t="s">
        <v>1414</v>
      </c>
      <c r="B101" s="1049" t="s">
        <v>1415</v>
      </c>
      <c r="C101" s="1050" t="s">
        <v>1416</v>
      </c>
      <c r="D101" s="1051">
        <v>13540.734059999999</v>
      </c>
      <c r="E101" s="410"/>
      <c r="F101" s="410">
        <v>13540.734059999999</v>
      </c>
      <c r="G101" s="1051">
        <v>12820.218650000001</v>
      </c>
    </row>
    <row r="102" spans="1:7" s="223" customFormat="1" ht="12.75" customHeight="1" x14ac:dyDescent="0.2">
      <c r="A102" s="225"/>
      <c r="B102" s="225"/>
      <c r="C102" s="225"/>
      <c r="E102" s="415"/>
      <c r="F102" s="416"/>
      <c r="G102" s="329"/>
    </row>
    <row r="103" spans="1:7" s="224" customFormat="1" ht="12.75" customHeight="1" x14ac:dyDescent="0.2">
      <c r="A103" s="225"/>
      <c r="B103" s="225"/>
      <c r="C103" s="225"/>
      <c r="D103" s="223"/>
      <c r="E103" s="223"/>
      <c r="F103" s="330"/>
      <c r="G103" s="329"/>
    </row>
    <row r="104" spans="1:7" s="224" customFormat="1" ht="12.75" customHeight="1" x14ac:dyDescent="0.2">
      <c r="A104" s="1055"/>
      <c r="B104" s="331"/>
      <c r="C104" s="1056"/>
      <c r="D104" s="1057">
        <v>1</v>
      </c>
      <c r="E104" s="1057">
        <v>2</v>
      </c>
      <c r="F104" s="332"/>
      <c r="G104" s="333"/>
    </row>
    <row r="105" spans="1:7" s="224" customFormat="1" ht="21" customHeight="1" x14ac:dyDescent="0.2">
      <c r="A105" s="1336" t="s">
        <v>1140</v>
      </c>
      <c r="B105" s="1337"/>
      <c r="C105" s="1340" t="s">
        <v>1141</v>
      </c>
      <c r="D105" s="1342" t="s">
        <v>1142</v>
      </c>
      <c r="E105" s="1343"/>
      <c r="F105" s="334"/>
      <c r="G105" s="335"/>
    </row>
    <row r="106" spans="1:7" s="224" customFormat="1" x14ac:dyDescent="0.2">
      <c r="A106" s="1338"/>
      <c r="B106" s="1339"/>
      <c r="C106" s="1341"/>
      <c r="D106" s="1058" t="s">
        <v>1143</v>
      </c>
      <c r="E106" s="1059" t="s">
        <v>1144</v>
      </c>
      <c r="F106" s="334"/>
      <c r="G106" s="335"/>
    </row>
    <row r="107" spans="1:7" s="224" customFormat="1" x14ac:dyDescent="0.2">
      <c r="A107" s="1044"/>
      <c r="B107" s="1044" t="s">
        <v>1417</v>
      </c>
      <c r="C107" s="1045" t="s">
        <v>64</v>
      </c>
      <c r="D107" s="1046">
        <v>65360660.591299996</v>
      </c>
      <c r="E107" s="1046">
        <v>60608998.129629999</v>
      </c>
      <c r="F107" s="334"/>
      <c r="G107" s="335"/>
    </row>
    <row r="108" spans="1:7" s="223" customFormat="1" x14ac:dyDescent="0.2">
      <c r="A108" s="1044" t="s">
        <v>1418</v>
      </c>
      <c r="B108" s="1044" t="s">
        <v>1419</v>
      </c>
      <c r="C108" s="1045" t="s">
        <v>64</v>
      </c>
      <c r="D108" s="1046">
        <v>54577767.917160004</v>
      </c>
      <c r="E108" s="1046">
        <v>51369053.656259999</v>
      </c>
      <c r="F108" s="336"/>
      <c r="G108" s="329"/>
    </row>
    <row r="109" spans="1:7" s="223" customFormat="1" x14ac:dyDescent="0.2">
      <c r="A109" s="1044" t="s">
        <v>1420</v>
      </c>
      <c r="B109" s="1044" t="s">
        <v>1421</v>
      </c>
      <c r="C109" s="1045" t="s">
        <v>64</v>
      </c>
      <c r="D109" s="1046">
        <v>37999512.941479996</v>
      </c>
      <c r="E109" s="1046">
        <v>38131172.528590001</v>
      </c>
      <c r="F109" s="334"/>
      <c r="G109" s="335"/>
    </row>
    <row r="110" spans="1:7" s="223" customFormat="1" x14ac:dyDescent="0.2">
      <c r="A110" s="409" t="s">
        <v>1422</v>
      </c>
      <c r="B110" s="409" t="s">
        <v>1423</v>
      </c>
      <c r="C110" s="328" t="s">
        <v>1424</v>
      </c>
      <c r="D110" s="410">
        <v>28593147.697050005</v>
      </c>
      <c r="E110" s="410">
        <v>29287382.744789999</v>
      </c>
      <c r="F110" s="332"/>
      <c r="G110" s="333"/>
    </row>
    <row r="111" spans="1:7" s="223" customFormat="1" x14ac:dyDescent="0.2">
      <c r="A111" s="409" t="s">
        <v>1425</v>
      </c>
      <c r="B111" s="409" t="s">
        <v>1426</v>
      </c>
      <c r="C111" s="328" t="s">
        <v>1427</v>
      </c>
      <c r="D111" s="410">
        <v>11306033.237600001</v>
      </c>
      <c r="E111" s="410">
        <v>10657014.53232</v>
      </c>
      <c r="F111" s="334"/>
      <c r="G111" s="329"/>
    </row>
    <row r="112" spans="1:7" s="223" customFormat="1" x14ac:dyDescent="0.2">
      <c r="A112" s="409" t="s">
        <v>1428</v>
      </c>
      <c r="B112" s="409" t="s">
        <v>1429</v>
      </c>
      <c r="C112" s="328" t="s">
        <v>1430</v>
      </c>
      <c r="D112" s="410"/>
      <c r="E112" s="410"/>
      <c r="F112" s="336"/>
      <c r="G112" s="335"/>
    </row>
    <row r="113" spans="1:7" s="223" customFormat="1" x14ac:dyDescent="0.2">
      <c r="A113" s="409" t="s">
        <v>1431</v>
      </c>
      <c r="B113" s="409" t="s">
        <v>1432</v>
      </c>
      <c r="C113" s="328" t="s">
        <v>1433</v>
      </c>
      <c r="D113" s="410">
        <v>-1834348.05693</v>
      </c>
      <c r="E113" s="410">
        <v>-1834348.05693</v>
      </c>
      <c r="F113" s="336"/>
      <c r="G113" s="329"/>
    </row>
    <row r="114" spans="1:7" s="224" customFormat="1" x14ac:dyDescent="0.2">
      <c r="A114" s="409" t="s">
        <v>1434</v>
      </c>
      <c r="B114" s="409" t="s">
        <v>1435</v>
      </c>
      <c r="C114" s="328" t="s">
        <v>1436</v>
      </c>
      <c r="D114" s="410">
        <v>-26275.718990000001</v>
      </c>
      <c r="E114" s="410">
        <v>29141.312999999998</v>
      </c>
      <c r="F114" s="332"/>
      <c r="G114" s="333"/>
    </row>
    <row r="115" spans="1:7" s="223" customFormat="1" x14ac:dyDescent="0.2">
      <c r="A115" s="1049" t="s">
        <v>1437</v>
      </c>
      <c r="B115" s="1049" t="s">
        <v>1438</v>
      </c>
      <c r="C115" s="1050" t="s">
        <v>1439</v>
      </c>
      <c r="D115" s="410">
        <v>-39044.217250000002</v>
      </c>
      <c r="E115" s="410">
        <v>-8018.0045900000005</v>
      </c>
      <c r="F115" s="332"/>
      <c r="G115" s="333"/>
    </row>
    <row r="116" spans="1:7" s="224" customFormat="1" x14ac:dyDescent="0.2">
      <c r="A116" s="1044" t="s">
        <v>1440</v>
      </c>
      <c r="B116" s="1044" t="s">
        <v>1441</v>
      </c>
      <c r="C116" s="1045" t="s">
        <v>64</v>
      </c>
      <c r="D116" s="1046">
        <v>3207870.7392600002</v>
      </c>
      <c r="E116" s="1046">
        <v>2562633.3798000002</v>
      </c>
      <c r="F116" s="336"/>
      <c r="G116" s="329"/>
    </row>
    <row r="117" spans="1:7" s="223" customFormat="1" x14ac:dyDescent="0.2">
      <c r="A117" s="409" t="s">
        <v>1442</v>
      </c>
      <c r="B117" s="409" t="s">
        <v>1443</v>
      </c>
      <c r="C117" s="328" t="s">
        <v>1444</v>
      </c>
      <c r="D117" s="410">
        <v>96317.444529999993</v>
      </c>
      <c r="E117" s="410">
        <v>69868.736149999997</v>
      </c>
      <c r="F117" s="332"/>
      <c r="G117" s="333"/>
    </row>
    <row r="118" spans="1:7" s="223" customFormat="1" x14ac:dyDescent="0.2">
      <c r="A118" s="409" t="s">
        <v>1445</v>
      </c>
      <c r="B118" s="409" t="s">
        <v>1446</v>
      </c>
      <c r="C118" s="328" t="s">
        <v>1447</v>
      </c>
      <c r="D118" s="410">
        <v>117975.33024</v>
      </c>
      <c r="E118" s="410">
        <v>132803.67744</v>
      </c>
      <c r="F118" s="336"/>
      <c r="G118" s="329"/>
    </row>
    <row r="119" spans="1:7" s="223" customFormat="1" x14ac:dyDescent="0.2">
      <c r="A119" s="409" t="s">
        <v>1448</v>
      </c>
      <c r="B119" s="409" t="s">
        <v>1449</v>
      </c>
      <c r="C119" s="328" t="s">
        <v>1450</v>
      </c>
      <c r="D119" s="410">
        <v>245002.89624</v>
      </c>
      <c r="E119" s="410">
        <v>206492.55085999999</v>
      </c>
      <c r="F119" s="336"/>
      <c r="G119" s="329"/>
    </row>
    <row r="120" spans="1:7" s="224" customFormat="1" x14ac:dyDescent="0.2">
      <c r="A120" s="409" t="s">
        <v>1451</v>
      </c>
      <c r="B120" s="409" t="s">
        <v>1452</v>
      </c>
      <c r="C120" s="328" t="s">
        <v>1453</v>
      </c>
      <c r="D120" s="410">
        <v>57916.56207</v>
      </c>
      <c r="E120" s="410">
        <v>56709.841240000002</v>
      </c>
      <c r="F120" s="336"/>
      <c r="G120" s="329"/>
    </row>
    <row r="121" spans="1:7" s="224" customFormat="1" x14ac:dyDescent="0.2">
      <c r="A121" s="409" t="s">
        <v>1454</v>
      </c>
      <c r="B121" s="411" t="s">
        <v>1455</v>
      </c>
      <c r="C121" s="328" t="s">
        <v>1456</v>
      </c>
      <c r="D121" s="410">
        <v>753017.43342999998</v>
      </c>
      <c r="E121" s="410">
        <v>673603.16870000004</v>
      </c>
      <c r="F121" s="336"/>
      <c r="G121" s="329"/>
    </row>
    <row r="122" spans="1:7" s="223" customFormat="1" x14ac:dyDescent="0.2">
      <c r="A122" s="1049" t="s">
        <v>1457</v>
      </c>
      <c r="B122" s="1049" t="s">
        <v>1458</v>
      </c>
      <c r="C122" s="1060" t="s">
        <v>1459</v>
      </c>
      <c r="D122" s="410">
        <v>1937641.0727500001</v>
      </c>
      <c r="E122" s="410">
        <v>1423155.4054099999</v>
      </c>
      <c r="F122" s="336"/>
      <c r="G122" s="329"/>
    </row>
    <row r="123" spans="1:7" s="224" customFormat="1" x14ac:dyDescent="0.2">
      <c r="A123" s="1044" t="s">
        <v>1460</v>
      </c>
      <c r="B123" s="1044" t="s">
        <v>1461</v>
      </c>
      <c r="C123" s="1045" t="s">
        <v>64</v>
      </c>
      <c r="D123" s="1046">
        <v>13370384.23642</v>
      </c>
      <c r="E123" s="1046">
        <v>10675247.74787</v>
      </c>
      <c r="F123" s="336"/>
      <c r="G123" s="329"/>
    </row>
    <row r="124" spans="1:7" s="223" customFormat="1" x14ac:dyDescent="0.2">
      <c r="A124" s="409" t="s">
        <v>1462</v>
      </c>
      <c r="B124" s="409" t="s">
        <v>1463</v>
      </c>
      <c r="C124" s="328" t="s">
        <v>64</v>
      </c>
      <c r="D124" s="410">
        <v>2817329.1938200002</v>
      </c>
      <c r="E124" s="410">
        <v>2340425.8772399998</v>
      </c>
      <c r="F124" s="332"/>
      <c r="G124" s="333"/>
    </row>
    <row r="125" spans="1:7" s="223" customFormat="1" x14ac:dyDescent="0.2">
      <c r="A125" s="409" t="s">
        <v>1464</v>
      </c>
      <c r="B125" s="409" t="s">
        <v>1465</v>
      </c>
      <c r="C125" s="328" t="s">
        <v>1466</v>
      </c>
      <c r="D125" s="410"/>
      <c r="E125" s="410"/>
      <c r="F125" s="336"/>
      <c r="G125" s="329"/>
    </row>
    <row r="126" spans="1:7" s="223" customFormat="1" x14ac:dyDescent="0.2">
      <c r="A126" s="1049" t="s">
        <v>1467</v>
      </c>
      <c r="B126" s="1049" t="s">
        <v>1468</v>
      </c>
      <c r="C126" s="1050" t="s">
        <v>1469</v>
      </c>
      <c r="D126" s="410">
        <v>10553055.0426</v>
      </c>
      <c r="E126" s="410">
        <v>8334821.8706299998</v>
      </c>
      <c r="F126" s="336"/>
      <c r="G126" s="329"/>
    </row>
    <row r="127" spans="1:7" s="223" customFormat="1" x14ac:dyDescent="0.2">
      <c r="A127" s="1044" t="s">
        <v>1470</v>
      </c>
      <c r="B127" s="1044" t="s">
        <v>1471</v>
      </c>
      <c r="C127" s="1045" t="s">
        <v>64</v>
      </c>
      <c r="D127" s="1046">
        <v>10782892.674140001</v>
      </c>
      <c r="E127" s="1046">
        <v>9239944.4733700007</v>
      </c>
      <c r="F127" s="334"/>
      <c r="G127" s="335"/>
    </row>
    <row r="128" spans="1:7" s="223" customFormat="1" x14ac:dyDescent="0.2">
      <c r="A128" s="1044" t="s">
        <v>1472</v>
      </c>
      <c r="B128" s="1044" t="s">
        <v>1473</v>
      </c>
      <c r="C128" s="1045" t="s">
        <v>64</v>
      </c>
      <c r="D128" s="1046">
        <v>13299.45318</v>
      </c>
      <c r="E128" s="1046">
        <v>19414.29135</v>
      </c>
      <c r="F128" s="334"/>
      <c r="G128" s="335"/>
    </row>
    <row r="129" spans="1:7" s="223" customFormat="1" x14ac:dyDescent="0.2">
      <c r="A129" s="409" t="s">
        <v>1474</v>
      </c>
      <c r="B129" s="409" t="s">
        <v>1473</v>
      </c>
      <c r="C129" s="328" t="s">
        <v>1475</v>
      </c>
      <c r="D129" s="410">
        <v>13299.45318</v>
      </c>
      <c r="E129" s="410">
        <v>19414.29135</v>
      </c>
      <c r="F129" s="336"/>
      <c r="G129" s="329"/>
    </row>
    <row r="130" spans="1:7" s="223" customFormat="1" x14ac:dyDescent="0.2">
      <c r="A130" s="1044" t="s">
        <v>1476</v>
      </c>
      <c r="B130" s="1044" t="s">
        <v>1477</v>
      </c>
      <c r="C130" s="1045" t="s">
        <v>64</v>
      </c>
      <c r="D130" s="1046">
        <v>4945944.61154</v>
      </c>
      <c r="E130" s="1046">
        <v>4555508.5551800001</v>
      </c>
      <c r="F130" s="334"/>
      <c r="G130" s="335"/>
    </row>
    <row r="131" spans="1:7" s="223" customFormat="1" x14ac:dyDescent="0.2">
      <c r="A131" s="409" t="s">
        <v>1478</v>
      </c>
      <c r="B131" s="409" t="s">
        <v>1479</v>
      </c>
      <c r="C131" s="328" t="s">
        <v>1480</v>
      </c>
      <c r="D131" s="410">
        <v>2318260.2121700002</v>
      </c>
      <c r="E131" s="410">
        <v>1793498.94781</v>
      </c>
      <c r="F131" s="334"/>
      <c r="G131" s="335"/>
    </row>
    <row r="132" spans="1:7" s="223" customFormat="1" x14ac:dyDescent="0.2">
      <c r="A132" s="409" t="s">
        <v>1481</v>
      </c>
      <c r="B132" s="409" t="s">
        <v>1482</v>
      </c>
      <c r="C132" s="328" t="s">
        <v>1483</v>
      </c>
      <c r="D132" s="410">
        <v>65993.815419999999</v>
      </c>
      <c r="E132" s="410">
        <v>118945.44452</v>
      </c>
      <c r="F132" s="334"/>
      <c r="G132" s="335"/>
    </row>
    <row r="133" spans="1:7" s="224" customFormat="1" x14ac:dyDescent="0.2">
      <c r="A133" s="409" t="s">
        <v>1484</v>
      </c>
      <c r="B133" s="409" t="s">
        <v>1485</v>
      </c>
      <c r="C133" s="328" t="s">
        <v>1486</v>
      </c>
      <c r="D133" s="410"/>
      <c r="E133" s="410"/>
      <c r="F133" s="334"/>
      <c r="G133" s="335"/>
    </row>
    <row r="134" spans="1:7" s="223" customFormat="1" x14ac:dyDescent="0.2">
      <c r="A134" s="409" t="s">
        <v>1487</v>
      </c>
      <c r="B134" s="409" t="s">
        <v>1488</v>
      </c>
      <c r="C134" s="328" t="s">
        <v>1489</v>
      </c>
      <c r="D134" s="410">
        <v>295.166</v>
      </c>
      <c r="E134" s="410">
        <v>281.94499999999999</v>
      </c>
      <c r="F134" s="334"/>
      <c r="G134" s="335"/>
    </row>
    <row r="135" spans="1:7" s="223" customFormat="1" x14ac:dyDescent="0.2">
      <c r="A135" s="409" t="s">
        <v>1490</v>
      </c>
      <c r="B135" s="409" t="s">
        <v>1491</v>
      </c>
      <c r="C135" s="328" t="s">
        <v>1492</v>
      </c>
      <c r="D135" s="410"/>
      <c r="E135" s="410"/>
      <c r="F135" s="336"/>
      <c r="G135" s="329"/>
    </row>
    <row r="136" spans="1:7" s="223" customFormat="1" x14ac:dyDescent="0.2">
      <c r="A136" s="409" t="s">
        <v>1493</v>
      </c>
      <c r="B136" s="409" t="s">
        <v>1494</v>
      </c>
      <c r="C136" s="328" t="s">
        <v>1495</v>
      </c>
      <c r="D136" s="410"/>
      <c r="E136" s="410"/>
      <c r="F136" s="334"/>
      <c r="G136" s="335"/>
    </row>
    <row r="137" spans="1:7" s="223" customFormat="1" x14ac:dyDescent="0.2">
      <c r="A137" s="409" t="s">
        <v>1496</v>
      </c>
      <c r="B137" s="409" t="s">
        <v>1497</v>
      </c>
      <c r="C137" s="328" t="s">
        <v>1498</v>
      </c>
      <c r="D137" s="410">
        <v>131753.28482</v>
      </c>
      <c r="E137" s="410">
        <v>163590.875</v>
      </c>
      <c r="F137" s="336"/>
      <c r="G137" s="329"/>
    </row>
    <row r="138" spans="1:7" s="223" customFormat="1" x14ac:dyDescent="0.2">
      <c r="A138" s="409" t="s">
        <v>1499</v>
      </c>
      <c r="B138" s="409" t="s">
        <v>1500</v>
      </c>
      <c r="C138" s="328" t="s">
        <v>1501</v>
      </c>
      <c r="D138" s="410">
        <v>2429642.13313</v>
      </c>
      <c r="E138" s="410">
        <v>2479191.3428500001</v>
      </c>
      <c r="F138" s="334"/>
      <c r="G138" s="335"/>
    </row>
    <row r="139" spans="1:7" s="223" customFormat="1" x14ac:dyDescent="0.2">
      <c r="A139" s="1044" t="s">
        <v>1502</v>
      </c>
      <c r="B139" s="1044" t="s">
        <v>1503</v>
      </c>
      <c r="C139" s="1045" t="s">
        <v>64</v>
      </c>
      <c r="D139" s="1046">
        <v>5823648.6094199996</v>
      </c>
      <c r="E139" s="1046">
        <v>4665021.62684</v>
      </c>
      <c r="F139" s="334"/>
      <c r="G139" s="335"/>
    </row>
    <row r="140" spans="1:7" s="223" customFormat="1" x14ac:dyDescent="0.2">
      <c r="A140" s="409" t="s">
        <v>1504</v>
      </c>
      <c r="B140" s="409" t="s">
        <v>1505</v>
      </c>
      <c r="C140" s="328" t="s">
        <v>1506</v>
      </c>
      <c r="D140" s="410">
        <v>49318.520649999999</v>
      </c>
      <c r="E140" s="410">
        <v>16000</v>
      </c>
      <c r="F140" s="336"/>
      <c r="G140" s="329"/>
    </row>
    <row r="141" spans="1:7" s="223" customFormat="1" x14ac:dyDescent="0.2">
      <c r="A141" s="409" t="s">
        <v>1507</v>
      </c>
      <c r="B141" s="409" t="s">
        <v>1508</v>
      </c>
      <c r="C141" s="328" t="s">
        <v>1509</v>
      </c>
      <c r="D141" s="410"/>
      <c r="E141" s="410"/>
      <c r="F141" s="336"/>
      <c r="G141" s="329"/>
    </row>
    <row r="142" spans="1:7" s="223" customFormat="1" x14ac:dyDescent="0.2">
      <c r="A142" s="409" t="s">
        <v>1510</v>
      </c>
      <c r="B142" s="409" t="s">
        <v>1511</v>
      </c>
      <c r="C142" s="328" t="s">
        <v>1512</v>
      </c>
      <c r="D142" s="410"/>
      <c r="E142" s="410"/>
      <c r="F142" s="334"/>
      <c r="G142" s="335"/>
    </row>
    <row r="143" spans="1:7" s="223" customFormat="1" x14ac:dyDescent="0.2">
      <c r="A143" s="409" t="s">
        <v>1513</v>
      </c>
      <c r="B143" s="409" t="s">
        <v>1514</v>
      </c>
      <c r="C143" s="328" t="s">
        <v>1515</v>
      </c>
      <c r="D143" s="410"/>
      <c r="E143" s="410"/>
      <c r="F143" s="336"/>
      <c r="G143" s="329"/>
    </row>
    <row r="144" spans="1:7" s="223" customFormat="1" x14ac:dyDescent="0.2">
      <c r="A144" s="409" t="s">
        <v>1516</v>
      </c>
      <c r="B144" s="409" t="s">
        <v>1517</v>
      </c>
      <c r="C144" s="328" t="s">
        <v>1518</v>
      </c>
      <c r="D144" s="410">
        <v>1012393.9990600001</v>
      </c>
      <c r="E144" s="410">
        <v>859903.82674000005</v>
      </c>
      <c r="F144" s="334"/>
      <c r="G144" s="335"/>
    </row>
    <row r="145" spans="1:7" s="223" customFormat="1" x14ac:dyDescent="0.2">
      <c r="A145" s="409" t="s">
        <v>1519</v>
      </c>
      <c r="B145" s="409" t="s">
        <v>1520</v>
      </c>
      <c r="C145" s="328" t="s">
        <v>1521</v>
      </c>
      <c r="D145" s="410"/>
      <c r="E145" s="410"/>
      <c r="F145" s="336"/>
      <c r="G145" s="329"/>
    </row>
    <row r="146" spans="1:7" s="223" customFormat="1" x14ac:dyDescent="0.2">
      <c r="A146" s="409" t="s">
        <v>1522</v>
      </c>
      <c r="B146" s="409" t="s">
        <v>1523</v>
      </c>
      <c r="C146" s="328" t="s">
        <v>1524</v>
      </c>
      <c r="D146" s="410">
        <v>81580.737299999993</v>
      </c>
      <c r="E146" s="410">
        <v>190565.26057000001</v>
      </c>
    </row>
    <row r="147" spans="1:7" s="223" customFormat="1" ht="12.75" customHeight="1" x14ac:dyDescent="0.2">
      <c r="A147" s="409" t="s">
        <v>1525</v>
      </c>
      <c r="B147" s="409" t="s">
        <v>1526</v>
      </c>
      <c r="C147" s="328" t="s">
        <v>1527</v>
      </c>
      <c r="D147" s="410"/>
      <c r="E147" s="410"/>
    </row>
    <row r="148" spans="1:7" s="223" customFormat="1" x14ac:dyDescent="0.2">
      <c r="A148" s="409" t="s">
        <v>1528</v>
      </c>
      <c r="B148" s="409" t="s">
        <v>1529</v>
      </c>
      <c r="C148" s="328" t="s">
        <v>1530</v>
      </c>
      <c r="D148" s="410">
        <v>5600</v>
      </c>
      <c r="E148" s="410">
        <v>27684.24235</v>
      </c>
    </row>
    <row r="149" spans="1:7" s="223" customFormat="1" ht="12.75" customHeight="1" x14ac:dyDescent="0.2">
      <c r="A149" s="409" t="s">
        <v>1531</v>
      </c>
      <c r="B149" s="409" t="s">
        <v>1532</v>
      </c>
      <c r="C149" s="328" t="s">
        <v>1533</v>
      </c>
      <c r="D149" s="410">
        <v>763204.45334999997</v>
      </c>
      <c r="E149" s="410">
        <v>741776.26301</v>
      </c>
    </row>
    <row r="150" spans="1:7" s="223" customFormat="1" ht="12.75" customHeight="1" x14ac:dyDescent="0.2">
      <c r="A150" s="409" t="s">
        <v>1534</v>
      </c>
      <c r="B150" s="409" t="s">
        <v>1535</v>
      </c>
      <c r="C150" s="328" t="s">
        <v>1536</v>
      </c>
      <c r="D150" s="410">
        <v>27915.560030000001</v>
      </c>
      <c r="E150" s="410">
        <v>25958.80125</v>
      </c>
    </row>
    <row r="151" spans="1:7" s="223" customFormat="1" ht="12.75" customHeight="1" x14ac:dyDescent="0.2">
      <c r="A151" s="409" t="s">
        <v>1537</v>
      </c>
      <c r="B151" s="409" t="s">
        <v>1321</v>
      </c>
      <c r="C151" s="328" t="s">
        <v>1322</v>
      </c>
      <c r="D151" s="410">
        <v>296765.22464000003</v>
      </c>
      <c r="E151" s="410">
        <v>285412.42300000001</v>
      </c>
    </row>
    <row r="152" spans="1:7" s="223" customFormat="1" ht="12.75" customHeight="1" x14ac:dyDescent="0.2">
      <c r="A152" s="409" t="s">
        <v>1538</v>
      </c>
      <c r="B152" s="409" t="s">
        <v>1324</v>
      </c>
      <c r="C152" s="328" t="s">
        <v>1325</v>
      </c>
      <c r="D152" s="410">
        <v>131406.37408000001</v>
      </c>
      <c r="E152" s="410">
        <v>127856.61444999999</v>
      </c>
    </row>
    <row r="153" spans="1:7" s="223" customFormat="1" ht="12.75" customHeight="1" x14ac:dyDescent="0.2">
      <c r="A153" s="409" t="s">
        <v>1539</v>
      </c>
      <c r="B153" s="409" t="s">
        <v>1327</v>
      </c>
      <c r="C153" s="328" t="s">
        <v>1328</v>
      </c>
      <c r="D153" s="410"/>
      <c r="E153" s="410"/>
    </row>
    <row r="154" spans="1:7" s="223" customFormat="1" ht="12.75" customHeight="1" x14ac:dyDescent="0.2">
      <c r="A154" s="409" t="s">
        <v>1540</v>
      </c>
      <c r="B154" s="409" t="s">
        <v>1330</v>
      </c>
      <c r="C154" s="328" t="s">
        <v>1331</v>
      </c>
      <c r="D154" s="410">
        <v>4965.4223199999997</v>
      </c>
      <c r="E154" s="410">
        <v>25513.349760000001</v>
      </c>
    </row>
    <row r="155" spans="1:7" s="223" customFormat="1" ht="12.75" customHeight="1" x14ac:dyDescent="0.2">
      <c r="A155" s="409" t="s">
        <v>1541</v>
      </c>
      <c r="B155" s="409" t="s">
        <v>1333</v>
      </c>
      <c r="C155" s="328" t="s">
        <v>1334</v>
      </c>
      <c r="D155" s="410">
        <v>87385.471000000005</v>
      </c>
      <c r="E155" s="410">
        <v>90431.618000000002</v>
      </c>
    </row>
    <row r="156" spans="1:7" s="223" customFormat="1" ht="12.75" customHeight="1" x14ac:dyDescent="0.2">
      <c r="A156" s="409" t="s">
        <v>1542</v>
      </c>
      <c r="B156" s="409" t="s">
        <v>65</v>
      </c>
      <c r="C156" s="328" t="s">
        <v>1336</v>
      </c>
      <c r="D156" s="410">
        <v>29931.201489999999</v>
      </c>
      <c r="E156" s="410">
        <v>18272.781320000002</v>
      </c>
    </row>
    <row r="157" spans="1:7" s="223" customFormat="1" ht="12.75" customHeight="1" x14ac:dyDescent="0.2">
      <c r="A157" s="409" t="s">
        <v>1543</v>
      </c>
      <c r="B157" s="409" t="s">
        <v>1544</v>
      </c>
      <c r="C157" s="328" t="s">
        <v>1545</v>
      </c>
      <c r="D157" s="410">
        <v>171216.45718</v>
      </c>
      <c r="E157" s="410">
        <v>107637.52976999999</v>
      </c>
    </row>
    <row r="158" spans="1:7" s="223" customFormat="1" ht="12.75" customHeight="1" x14ac:dyDescent="0.2">
      <c r="A158" s="409" t="s">
        <v>1546</v>
      </c>
      <c r="B158" s="409" t="s">
        <v>1547</v>
      </c>
      <c r="C158" s="328" t="s">
        <v>1548</v>
      </c>
      <c r="D158" s="410">
        <v>9634.8145000000004</v>
      </c>
      <c r="E158" s="410">
        <v>24297.611000000001</v>
      </c>
    </row>
    <row r="159" spans="1:7" s="223" customFormat="1" ht="12.75" customHeight="1" x14ac:dyDescent="0.2">
      <c r="A159" s="409" t="s">
        <v>1549</v>
      </c>
      <c r="B159" s="409" t="s">
        <v>1550</v>
      </c>
      <c r="C159" s="328" t="s">
        <v>1551</v>
      </c>
      <c r="D159" s="410">
        <v>13610.04034</v>
      </c>
      <c r="E159" s="410">
        <v>40116.088580000003</v>
      </c>
    </row>
    <row r="160" spans="1:7" s="223" customFormat="1" ht="12.75" customHeight="1" x14ac:dyDescent="0.2">
      <c r="A160" s="409" t="s">
        <v>1552</v>
      </c>
      <c r="B160" s="409" t="s">
        <v>1553</v>
      </c>
      <c r="C160" s="328" t="s">
        <v>1554</v>
      </c>
      <c r="D160" s="410"/>
      <c r="E160" s="410"/>
    </row>
    <row r="161" spans="1:7" s="223" customFormat="1" ht="12.75" customHeight="1" x14ac:dyDescent="0.2">
      <c r="A161" s="409" t="s">
        <v>1555</v>
      </c>
      <c r="B161" s="409" t="s">
        <v>1350</v>
      </c>
      <c r="C161" s="328" t="s">
        <v>1351</v>
      </c>
      <c r="D161" s="410"/>
      <c r="E161" s="410"/>
    </row>
    <row r="162" spans="1:7" s="223" customFormat="1" ht="12.75" customHeight="1" x14ac:dyDescent="0.2">
      <c r="A162" s="409" t="s">
        <v>1556</v>
      </c>
      <c r="B162" s="409" t="s">
        <v>1557</v>
      </c>
      <c r="C162" s="328" t="s">
        <v>1558</v>
      </c>
      <c r="D162" s="410"/>
      <c r="E162" s="410"/>
    </row>
    <row r="163" spans="1:7" s="223" customFormat="1" ht="12.75" customHeight="1" x14ac:dyDescent="0.2">
      <c r="A163" s="409" t="s">
        <v>1559</v>
      </c>
      <c r="B163" s="409" t="s">
        <v>1560</v>
      </c>
      <c r="C163" s="328" t="s">
        <v>1561</v>
      </c>
      <c r="D163" s="410"/>
      <c r="E163" s="410"/>
    </row>
    <row r="164" spans="1:7" s="223" customFormat="1" ht="12.75" customHeight="1" x14ac:dyDescent="0.2">
      <c r="A164" s="409" t="s">
        <v>1562</v>
      </c>
      <c r="B164" s="409" t="s">
        <v>1563</v>
      </c>
      <c r="C164" s="328" t="s">
        <v>1564</v>
      </c>
      <c r="D164" s="410"/>
      <c r="E164" s="410"/>
    </row>
    <row r="165" spans="1:7" s="223" customFormat="1" ht="12.75" customHeight="1" x14ac:dyDescent="0.2">
      <c r="A165" s="409" t="s">
        <v>1565</v>
      </c>
      <c r="B165" s="409" t="s">
        <v>1566</v>
      </c>
      <c r="C165" s="328" t="s">
        <v>1567</v>
      </c>
      <c r="D165" s="410">
        <v>189627.42814999999</v>
      </c>
      <c r="E165" s="410">
        <v>228671.47328999999</v>
      </c>
    </row>
    <row r="166" spans="1:7" s="223" customFormat="1" ht="12.75" customHeight="1" x14ac:dyDescent="0.2">
      <c r="A166" s="409" t="s">
        <v>1568</v>
      </c>
      <c r="B166" s="411" t="s">
        <v>1365</v>
      </c>
      <c r="C166" s="414" t="s">
        <v>1366</v>
      </c>
      <c r="D166" s="410"/>
      <c r="E166" s="410">
        <v>4413.8069999999998</v>
      </c>
    </row>
    <row r="167" spans="1:7" s="223" customFormat="1" ht="12.75" customHeight="1" x14ac:dyDescent="0.2">
      <c r="A167" s="411" t="s">
        <v>1569</v>
      </c>
      <c r="B167" s="409" t="s">
        <v>1570</v>
      </c>
      <c r="C167" s="328" t="s">
        <v>1571</v>
      </c>
      <c r="D167" s="410">
        <v>25304.588619999999</v>
      </c>
      <c r="E167" s="410">
        <v>45210.034599999999</v>
      </c>
    </row>
    <row r="168" spans="1:7" s="223" customFormat="1" ht="12.75" customHeight="1" x14ac:dyDescent="0.2">
      <c r="A168" s="411" t="s">
        <v>1572</v>
      </c>
      <c r="B168" s="409" t="s">
        <v>1573</v>
      </c>
      <c r="C168" s="328" t="s">
        <v>1574</v>
      </c>
      <c r="D168" s="410">
        <v>45444.354599999999</v>
      </c>
      <c r="E168" s="410">
        <v>35398.715680000001</v>
      </c>
    </row>
    <row r="169" spans="1:7" s="223" customFormat="1" ht="12.75" customHeight="1" x14ac:dyDescent="0.2">
      <c r="A169" s="411" t="s">
        <v>1575</v>
      </c>
      <c r="B169" s="409" t="s">
        <v>1576</v>
      </c>
      <c r="C169" s="328" t="s">
        <v>1577</v>
      </c>
      <c r="D169" s="410">
        <v>2764314.2930999999</v>
      </c>
      <c r="E169" s="410">
        <v>1641452.2647599999</v>
      </c>
    </row>
    <row r="170" spans="1:7" s="223" customFormat="1" ht="12.75" customHeight="1" x14ac:dyDescent="0.2">
      <c r="A170" s="1061" t="s">
        <v>1578</v>
      </c>
      <c r="B170" s="1049" t="s">
        <v>1579</v>
      </c>
      <c r="C170" s="1050" t="s">
        <v>1580</v>
      </c>
      <c r="D170" s="1051">
        <v>114029.66901</v>
      </c>
      <c r="E170" s="1051">
        <v>128448.92171</v>
      </c>
    </row>
    <row r="171" spans="1:7" s="223" customFormat="1" x14ac:dyDescent="0.2">
      <c r="D171" s="327"/>
      <c r="E171" s="327"/>
      <c r="F171" s="327"/>
      <c r="G171" s="327"/>
    </row>
    <row r="172" spans="1:7" s="223" customFormat="1" x14ac:dyDescent="0.2">
      <c r="D172" s="327"/>
      <c r="E172" s="327"/>
      <c r="F172" s="327"/>
      <c r="G172" s="327"/>
    </row>
    <row r="173" spans="1:7" s="223" customFormat="1" x14ac:dyDescent="0.2">
      <c r="D173" s="327"/>
      <c r="E173" s="327"/>
      <c r="F173" s="327"/>
      <c r="G173" s="327"/>
    </row>
    <row r="174" spans="1:7" s="223" customFormat="1" x14ac:dyDescent="0.2">
      <c r="D174" s="327"/>
      <c r="E174" s="327"/>
      <c r="F174" s="327"/>
      <c r="G174" s="327"/>
    </row>
    <row r="175" spans="1:7" s="223" customFormat="1" x14ac:dyDescent="0.2">
      <c r="D175" s="327"/>
      <c r="E175" s="327"/>
      <c r="F175" s="327"/>
      <c r="G175" s="327"/>
    </row>
    <row r="176" spans="1:7" s="223" customFormat="1" x14ac:dyDescent="0.2">
      <c r="D176" s="327"/>
      <c r="E176" s="327"/>
      <c r="F176" s="327"/>
      <c r="G176" s="327"/>
    </row>
    <row r="177" spans="4:7" s="223" customFormat="1" x14ac:dyDescent="0.2">
      <c r="D177" s="327"/>
      <c r="E177" s="327"/>
      <c r="F177" s="327"/>
      <c r="G177" s="327"/>
    </row>
    <row r="178" spans="4:7" s="223" customFormat="1" x14ac:dyDescent="0.2">
      <c r="D178" s="327"/>
      <c r="E178" s="327"/>
      <c r="F178" s="327"/>
      <c r="G178" s="327"/>
    </row>
    <row r="179" spans="4:7" s="223" customFormat="1" x14ac:dyDescent="0.2">
      <c r="D179" s="327"/>
      <c r="E179" s="327"/>
      <c r="F179" s="327"/>
      <c r="G179" s="327"/>
    </row>
    <row r="180" spans="4:7" s="223" customFormat="1" x14ac:dyDescent="0.2">
      <c r="D180" s="327"/>
      <c r="E180" s="327"/>
      <c r="F180" s="327"/>
      <c r="G180" s="327"/>
    </row>
    <row r="181" spans="4:7" s="223" customFormat="1" x14ac:dyDescent="0.2">
      <c r="D181" s="327"/>
      <c r="E181" s="327"/>
      <c r="F181" s="327"/>
      <c r="G181" s="327"/>
    </row>
    <row r="182" spans="4:7" s="223" customFormat="1" x14ac:dyDescent="0.2">
      <c r="D182" s="327"/>
      <c r="E182" s="327"/>
      <c r="F182" s="327"/>
      <c r="G182" s="327"/>
    </row>
    <row r="183" spans="4:7" s="223" customFormat="1" x14ac:dyDescent="0.2">
      <c r="D183" s="327"/>
      <c r="E183" s="327"/>
      <c r="F183" s="327"/>
      <c r="G183" s="327"/>
    </row>
    <row r="184" spans="4:7" s="223" customFormat="1" x14ac:dyDescent="0.2">
      <c r="D184" s="327"/>
      <c r="E184" s="327"/>
      <c r="F184" s="327"/>
      <c r="G184" s="327"/>
    </row>
    <row r="185" spans="4:7" s="223" customFormat="1" x14ac:dyDescent="0.2">
      <c r="D185" s="327"/>
      <c r="E185" s="327"/>
      <c r="F185" s="327"/>
      <c r="G185" s="327"/>
    </row>
    <row r="186" spans="4:7" s="223" customFormat="1" x14ac:dyDescent="0.2">
      <c r="D186" s="327"/>
      <c r="E186" s="327"/>
      <c r="F186" s="327"/>
      <c r="G186" s="327"/>
    </row>
    <row r="187" spans="4:7" s="223" customFormat="1" x14ac:dyDescent="0.2">
      <c r="D187" s="327"/>
      <c r="E187" s="327"/>
      <c r="F187" s="327"/>
      <c r="G187" s="327"/>
    </row>
    <row r="188" spans="4:7" s="223" customFormat="1" x14ac:dyDescent="0.2">
      <c r="D188" s="327"/>
      <c r="E188" s="327"/>
      <c r="F188" s="327"/>
      <c r="G188" s="327"/>
    </row>
    <row r="189" spans="4:7" s="223" customFormat="1" x14ac:dyDescent="0.2">
      <c r="D189" s="327"/>
      <c r="E189" s="327"/>
      <c r="F189" s="327"/>
      <c r="G189" s="327"/>
    </row>
    <row r="190" spans="4:7" s="223" customFormat="1" x14ac:dyDescent="0.2">
      <c r="D190" s="327"/>
      <c r="E190" s="327"/>
      <c r="F190" s="327"/>
      <c r="G190" s="327"/>
    </row>
    <row r="191" spans="4:7" s="223" customFormat="1" x14ac:dyDescent="0.2">
      <c r="D191" s="327"/>
      <c r="E191" s="327"/>
      <c r="F191" s="327"/>
      <c r="G191" s="327"/>
    </row>
    <row r="192" spans="4:7" s="223" customFormat="1" x14ac:dyDescent="0.2">
      <c r="D192" s="327"/>
      <c r="E192" s="327"/>
      <c r="F192" s="327"/>
      <c r="G192" s="327"/>
    </row>
    <row r="193" spans="4:7" s="223" customFormat="1" x14ac:dyDescent="0.2">
      <c r="D193" s="327"/>
      <c r="E193" s="327"/>
      <c r="F193" s="327"/>
      <c r="G193" s="327"/>
    </row>
    <row r="194" spans="4:7" s="223" customFormat="1" x14ac:dyDescent="0.2">
      <c r="D194" s="327"/>
      <c r="E194" s="327"/>
      <c r="F194" s="327"/>
      <c r="G194" s="327"/>
    </row>
    <row r="195" spans="4:7" s="223" customFormat="1" x14ac:dyDescent="0.2">
      <c r="D195" s="327"/>
      <c r="E195" s="327"/>
      <c r="F195" s="327"/>
      <c r="G195" s="327"/>
    </row>
    <row r="196" spans="4:7" s="223" customFormat="1" x14ac:dyDescent="0.2">
      <c r="D196" s="327"/>
      <c r="E196" s="327"/>
      <c r="F196" s="327"/>
      <c r="G196" s="327"/>
    </row>
    <row r="197" spans="4:7" s="223" customFormat="1" x14ac:dyDescent="0.2">
      <c r="D197" s="327"/>
      <c r="E197" s="327"/>
      <c r="F197" s="327"/>
      <c r="G197" s="327"/>
    </row>
    <row r="198" spans="4:7" s="223" customFormat="1" x14ac:dyDescent="0.2">
      <c r="D198" s="327"/>
      <c r="E198" s="327"/>
      <c r="F198" s="327"/>
      <c r="G198" s="327"/>
    </row>
    <row r="199" spans="4:7" s="223" customFormat="1" x14ac:dyDescent="0.2">
      <c r="D199" s="327"/>
      <c r="E199" s="327"/>
      <c r="F199" s="327"/>
      <c r="G199" s="327"/>
    </row>
    <row r="200" spans="4:7" s="223" customFormat="1" x14ac:dyDescent="0.2">
      <c r="D200" s="327"/>
      <c r="E200" s="327"/>
      <c r="F200" s="327"/>
      <c r="G200" s="327"/>
    </row>
    <row r="201" spans="4:7" s="223" customFormat="1" x14ac:dyDescent="0.2">
      <c r="D201" s="327"/>
      <c r="E201" s="327"/>
      <c r="F201" s="327"/>
      <c r="G201" s="327"/>
    </row>
    <row r="202" spans="4:7" s="223" customFormat="1" x14ac:dyDescent="0.2">
      <c r="D202" s="327"/>
      <c r="E202" s="327"/>
      <c r="F202" s="327"/>
      <c r="G202" s="327"/>
    </row>
    <row r="203" spans="4:7" s="223" customFormat="1" x14ac:dyDescent="0.2">
      <c r="D203" s="327"/>
      <c r="E203" s="327"/>
      <c r="F203" s="327"/>
      <c r="G203" s="327"/>
    </row>
    <row r="204" spans="4:7" s="223" customFormat="1" x14ac:dyDescent="0.2">
      <c r="D204" s="327"/>
      <c r="E204" s="327"/>
      <c r="F204" s="327"/>
      <c r="G204" s="327"/>
    </row>
    <row r="205" spans="4:7" s="223" customFormat="1" x14ac:dyDescent="0.2">
      <c r="D205" s="327"/>
      <c r="E205" s="327"/>
      <c r="F205" s="327"/>
      <c r="G205" s="327"/>
    </row>
    <row r="206" spans="4:7" s="223" customFormat="1" x14ac:dyDescent="0.2">
      <c r="D206" s="327"/>
      <c r="E206" s="327"/>
      <c r="F206" s="327"/>
      <c r="G206" s="327"/>
    </row>
    <row r="207" spans="4:7" s="223" customFormat="1" x14ac:dyDescent="0.2">
      <c r="D207" s="327"/>
      <c r="E207" s="327"/>
      <c r="F207" s="327"/>
      <c r="G207" s="327"/>
    </row>
    <row r="208" spans="4:7" s="223" customFormat="1" x14ac:dyDescent="0.2">
      <c r="D208" s="327"/>
      <c r="E208" s="327"/>
      <c r="F208" s="327"/>
      <c r="G208" s="327"/>
    </row>
    <row r="209" spans="4:7" s="223" customFormat="1" x14ac:dyDescent="0.2">
      <c r="D209" s="327"/>
      <c r="E209" s="327"/>
      <c r="F209" s="327"/>
      <c r="G209" s="327"/>
    </row>
    <row r="210" spans="4:7" s="223" customFormat="1" x14ac:dyDescent="0.2">
      <c r="D210" s="327"/>
      <c r="E210" s="327"/>
      <c r="F210" s="327"/>
      <c r="G210" s="327"/>
    </row>
    <row r="211" spans="4:7" s="223" customFormat="1" x14ac:dyDescent="0.2">
      <c r="D211" s="327"/>
      <c r="E211" s="327"/>
      <c r="F211" s="327"/>
      <c r="G211" s="327"/>
    </row>
    <row r="212" spans="4:7" s="223" customFormat="1" x14ac:dyDescent="0.2">
      <c r="D212" s="327"/>
      <c r="E212" s="327"/>
      <c r="F212" s="327"/>
      <c r="G212" s="327"/>
    </row>
    <row r="213" spans="4:7" s="223" customFormat="1" x14ac:dyDescent="0.2">
      <c r="D213" s="327"/>
      <c r="E213" s="327"/>
      <c r="F213" s="327"/>
      <c r="G213" s="327"/>
    </row>
    <row r="214" spans="4:7" s="223" customFormat="1" x14ac:dyDescent="0.2">
      <c r="D214" s="327"/>
      <c r="E214" s="327"/>
      <c r="F214" s="327"/>
      <c r="G214" s="327"/>
    </row>
    <row r="215" spans="4:7" s="223" customFormat="1" x14ac:dyDescent="0.2">
      <c r="D215" s="337"/>
      <c r="E215" s="337"/>
      <c r="F215" s="337"/>
      <c r="G215" s="337"/>
    </row>
    <row r="216" spans="4:7" s="223" customFormat="1" x14ac:dyDescent="0.2">
      <c r="D216" s="337"/>
      <c r="E216" s="337"/>
      <c r="F216" s="337"/>
      <c r="G216" s="337"/>
    </row>
    <row r="217" spans="4:7" s="223" customFormat="1" x14ac:dyDescent="0.2">
      <c r="D217" s="337"/>
      <c r="E217" s="337"/>
      <c r="F217" s="337"/>
      <c r="G217" s="337"/>
    </row>
    <row r="218" spans="4:7" s="223" customFormat="1" x14ac:dyDescent="0.2">
      <c r="D218" s="337"/>
      <c r="E218" s="337"/>
      <c r="F218" s="337"/>
      <c r="G218" s="337"/>
    </row>
    <row r="219" spans="4:7" s="223" customFormat="1" x14ac:dyDescent="0.2">
      <c r="D219" s="337"/>
      <c r="E219" s="337"/>
      <c r="F219" s="337"/>
      <c r="G219" s="337"/>
    </row>
    <row r="220" spans="4:7" s="223" customFormat="1" x14ac:dyDescent="0.2">
      <c r="D220" s="337"/>
      <c r="E220" s="337"/>
      <c r="F220" s="337"/>
      <c r="G220" s="337"/>
    </row>
    <row r="221" spans="4:7" s="223" customFormat="1" x14ac:dyDescent="0.2">
      <c r="D221" s="337"/>
      <c r="E221" s="337"/>
      <c r="F221" s="337"/>
      <c r="G221" s="337"/>
    </row>
    <row r="222" spans="4:7" s="223" customFormat="1" x14ac:dyDescent="0.2">
      <c r="D222" s="337"/>
      <c r="E222" s="337"/>
      <c r="F222" s="337"/>
      <c r="G222" s="337"/>
    </row>
    <row r="223" spans="4:7" s="223" customFormat="1" x14ac:dyDescent="0.2">
      <c r="D223" s="337"/>
      <c r="E223" s="337"/>
      <c r="F223" s="337"/>
      <c r="G223" s="337"/>
    </row>
    <row r="224" spans="4:7" s="223" customFormat="1" x14ac:dyDescent="0.2">
      <c r="D224" s="337"/>
      <c r="E224" s="337"/>
      <c r="F224" s="337"/>
      <c r="G224" s="337"/>
    </row>
    <row r="225" spans="4:7" s="223" customFormat="1" x14ac:dyDescent="0.2">
      <c r="D225" s="337"/>
      <c r="E225" s="337"/>
      <c r="F225" s="337"/>
      <c r="G225" s="337"/>
    </row>
    <row r="226" spans="4:7" s="223" customFormat="1" x14ac:dyDescent="0.2">
      <c r="D226" s="337"/>
      <c r="E226" s="337"/>
      <c r="F226" s="337"/>
      <c r="G226" s="337"/>
    </row>
    <row r="227" spans="4:7" s="223" customFormat="1" x14ac:dyDescent="0.2">
      <c r="D227" s="337"/>
      <c r="E227" s="337"/>
      <c r="F227" s="337"/>
      <c r="G227" s="337"/>
    </row>
    <row r="228" spans="4:7" s="223" customFormat="1" x14ac:dyDescent="0.2">
      <c r="D228" s="337"/>
      <c r="E228" s="337"/>
      <c r="F228" s="337"/>
      <c r="G228" s="337"/>
    </row>
    <row r="229" spans="4:7" s="223" customFormat="1" x14ac:dyDescent="0.2">
      <c r="D229" s="337"/>
      <c r="E229" s="337"/>
      <c r="F229" s="337"/>
      <c r="G229" s="337"/>
    </row>
    <row r="230" spans="4:7" s="223" customFormat="1" x14ac:dyDescent="0.2">
      <c r="D230" s="337"/>
      <c r="E230" s="337"/>
      <c r="F230" s="337"/>
      <c r="G230" s="337"/>
    </row>
    <row r="231" spans="4:7" s="223" customFormat="1" x14ac:dyDescent="0.2">
      <c r="D231" s="337"/>
      <c r="E231" s="337"/>
      <c r="F231" s="337"/>
      <c r="G231" s="337"/>
    </row>
    <row r="232" spans="4:7" s="223" customFormat="1" x14ac:dyDescent="0.2">
      <c r="D232" s="337"/>
      <c r="E232" s="337"/>
      <c r="F232" s="337"/>
      <c r="G232" s="337"/>
    </row>
    <row r="233" spans="4:7" s="223" customFormat="1" x14ac:dyDescent="0.2">
      <c r="D233" s="337"/>
      <c r="E233" s="337"/>
      <c r="F233" s="337"/>
      <c r="G233" s="337"/>
    </row>
    <row r="234" spans="4:7" s="223" customFormat="1" x14ac:dyDescent="0.2">
      <c r="D234" s="337"/>
      <c r="E234" s="337"/>
      <c r="F234" s="337"/>
      <c r="G234" s="337"/>
    </row>
    <row r="235" spans="4:7" s="223" customFormat="1" x14ac:dyDescent="0.2">
      <c r="D235" s="337"/>
      <c r="E235" s="337"/>
      <c r="F235" s="337"/>
      <c r="G235" s="337"/>
    </row>
    <row r="236" spans="4:7" s="223" customFormat="1" x14ac:dyDescent="0.2">
      <c r="D236" s="337"/>
      <c r="E236" s="337"/>
      <c r="F236" s="337"/>
      <c r="G236" s="337"/>
    </row>
    <row r="237" spans="4:7" s="223" customFormat="1" x14ac:dyDescent="0.2">
      <c r="D237" s="337"/>
      <c r="E237" s="337"/>
      <c r="F237" s="337"/>
      <c r="G237" s="337"/>
    </row>
    <row r="238" spans="4:7" s="223" customFormat="1" x14ac:dyDescent="0.2">
      <c r="D238" s="337"/>
      <c r="E238" s="337"/>
      <c r="F238" s="337"/>
      <c r="G238" s="337"/>
    </row>
    <row r="239" spans="4:7" s="223" customFormat="1" x14ac:dyDescent="0.2">
      <c r="D239" s="337"/>
      <c r="E239" s="337"/>
      <c r="F239" s="337"/>
      <c r="G239" s="337"/>
    </row>
    <row r="240" spans="4:7" s="223" customFormat="1" x14ac:dyDescent="0.2">
      <c r="D240" s="337"/>
      <c r="E240" s="337"/>
      <c r="F240" s="337"/>
      <c r="G240" s="337"/>
    </row>
    <row r="241" spans="4:7" s="223" customFormat="1" x14ac:dyDescent="0.2">
      <c r="D241" s="337"/>
      <c r="E241" s="337"/>
      <c r="F241" s="337"/>
      <c r="G241" s="337"/>
    </row>
    <row r="242" spans="4:7" s="223" customFormat="1" x14ac:dyDescent="0.2">
      <c r="D242" s="337"/>
      <c r="E242" s="337"/>
      <c r="F242" s="337"/>
      <c r="G242" s="337"/>
    </row>
    <row r="243" spans="4:7" s="223" customFormat="1" x14ac:dyDescent="0.2">
      <c r="D243" s="337"/>
      <c r="E243" s="337"/>
      <c r="F243" s="337"/>
      <c r="G243" s="337"/>
    </row>
    <row r="244" spans="4:7" s="223" customFormat="1" x14ac:dyDescent="0.2">
      <c r="D244" s="337"/>
      <c r="E244" s="337"/>
      <c r="F244" s="337"/>
      <c r="G244" s="337"/>
    </row>
    <row r="245" spans="4:7" s="223" customFormat="1" x14ac:dyDescent="0.2">
      <c r="D245" s="337"/>
      <c r="E245" s="337"/>
      <c r="F245" s="337"/>
      <c r="G245" s="337"/>
    </row>
    <row r="246" spans="4:7" s="223" customFormat="1" x14ac:dyDescent="0.2">
      <c r="D246" s="337"/>
      <c r="E246" s="337"/>
      <c r="F246" s="337"/>
      <c r="G246" s="337"/>
    </row>
    <row r="247" spans="4:7" s="223" customFormat="1" x14ac:dyDescent="0.2">
      <c r="D247" s="337"/>
      <c r="E247" s="337"/>
      <c r="F247" s="337"/>
      <c r="G247" s="337"/>
    </row>
    <row r="248" spans="4:7" s="223" customFormat="1" x14ac:dyDescent="0.2">
      <c r="D248" s="337"/>
      <c r="E248" s="337"/>
      <c r="F248" s="337"/>
      <c r="G248" s="337"/>
    </row>
    <row r="249" spans="4:7" s="223" customFormat="1" x14ac:dyDescent="0.2">
      <c r="D249" s="337"/>
      <c r="E249" s="337"/>
      <c r="F249" s="337"/>
      <c r="G249" s="337"/>
    </row>
    <row r="250" spans="4:7" s="223" customFormat="1" x14ac:dyDescent="0.2">
      <c r="D250" s="337"/>
      <c r="E250" s="337"/>
      <c r="F250" s="337"/>
      <c r="G250" s="337"/>
    </row>
    <row r="251" spans="4:7" s="223" customFormat="1" x14ac:dyDescent="0.2">
      <c r="D251" s="337"/>
      <c r="E251" s="337"/>
      <c r="F251" s="337"/>
      <c r="G251" s="337"/>
    </row>
    <row r="252" spans="4:7" s="223" customFormat="1" x14ac:dyDescent="0.2">
      <c r="D252" s="337"/>
      <c r="E252" s="337"/>
      <c r="F252" s="337"/>
      <c r="G252" s="337"/>
    </row>
    <row r="253" spans="4:7" s="223" customFormat="1" x14ac:dyDescent="0.2">
      <c r="D253" s="337"/>
      <c r="E253" s="337"/>
      <c r="F253" s="337"/>
      <c r="G253" s="337"/>
    </row>
    <row r="254" spans="4:7" s="223" customFormat="1" x14ac:dyDescent="0.2">
      <c r="D254" s="337"/>
      <c r="E254" s="337"/>
      <c r="F254" s="337"/>
      <c r="G254" s="337"/>
    </row>
    <row r="255" spans="4:7" s="223" customFormat="1" x14ac:dyDescent="0.2">
      <c r="D255" s="337"/>
      <c r="E255" s="337"/>
      <c r="F255" s="337"/>
      <c r="G255" s="337"/>
    </row>
    <row r="256" spans="4:7" s="223" customFormat="1" x14ac:dyDescent="0.2">
      <c r="D256" s="337"/>
      <c r="E256" s="337"/>
      <c r="F256" s="337"/>
      <c r="G256" s="337"/>
    </row>
    <row r="257" spans="4:7" s="223" customFormat="1" x14ac:dyDescent="0.2">
      <c r="D257" s="337"/>
      <c r="E257" s="337"/>
      <c r="F257" s="337"/>
      <c r="G257" s="337"/>
    </row>
    <row r="258" spans="4:7" s="223" customFormat="1" x14ac:dyDescent="0.2">
      <c r="D258" s="337"/>
      <c r="E258" s="337"/>
      <c r="F258" s="337"/>
      <c r="G258" s="337"/>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8" firstPageNumber="467" fitToHeight="2" orientation="portrait" useFirstPageNumber="1" r:id="rId1"/>
  <headerFooter alignWithMargins="0">
    <oddHeader>&amp;L&amp;"Tahoma,Kurzíva"Závěrečný účet Moravskoslezského kraje za rok 2022&amp;R&amp;"Tahoma,Kurzíva"Tabulka č. 33</oddHeader>
    <oddFooter>&amp;C&amp;"Tahoma,Obyčejné"&amp;P</oddFooter>
  </headerFooter>
  <rowBreaks count="1" manualBreakCount="1">
    <brk id="88"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C7692-F20E-451A-A0D6-5D41703CC306}">
  <dimension ref="A1:G258"/>
  <sheetViews>
    <sheetView showGridLines="0" zoomScaleNormal="100" zoomScaleSheetLayoutView="100" workbookViewId="0">
      <selection activeCell="I32" sqref="I32"/>
    </sheetView>
  </sheetViews>
  <sheetFormatPr defaultColWidth="9.28515625" defaultRowHeight="12.75" x14ac:dyDescent="0.2"/>
  <cols>
    <col min="1" max="1" width="7" style="91" customWidth="1"/>
    <col min="2" max="2" width="45.42578125" style="91" customWidth="1"/>
    <col min="3" max="3" width="8.5703125" style="91" customWidth="1"/>
    <col min="4" max="7" width="13.85546875" style="91" customWidth="1"/>
    <col min="8" max="16384" width="9.28515625" style="91"/>
  </cols>
  <sheetData>
    <row r="1" spans="1:7" s="220" customFormat="1" ht="18" customHeight="1" x14ac:dyDescent="0.2">
      <c r="A1" s="1344" t="s">
        <v>4740</v>
      </c>
      <c r="B1" s="1344"/>
      <c r="C1" s="1344"/>
      <c r="D1" s="1344"/>
      <c r="E1" s="1344"/>
      <c r="F1" s="1344"/>
      <c r="G1" s="1344"/>
    </row>
    <row r="2" spans="1:7" s="220" customFormat="1" ht="18" customHeight="1" x14ac:dyDescent="0.2">
      <c r="A2" s="1344" t="s">
        <v>1581</v>
      </c>
      <c r="B2" s="1344"/>
      <c r="C2" s="1344"/>
      <c r="D2" s="1344"/>
      <c r="E2" s="1344"/>
      <c r="F2" s="1344"/>
      <c r="G2" s="1344"/>
    </row>
    <row r="3" spans="1:7" s="223" customFormat="1" x14ac:dyDescent="0.2">
      <c r="C3" s="133"/>
      <c r="D3" s="338"/>
      <c r="E3" s="339"/>
      <c r="F3" s="339"/>
      <c r="G3" s="339"/>
    </row>
    <row r="4" spans="1:7" s="223" customFormat="1" x14ac:dyDescent="0.2">
      <c r="A4" s="221"/>
      <c r="B4" s="221"/>
      <c r="C4" s="222"/>
      <c r="D4" s="1062">
        <v>1</v>
      </c>
      <c r="E4" s="1062">
        <v>2</v>
      </c>
      <c r="F4" s="1062">
        <v>3</v>
      </c>
      <c r="G4" s="1062">
        <v>4</v>
      </c>
    </row>
    <row r="5" spans="1:7" s="224"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2"/>
      <c r="D7" s="1063" t="s">
        <v>1145</v>
      </c>
      <c r="E7" s="1063" t="s">
        <v>1146</v>
      </c>
      <c r="F7" s="1063" t="s">
        <v>1147</v>
      </c>
      <c r="G7" s="1364"/>
    </row>
    <row r="8" spans="1:7" s="224" customFormat="1" x14ac:dyDescent="0.2">
      <c r="A8" s="1064"/>
      <c r="B8" s="1064" t="s">
        <v>1148</v>
      </c>
      <c r="C8" s="1065" t="s">
        <v>64</v>
      </c>
      <c r="D8" s="1046">
        <v>19283654.102540001</v>
      </c>
      <c r="E8" s="1046">
        <v>2111904.5963599999</v>
      </c>
      <c r="F8" s="1046">
        <v>17171749.50618</v>
      </c>
      <c r="G8" s="1046">
        <v>14561702.177929999</v>
      </c>
    </row>
    <row r="9" spans="1:7" s="224" customFormat="1" x14ac:dyDescent="0.2">
      <c r="A9" s="1064" t="s">
        <v>1149</v>
      </c>
      <c r="B9" s="1064" t="s">
        <v>1150</v>
      </c>
      <c r="C9" s="1065" t="s">
        <v>64</v>
      </c>
      <c r="D9" s="1046">
        <v>9229346.2791900001</v>
      </c>
      <c r="E9" s="1046">
        <v>2084114.33821</v>
      </c>
      <c r="F9" s="1046">
        <v>7145231.9409800004</v>
      </c>
      <c r="G9" s="1046">
        <v>6449041.9145</v>
      </c>
    </row>
    <row r="10" spans="1:7" s="224" customFormat="1" x14ac:dyDescent="0.2">
      <c r="A10" s="1064" t="s">
        <v>1151</v>
      </c>
      <c r="B10" s="1064" t="s">
        <v>1152</v>
      </c>
      <c r="C10" s="1065" t="s">
        <v>64</v>
      </c>
      <c r="D10" s="1046">
        <v>471441.97005</v>
      </c>
      <c r="E10" s="1046">
        <v>233187.96888</v>
      </c>
      <c r="F10" s="1046">
        <v>238254.00117</v>
      </c>
      <c r="G10" s="1046">
        <v>126915.0717</v>
      </c>
    </row>
    <row r="11" spans="1:7" s="223" customFormat="1" x14ac:dyDescent="0.2">
      <c r="A11" s="409" t="s">
        <v>1153</v>
      </c>
      <c r="B11" s="409" t="s">
        <v>1154</v>
      </c>
      <c r="C11" s="414" t="s">
        <v>1155</v>
      </c>
      <c r="D11" s="417"/>
      <c r="E11" s="418">
        <v>0</v>
      </c>
      <c r="F11" s="417"/>
      <c r="G11" s="417"/>
    </row>
    <row r="12" spans="1:7" s="223" customFormat="1" x14ac:dyDescent="0.2">
      <c r="A12" s="409" t="s">
        <v>1156</v>
      </c>
      <c r="B12" s="409" t="s">
        <v>1157</v>
      </c>
      <c r="C12" s="414" t="s">
        <v>1158</v>
      </c>
      <c r="D12" s="417">
        <v>249141.30540000001</v>
      </c>
      <c r="E12" s="417">
        <v>184777.96147000001</v>
      </c>
      <c r="F12" s="417">
        <v>64363.343930000003</v>
      </c>
      <c r="G12" s="417">
        <v>52421.37298</v>
      </c>
    </row>
    <row r="13" spans="1:7" s="223" customFormat="1" x14ac:dyDescent="0.2">
      <c r="A13" s="409" t="s">
        <v>1159</v>
      </c>
      <c r="B13" s="409" t="s">
        <v>1160</v>
      </c>
      <c r="C13" s="414" t="s">
        <v>1161</v>
      </c>
      <c r="D13" s="417"/>
      <c r="E13" s="417"/>
      <c r="F13" s="417"/>
      <c r="G13" s="417"/>
    </row>
    <row r="14" spans="1:7" s="223" customFormat="1" x14ac:dyDescent="0.2">
      <c r="A14" s="409" t="s">
        <v>1162</v>
      </c>
      <c r="B14" s="409" t="s">
        <v>1163</v>
      </c>
      <c r="C14" s="414" t="s">
        <v>1164</v>
      </c>
      <c r="D14" s="417"/>
      <c r="E14" s="417"/>
      <c r="F14" s="417"/>
      <c r="G14" s="417"/>
    </row>
    <row r="15" spans="1:7" s="223" customFormat="1" x14ac:dyDescent="0.2">
      <c r="A15" s="409" t="s">
        <v>1165</v>
      </c>
      <c r="B15" s="409" t="s">
        <v>1166</v>
      </c>
      <c r="C15" s="414" t="s">
        <v>1167</v>
      </c>
      <c r="D15" s="417">
        <v>16998.489409999998</v>
      </c>
      <c r="E15" s="417">
        <v>16998.489409999998</v>
      </c>
      <c r="F15" s="417"/>
      <c r="G15" s="417"/>
    </row>
    <row r="16" spans="1:7" s="223" customFormat="1" x14ac:dyDescent="0.2">
      <c r="A16" s="409" t="s">
        <v>1168</v>
      </c>
      <c r="B16" s="409" t="s">
        <v>1169</v>
      </c>
      <c r="C16" s="414" t="s">
        <v>1170</v>
      </c>
      <c r="D16" s="417">
        <v>68952.883180000004</v>
      </c>
      <c r="E16" s="417">
        <v>31411.518</v>
      </c>
      <c r="F16" s="417">
        <v>37541.365180000001</v>
      </c>
      <c r="G16" s="417">
        <v>40125.779829999999</v>
      </c>
    </row>
    <row r="17" spans="1:7" s="223" customFormat="1" x14ac:dyDescent="0.2">
      <c r="A17" s="409" t="s">
        <v>1171</v>
      </c>
      <c r="B17" s="409" t="s">
        <v>1172</v>
      </c>
      <c r="C17" s="414" t="s">
        <v>1173</v>
      </c>
      <c r="D17" s="417">
        <v>136349.29206000001</v>
      </c>
      <c r="E17" s="417"/>
      <c r="F17" s="417">
        <v>136349.29206000001</v>
      </c>
      <c r="G17" s="417">
        <v>34367.918890000001</v>
      </c>
    </row>
    <row r="18" spans="1:7" s="223" customFormat="1" x14ac:dyDescent="0.2">
      <c r="A18" s="411" t="s">
        <v>1174</v>
      </c>
      <c r="B18" s="409" t="s">
        <v>1175</v>
      </c>
      <c r="C18" s="414" t="s">
        <v>1176</v>
      </c>
      <c r="D18" s="417"/>
      <c r="E18" s="417"/>
      <c r="F18" s="417"/>
      <c r="G18" s="417"/>
    </row>
    <row r="19" spans="1:7" s="223" customFormat="1" x14ac:dyDescent="0.2">
      <c r="A19" s="411" t="s">
        <v>1177</v>
      </c>
      <c r="B19" s="409" t="s">
        <v>1178</v>
      </c>
      <c r="C19" s="414" t="s">
        <v>1179</v>
      </c>
      <c r="D19" s="417"/>
      <c r="E19" s="418">
        <v>0</v>
      </c>
      <c r="F19" s="417"/>
      <c r="G19" s="417"/>
    </row>
    <row r="20" spans="1:7" s="224" customFormat="1" x14ac:dyDescent="0.2">
      <c r="A20" s="1066" t="s">
        <v>1180</v>
      </c>
      <c r="B20" s="1066" t="s">
        <v>1181</v>
      </c>
      <c r="C20" s="1067" t="s">
        <v>64</v>
      </c>
      <c r="D20" s="1046">
        <v>5426363.4809299996</v>
      </c>
      <c r="E20" s="1068">
        <v>1650691.8433399999</v>
      </c>
      <c r="F20" s="1046">
        <v>3775671.6375899999</v>
      </c>
      <c r="G20" s="1046">
        <v>3700363.9073299998</v>
      </c>
    </row>
    <row r="21" spans="1:7" s="223" customFormat="1" x14ac:dyDescent="0.2">
      <c r="A21" s="409" t="s">
        <v>1182</v>
      </c>
      <c r="B21" s="409" t="s">
        <v>277</v>
      </c>
      <c r="C21" s="414" t="s">
        <v>1183</v>
      </c>
      <c r="D21" s="417">
        <v>237950.38913</v>
      </c>
      <c r="E21" s="418">
        <v>0</v>
      </c>
      <c r="F21" s="417">
        <v>237950.38913</v>
      </c>
      <c r="G21" s="417">
        <v>169906.50026</v>
      </c>
    </row>
    <row r="22" spans="1:7" s="223" customFormat="1" x14ac:dyDescent="0.2">
      <c r="A22" s="409" t="s">
        <v>1184</v>
      </c>
      <c r="B22" s="409" t="s">
        <v>1185</v>
      </c>
      <c r="C22" s="414" t="s">
        <v>1186</v>
      </c>
      <c r="D22" s="417">
        <v>129</v>
      </c>
      <c r="E22" s="418">
        <v>0</v>
      </c>
      <c r="F22" s="417">
        <v>129</v>
      </c>
      <c r="G22" s="417">
        <v>129</v>
      </c>
    </row>
    <row r="23" spans="1:7" s="223" customFormat="1" x14ac:dyDescent="0.2">
      <c r="A23" s="409" t="s">
        <v>1187</v>
      </c>
      <c r="B23" s="409" t="s">
        <v>1188</v>
      </c>
      <c r="C23" s="414" t="s">
        <v>1189</v>
      </c>
      <c r="D23" s="417">
        <v>2829344.1633199998</v>
      </c>
      <c r="E23" s="418">
        <v>764473.15454999998</v>
      </c>
      <c r="F23" s="417">
        <v>2064871.00877</v>
      </c>
      <c r="G23" s="417">
        <v>2324042.8158900002</v>
      </c>
    </row>
    <row r="24" spans="1:7" s="223" customFormat="1" ht="21" x14ac:dyDescent="0.2">
      <c r="A24" s="409" t="s">
        <v>1190</v>
      </c>
      <c r="B24" s="409" t="s">
        <v>1191</v>
      </c>
      <c r="C24" s="414" t="s">
        <v>1192</v>
      </c>
      <c r="D24" s="417">
        <v>934094.30292000005</v>
      </c>
      <c r="E24" s="418">
        <v>717508.88688999997</v>
      </c>
      <c r="F24" s="417">
        <v>216585.41602999999</v>
      </c>
      <c r="G24" s="417">
        <v>367089.18706000003</v>
      </c>
    </row>
    <row r="25" spans="1:7" s="223" customFormat="1" x14ac:dyDescent="0.2">
      <c r="A25" s="409" t="s">
        <v>1193</v>
      </c>
      <c r="B25" s="409" t="s">
        <v>1194</v>
      </c>
      <c r="C25" s="414" t="s">
        <v>1195</v>
      </c>
      <c r="D25" s="417"/>
      <c r="E25" s="418"/>
      <c r="F25" s="417"/>
      <c r="G25" s="417"/>
    </row>
    <row r="26" spans="1:7" s="223" customFormat="1" x14ac:dyDescent="0.2">
      <c r="A26" s="409" t="s">
        <v>1196</v>
      </c>
      <c r="B26" s="409" t="s">
        <v>1197</v>
      </c>
      <c r="C26" s="414" t="s">
        <v>1198</v>
      </c>
      <c r="D26" s="417">
        <v>168315.43890000001</v>
      </c>
      <c r="E26" s="418">
        <v>168315.43890000001</v>
      </c>
      <c r="F26" s="417"/>
      <c r="G26" s="417"/>
    </row>
    <row r="27" spans="1:7" s="223" customFormat="1" x14ac:dyDescent="0.2">
      <c r="A27" s="409" t="s">
        <v>1199</v>
      </c>
      <c r="B27" s="409" t="s">
        <v>1200</v>
      </c>
      <c r="C27" s="414" t="s">
        <v>1201</v>
      </c>
      <c r="D27" s="417">
        <v>1130.0916</v>
      </c>
      <c r="E27" s="418">
        <v>394.363</v>
      </c>
      <c r="F27" s="417">
        <v>735.72860000000003</v>
      </c>
      <c r="G27" s="417">
        <v>814.98860000000002</v>
      </c>
    </row>
    <row r="28" spans="1:7" s="223" customFormat="1" x14ac:dyDescent="0.2">
      <c r="A28" s="409" t="s">
        <v>1202</v>
      </c>
      <c r="B28" s="409" t="s">
        <v>1203</v>
      </c>
      <c r="C28" s="414" t="s">
        <v>1204</v>
      </c>
      <c r="D28" s="417">
        <v>1041045.81306</v>
      </c>
      <c r="E28" s="418">
        <v>0</v>
      </c>
      <c r="F28" s="417">
        <v>1041045.81306</v>
      </c>
      <c r="G28" s="417">
        <v>795226.37552</v>
      </c>
    </row>
    <row r="29" spans="1:7" s="223" customFormat="1" x14ac:dyDescent="0.2">
      <c r="A29" s="411" t="s">
        <v>1205</v>
      </c>
      <c r="B29" s="409" t="s">
        <v>1206</v>
      </c>
      <c r="C29" s="414" t="s">
        <v>1207</v>
      </c>
      <c r="D29" s="417">
        <v>551.74199999999996</v>
      </c>
      <c r="E29" s="418">
        <v>0</v>
      </c>
      <c r="F29" s="417">
        <v>551.74199999999996</v>
      </c>
      <c r="G29" s="417">
        <v>1573.84</v>
      </c>
    </row>
    <row r="30" spans="1:7" s="223" customFormat="1" x14ac:dyDescent="0.2">
      <c r="A30" s="411" t="s">
        <v>1208</v>
      </c>
      <c r="B30" s="409" t="s">
        <v>1209</v>
      </c>
      <c r="C30" s="414" t="s">
        <v>1210</v>
      </c>
      <c r="D30" s="417">
        <v>213802.54</v>
      </c>
      <c r="E30" s="418">
        <v>0</v>
      </c>
      <c r="F30" s="417">
        <v>213802.54</v>
      </c>
      <c r="G30" s="417">
        <v>41581.199999999997</v>
      </c>
    </row>
    <row r="31" spans="1:7" s="224" customFormat="1" x14ac:dyDescent="0.2">
      <c r="A31" s="1064" t="s">
        <v>1211</v>
      </c>
      <c r="B31" s="1064" t="s">
        <v>1212</v>
      </c>
      <c r="C31" s="1065" t="s">
        <v>64</v>
      </c>
      <c r="D31" s="1046">
        <v>1163220.7313900001</v>
      </c>
      <c r="E31" s="1068">
        <v>200234.52598999999</v>
      </c>
      <c r="F31" s="1046">
        <v>962986.20539999998</v>
      </c>
      <c r="G31" s="1046">
        <v>1059189.8754100001</v>
      </c>
    </row>
    <row r="32" spans="1:7" s="223" customFormat="1" x14ac:dyDescent="0.2">
      <c r="A32" s="409" t="s">
        <v>1213</v>
      </c>
      <c r="B32" s="409" t="s">
        <v>1214</v>
      </c>
      <c r="C32" s="414" t="s">
        <v>1215</v>
      </c>
      <c r="D32" s="417">
        <v>878973.36135999998</v>
      </c>
      <c r="E32" s="418">
        <v>200234.52598999999</v>
      </c>
      <c r="F32" s="417">
        <v>678738.83536999999</v>
      </c>
      <c r="G32" s="417">
        <v>826249.51884999999</v>
      </c>
    </row>
    <row r="33" spans="1:7" s="223" customFormat="1" x14ac:dyDescent="0.2">
      <c r="A33" s="409" t="s">
        <v>1216</v>
      </c>
      <c r="B33" s="409" t="s">
        <v>1217</v>
      </c>
      <c r="C33" s="414" t="s">
        <v>1218</v>
      </c>
      <c r="D33" s="417">
        <v>6767.5959999999995</v>
      </c>
      <c r="E33" s="418">
        <v>0</v>
      </c>
      <c r="F33" s="417">
        <v>6767.5959999999995</v>
      </c>
      <c r="G33" s="417">
        <v>6767.5959999999995</v>
      </c>
    </row>
    <row r="34" spans="1:7" s="223" customFormat="1" x14ac:dyDescent="0.2">
      <c r="A34" s="409" t="s">
        <v>1219</v>
      </c>
      <c r="B34" s="409" t="s">
        <v>1220</v>
      </c>
      <c r="C34" s="414" t="s">
        <v>1221</v>
      </c>
      <c r="D34" s="417"/>
      <c r="E34" s="418">
        <v>0</v>
      </c>
      <c r="F34" s="417"/>
      <c r="G34" s="417"/>
    </row>
    <row r="35" spans="1:7" s="223" customFormat="1" x14ac:dyDescent="0.2">
      <c r="A35" s="409" t="s">
        <v>1222</v>
      </c>
      <c r="B35" s="409" t="s">
        <v>1223</v>
      </c>
      <c r="C35" s="414" t="s">
        <v>1224</v>
      </c>
      <c r="D35" s="417">
        <v>181176.30124999999</v>
      </c>
      <c r="E35" s="418">
        <v>0</v>
      </c>
      <c r="F35" s="417">
        <v>181176.30124999999</v>
      </c>
      <c r="G35" s="417">
        <v>115343.94190000001</v>
      </c>
    </row>
    <row r="36" spans="1:7" s="223" customFormat="1" x14ac:dyDescent="0.2">
      <c r="A36" s="409" t="s">
        <v>1225</v>
      </c>
      <c r="B36" s="409" t="s">
        <v>1226</v>
      </c>
      <c r="C36" s="414" t="s">
        <v>1227</v>
      </c>
      <c r="D36" s="417"/>
      <c r="E36" s="418">
        <v>0</v>
      </c>
      <c r="F36" s="417"/>
      <c r="G36" s="417"/>
    </row>
    <row r="37" spans="1:7" s="223" customFormat="1" x14ac:dyDescent="0.2">
      <c r="A37" s="409" t="s">
        <v>1228</v>
      </c>
      <c r="B37" s="409" t="s">
        <v>1229</v>
      </c>
      <c r="C37" s="414" t="s">
        <v>1230</v>
      </c>
      <c r="D37" s="417">
        <v>96303.472779999996</v>
      </c>
      <c r="E37" s="418">
        <v>0</v>
      </c>
      <c r="F37" s="417">
        <v>96303.472779999996</v>
      </c>
      <c r="G37" s="417">
        <v>110828.81866</v>
      </c>
    </row>
    <row r="38" spans="1:7" s="223" customFormat="1" x14ac:dyDescent="0.2">
      <c r="A38" s="409" t="s">
        <v>1231</v>
      </c>
      <c r="B38" s="409" t="s">
        <v>1232</v>
      </c>
      <c r="C38" s="414" t="s">
        <v>1233</v>
      </c>
      <c r="D38" s="417"/>
      <c r="E38" s="418">
        <v>0</v>
      </c>
      <c r="F38" s="417"/>
      <c r="G38" s="417"/>
    </row>
    <row r="39" spans="1:7" s="223" customFormat="1" x14ac:dyDescent="0.2">
      <c r="A39" s="409" t="s">
        <v>1234</v>
      </c>
      <c r="B39" s="409" t="s">
        <v>1235</v>
      </c>
      <c r="C39" s="414" t="s">
        <v>1236</v>
      </c>
      <c r="D39" s="417"/>
      <c r="E39" s="418">
        <v>0</v>
      </c>
      <c r="F39" s="417"/>
      <c r="G39" s="417"/>
    </row>
    <row r="40" spans="1:7" s="223" customFormat="1" x14ac:dyDescent="0.2">
      <c r="A40" s="1044" t="s">
        <v>1237</v>
      </c>
      <c r="B40" s="1044" t="s">
        <v>1238</v>
      </c>
      <c r="C40" s="1069" t="s">
        <v>64</v>
      </c>
      <c r="D40" s="1046">
        <v>2168320.0968200001</v>
      </c>
      <c r="E40" s="1046">
        <v>0</v>
      </c>
      <c r="F40" s="1046">
        <v>2168320.0968200001</v>
      </c>
      <c r="G40" s="1046">
        <v>1562573.06006</v>
      </c>
    </row>
    <row r="41" spans="1:7" s="224" customFormat="1" x14ac:dyDescent="0.2">
      <c r="A41" s="413" t="s">
        <v>1239</v>
      </c>
      <c r="B41" s="413" t="s">
        <v>1240</v>
      </c>
      <c r="C41" s="419" t="s">
        <v>1241</v>
      </c>
      <c r="D41" s="417">
        <v>67993.815419999999</v>
      </c>
      <c r="E41" s="418">
        <v>0</v>
      </c>
      <c r="F41" s="417">
        <v>67993.815419999999</v>
      </c>
      <c r="G41" s="417">
        <v>120945.44452</v>
      </c>
    </row>
    <row r="42" spans="1:7" s="223" customFormat="1" x14ac:dyDescent="0.2">
      <c r="A42" s="409" t="s">
        <v>1242</v>
      </c>
      <c r="B42" s="409" t="s">
        <v>1243</v>
      </c>
      <c r="C42" s="414" t="s">
        <v>1244</v>
      </c>
      <c r="D42" s="417"/>
      <c r="E42" s="418"/>
      <c r="F42" s="417"/>
      <c r="G42" s="417"/>
    </row>
    <row r="43" spans="1:7" s="223" customFormat="1" x14ac:dyDescent="0.2">
      <c r="A43" s="409" t="s">
        <v>1245</v>
      </c>
      <c r="B43" s="409" t="s">
        <v>1246</v>
      </c>
      <c r="C43" s="414" t="s">
        <v>1247</v>
      </c>
      <c r="D43" s="417"/>
      <c r="E43" s="418"/>
      <c r="F43" s="417"/>
      <c r="G43" s="417"/>
    </row>
    <row r="44" spans="1:7" s="223" customFormat="1" x14ac:dyDescent="0.2">
      <c r="A44" s="409" t="s">
        <v>1248</v>
      </c>
      <c r="B44" s="409" t="s">
        <v>1249</v>
      </c>
      <c r="C44" s="414" t="s">
        <v>1250</v>
      </c>
      <c r="D44" s="417"/>
      <c r="E44" s="418"/>
      <c r="F44" s="417"/>
      <c r="G44" s="417"/>
    </row>
    <row r="45" spans="1:7" s="223" customFormat="1" x14ac:dyDescent="0.2">
      <c r="A45" s="409" t="s">
        <v>1251</v>
      </c>
      <c r="B45" s="409" t="s">
        <v>1252</v>
      </c>
      <c r="C45" s="414" t="s">
        <v>1253</v>
      </c>
      <c r="D45" s="417">
        <v>1248613.9045299999</v>
      </c>
      <c r="E45" s="418">
        <v>0</v>
      </c>
      <c r="F45" s="417">
        <v>1248613.9045299999</v>
      </c>
      <c r="G45" s="417">
        <v>909506.59594999999</v>
      </c>
    </row>
    <row r="46" spans="1:7" s="223" customFormat="1" x14ac:dyDescent="0.2">
      <c r="A46" s="409" t="s">
        <v>1254</v>
      </c>
      <c r="B46" s="409" t="s">
        <v>1255</v>
      </c>
      <c r="C46" s="414" t="s">
        <v>1256</v>
      </c>
      <c r="D46" s="417">
        <v>851712.37687000004</v>
      </c>
      <c r="E46" s="418">
        <v>0</v>
      </c>
      <c r="F46" s="417">
        <v>851712.37687000004</v>
      </c>
      <c r="G46" s="417">
        <v>532121.01959000004</v>
      </c>
    </row>
    <row r="47" spans="1:7" s="223" customFormat="1" x14ac:dyDescent="0.2">
      <c r="A47" s="1044" t="s">
        <v>1257</v>
      </c>
      <c r="B47" s="1044" t="s">
        <v>1258</v>
      </c>
      <c r="C47" s="1069" t="s">
        <v>64</v>
      </c>
      <c r="D47" s="1046">
        <v>10054307.823349999</v>
      </c>
      <c r="E47" s="1068">
        <v>27790.258150000001</v>
      </c>
      <c r="F47" s="1046">
        <v>10026517.565199999</v>
      </c>
      <c r="G47" s="1046">
        <v>8112660.2634300003</v>
      </c>
    </row>
    <row r="48" spans="1:7" s="223" customFormat="1" x14ac:dyDescent="0.2">
      <c r="A48" s="1044" t="s">
        <v>1259</v>
      </c>
      <c r="B48" s="1044" t="s">
        <v>1260</v>
      </c>
      <c r="C48" s="1069" t="s">
        <v>64</v>
      </c>
      <c r="D48" s="1046">
        <v>2303.9733099999999</v>
      </c>
      <c r="E48" s="1046">
        <v>0</v>
      </c>
      <c r="F48" s="1046">
        <v>2303.9733099999999</v>
      </c>
      <c r="G48" s="1046">
        <v>2570.4064100000001</v>
      </c>
    </row>
    <row r="49" spans="1:7" s="223" customFormat="1" x14ac:dyDescent="0.2">
      <c r="A49" s="409" t="s">
        <v>1261</v>
      </c>
      <c r="B49" s="409" t="s">
        <v>1262</v>
      </c>
      <c r="C49" s="414" t="s">
        <v>1263</v>
      </c>
      <c r="D49" s="417"/>
      <c r="E49" s="418"/>
      <c r="F49" s="417"/>
      <c r="G49" s="417"/>
    </row>
    <row r="50" spans="1:7" s="223" customFormat="1" x14ac:dyDescent="0.2">
      <c r="A50" s="409" t="s">
        <v>1264</v>
      </c>
      <c r="B50" s="409" t="s">
        <v>1265</v>
      </c>
      <c r="C50" s="414" t="s">
        <v>1266</v>
      </c>
      <c r="D50" s="417">
        <v>2303.9733099999999</v>
      </c>
      <c r="E50" s="418">
        <v>0</v>
      </c>
      <c r="F50" s="417">
        <v>2303.9733099999999</v>
      </c>
      <c r="G50" s="417">
        <v>2570.4064100000001</v>
      </c>
    </row>
    <row r="51" spans="1:7" s="223" customFormat="1" x14ac:dyDescent="0.2">
      <c r="A51" s="409" t="s">
        <v>1267</v>
      </c>
      <c r="B51" s="409" t="s">
        <v>1268</v>
      </c>
      <c r="C51" s="414" t="s">
        <v>1269</v>
      </c>
      <c r="D51" s="418">
        <v>0</v>
      </c>
      <c r="E51" s="418">
        <v>0</v>
      </c>
      <c r="F51" s="418">
        <v>0</v>
      </c>
      <c r="G51" s="418">
        <v>0</v>
      </c>
    </row>
    <row r="52" spans="1:7" s="223" customFormat="1" x14ac:dyDescent="0.2">
      <c r="A52" s="409" t="s">
        <v>1270</v>
      </c>
      <c r="B52" s="409" t="s">
        <v>1271</v>
      </c>
      <c r="C52" s="414" t="s">
        <v>1272</v>
      </c>
      <c r="D52" s="417"/>
      <c r="E52" s="418"/>
      <c r="F52" s="417"/>
      <c r="G52" s="417"/>
    </row>
    <row r="53" spans="1:7" s="223" customFormat="1" x14ac:dyDescent="0.2">
      <c r="A53" s="409" t="s">
        <v>1273</v>
      </c>
      <c r="B53" s="409" t="s">
        <v>1274</v>
      </c>
      <c r="C53" s="414" t="s">
        <v>1275</v>
      </c>
      <c r="D53" s="417"/>
      <c r="E53" s="418"/>
      <c r="F53" s="417"/>
      <c r="G53" s="417"/>
    </row>
    <row r="54" spans="1:7" s="223" customFormat="1" x14ac:dyDescent="0.2">
      <c r="A54" s="409" t="s">
        <v>1276</v>
      </c>
      <c r="B54" s="409" t="s">
        <v>1277</v>
      </c>
      <c r="C54" s="414" t="s">
        <v>1278</v>
      </c>
      <c r="D54" s="417"/>
      <c r="E54" s="418"/>
      <c r="F54" s="417"/>
      <c r="G54" s="417"/>
    </row>
    <row r="55" spans="1:7" s="223" customFormat="1" x14ac:dyDescent="0.2">
      <c r="A55" s="409" t="s">
        <v>1279</v>
      </c>
      <c r="B55" s="409" t="s">
        <v>1280</v>
      </c>
      <c r="C55" s="414" t="s">
        <v>1281</v>
      </c>
      <c r="D55" s="417"/>
      <c r="E55" s="418"/>
      <c r="F55" s="417"/>
      <c r="G55" s="417"/>
    </row>
    <row r="56" spans="1:7" s="223" customFormat="1" x14ac:dyDescent="0.2">
      <c r="A56" s="409" t="s">
        <v>1282</v>
      </c>
      <c r="B56" s="409" t="s">
        <v>1283</v>
      </c>
      <c r="C56" s="414" t="s">
        <v>1284</v>
      </c>
      <c r="D56" s="417"/>
      <c r="E56" s="418"/>
      <c r="F56" s="417"/>
      <c r="G56" s="417"/>
    </row>
    <row r="57" spans="1:7" s="223" customFormat="1" x14ac:dyDescent="0.2">
      <c r="A57" s="409" t="s">
        <v>1285</v>
      </c>
      <c r="B57" s="409" t="s">
        <v>1286</v>
      </c>
      <c r="C57" s="414" t="s">
        <v>1287</v>
      </c>
      <c r="D57" s="417"/>
      <c r="E57" s="418"/>
      <c r="F57" s="417"/>
      <c r="G57" s="417"/>
    </row>
    <row r="58" spans="1:7" s="223" customFormat="1" x14ac:dyDescent="0.2">
      <c r="A58" s="409" t="s">
        <v>1288</v>
      </c>
      <c r="B58" s="409" t="s">
        <v>1289</v>
      </c>
      <c r="C58" s="414" t="s">
        <v>1290</v>
      </c>
      <c r="D58" s="417"/>
      <c r="E58" s="418"/>
      <c r="F58" s="417"/>
      <c r="G58" s="417"/>
    </row>
    <row r="59" spans="1:7" s="223" customFormat="1" x14ac:dyDescent="0.2">
      <c r="A59" s="1044" t="s">
        <v>1291</v>
      </c>
      <c r="B59" s="1044" t="s">
        <v>1292</v>
      </c>
      <c r="C59" s="1069" t="s">
        <v>64</v>
      </c>
      <c r="D59" s="1046">
        <v>3924081.6185400002</v>
      </c>
      <c r="E59" s="1068">
        <v>27790.258150000001</v>
      </c>
      <c r="F59" s="1046">
        <v>3896291.36039</v>
      </c>
      <c r="G59" s="1046">
        <v>3056455.77886</v>
      </c>
    </row>
    <row r="60" spans="1:7" s="223" customFormat="1" x14ac:dyDescent="0.2">
      <c r="A60" s="409" t="s">
        <v>1293</v>
      </c>
      <c r="B60" s="409" t="s">
        <v>1294</v>
      </c>
      <c r="C60" s="414" t="s">
        <v>1295</v>
      </c>
      <c r="D60" s="417">
        <v>51862.979729999999</v>
      </c>
      <c r="E60" s="418">
        <v>18070.868930000001</v>
      </c>
      <c r="F60" s="417">
        <v>33792.110800000002</v>
      </c>
      <c r="G60" s="417">
        <v>28882.344430000001</v>
      </c>
    </row>
    <row r="61" spans="1:7" s="223" customFormat="1" x14ac:dyDescent="0.2">
      <c r="A61" s="409" t="s">
        <v>1296</v>
      </c>
      <c r="B61" s="409" t="s">
        <v>1297</v>
      </c>
      <c r="C61" s="414" t="s">
        <v>1298</v>
      </c>
      <c r="D61" s="417"/>
      <c r="E61" s="418"/>
      <c r="F61" s="417"/>
      <c r="G61" s="417"/>
    </row>
    <row r="62" spans="1:7" s="223" customFormat="1" x14ac:dyDescent="0.2">
      <c r="A62" s="409" t="s">
        <v>1299</v>
      </c>
      <c r="B62" s="409" t="s">
        <v>1300</v>
      </c>
      <c r="C62" s="414" t="s">
        <v>1301</v>
      </c>
      <c r="D62" s="417"/>
      <c r="E62" s="418"/>
      <c r="F62" s="417"/>
      <c r="G62" s="417"/>
    </row>
    <row r="63" spans="1:7" s="223" customFormat="1" x14ac:dyDescent="0.2">
      <c r="A63" s="409" t="s">
        <v>1302</v>
      </c>
      <c r="B63" s="409" t="s">
        <v>1303</v>
      </c>
      <c r="C63" s="414" t="s">
        <v>1304</v>
      </c>
      <c r="D63" s="417">
        <v>4533.5222599999997</v>
      </c>
      <c r="E63" s="418">
        <v>0</v>
      </c>
      <c r="F63" s="417">
        <v>4533.5222599999997</v>
      </c>
      <c r="G63" s="417">
        <v>5209.5629399999998</v>
      </c>
    </row>
    <row r="64" spans="1:7" s="223" customFormat="1" x14ac:dyDescent="0.2">
      <c r="A64" s="409" t="s">
        <v>1305</v>
      </c>
      <c r="B64" s="409" t="s">
        <v>1306</v>
      </c>
      <c r="C64" s="414" t="s">
        <v>1307</v>
      </c>
      <c r="D64" s="417">
        <v>24361.070090000001</v>
      </c>
      <c r="E64" s="418">
        <v>9240.2439699999995</v>
      </c>
      <c r="F64" s="417">
        <v>15120.82612</v>
      </c>
      <c r="G64" s="417">
        <v>15333.253140000001</v>
      </c>
    </row>
    <row r="65" spans="1:7" s="223" customFormat="1" x14ac:dyDescent="0.2">
      <c r="A65" s="409" t="s">
        <v>1308</v>
      </c>
      <c r="B65" s="409" t="s">
        <v>1309</v>
      </c>
      <c r="C65" s="414" t="s">
        <v>1310</v>
      </c>
      <c r="D65" s="417">
        <v>2600</v>
      </c>
      <c r="E65" s="418">
        <v>0</v>
      </c>
      <c r="F65" s="417">
        <v>2600</v>
      </c>
      <c r="G65" s="417">
        <v>27684.24235</v>
      </c>
    </row>
    <row r="66" spans="1:7" s="223" customFormat="1" x14ac:dyDescent="0.2">
      <c r="A66" s="409" t="s">
        <v>1311</v>
      </c>
      <c r="B66" s="409" t="s">
        <v>1312</v>
      </c>
      <c r="C66" s="414" t="s">
        <v>1313</v>
      </c>
      <c r="D66" s="417"/>
      <c r="E66" s="418"/>
      <c r="F66" s="417"/>
      <c r="G66" s="417"/>
    </row>
    <row r="67" spans="1:7" s="223" customFormat="1" x14ac:dyDescent="0.2">
      <c r="A67" s="409" t="s">
        <v>1314</v>
      </c>
      <c r="B67" s="409" t="s">
        <v>1315</v>
      </c>
      <c r="C67" s="414" t="s">
        <v>1316</v>
      </c>
      <c r="D67" s="417"/>
      <c r="E67" s="418"/>
      <c r="F67" s="417"/>
      <c r="G67" s="417"/>
    </row>
    <row r="68" spans="1:7" s="223" customFormat="1" x14ac:dyDescent="0.2">
      <c r="A68" s="409" t="s">
        <v>1317</v>
      </c>
      <c r="B68" s="409" t="s">
        <v>1318</v>
      </c>
      <c r="C68" s="414" t="s">
        <v>1319</v>
      </c>
      <c r="D68" s="417">
        <v>3.5739999999999998</v>
      </c>
      <c r="E68" s="418">
        <v>0</v>
      </c>
      <c r="F68" s="417">
        <v>3.5739999999999998</v>
      </c>
      <c r="G68" s="417">
        <v>14.715999999999999</v>
      </c>
    </row>
    <row r="69" spans="1:7" s="223" customFormat="1" x14ac:dyDescent="0.2">
      <c r="A69" s="409" t="s">
        <v>1320</v>
      </c>
      <c r="B69" s="409" t="s">
        <v>1321</v>
      </c>
      <c r="C69" s="414" t="s">
        <v>1322</v>
      </c>
      <c r="D69" s="417"/>
      <c r="E69" s="418"/>
      <c r="F69" s="417"/>
      <c r="G69" s="417"/>
    </row>
    <row r="70" spans="1:7" s="223" customFormat="1" x14ac:dyDescent="0.2">
      <c r="A70" s="409" t="s">
        <v>1323</v>
      </c>
      <c r="B70" s="409" t="s">
        <v>1324</v>
      </c>
      <c r="C70" s="414" t="s">
        <v>1325</v>
      </c>
      <c r="D70" s="418"/>
      <c r="E70" s="418"/>
      <c r="F70" s="418"/>
      <c r="G70" s="418"/>
    </row>
    <row r="71" spans="1:7" s="223" customFormat="1" x14ac:dyDescent="0.2">
      <c r="A71" s="409" t="s">
        <v>1326</v>
      </c>
      <c r="B71" s="409" t="s">
        <v>1327</v>
      </c>
      <c r="C71" s="414" t="s">
        <v>1328</v>
      </c>
      <c r="D71" s="417"/>
      <c r="E71" s="418"/>
      <c r="F71" s="417"/>
      <c r="G71" s="417"/>
    </row>
    <row r="72" spans="1:7" s="223" customFormat="1" x14ac:dyDescent="0.2">
      <c r="A72" s="409" t="s">
        <v>1329</v>
      </c>
      <c r="B72" s="409" t="s">
        <v>1330</v>
      </c>
      <c r="C72" s="414" t="s">
        <v>1331</v>
      </c>
      <c r="D72" s="418"/>
      <c r="E72" s="418"/>
      <c r="F72" s="418"/>
      <c r="G72" s="418"/>
    </row>
    <row r="73" spans="1:7" s="223" customFormat="1" x14ac:dyDescent="0.2">
      <c r="A73" s="409" t="s">
        <v>1332</v>
      </c>
      <c r="B73" s="409" t="s">
        <v>1333</v>
      </c>
      <c r="C73" s="414" t="s">
        <v>1334</v>
      </c>
      <c r="D73" s="417"/>
      <c r="E73" s="418"/>
      <c r="F73" s="417"/>
      <c r="G73" s="417"/>
    </row>
    <row r="74" spans="1:7" s="223" customFormat="1" x14ac:dyDescent="0.2">
      <c r="A74" s="409" t="s">
        <v>1335</v>
      </c>
      <c r="B74" s="409" t="s">
        <v>65</v>
      </c>
      <c r="C74" s="414" t="s">
        <v>1336</v>
      </c>
      <c r="D74" s="418">
        <v>0</v>
      </c>
      <c r="E74" s="418">
        <v>0</v>
      </c>
      <c r="F74" s="418">
        <v>0</v>
      </c>
      <c r="G74" s="418">
        <v>0</v>
      </c>
    </row>
    <row r="75" spans="1:7" s="223" customFormat="1" x14ac:dyDescent="0.2">
      <c r="A75" s="409" t="s">
        <v>1337</v>
      </c>
      <c r="B75" s="409" t="s">
        <v>1338</v>
      </c>
      <c r="C75" s="414" t="s">
        <v>1339</v>
      </c>
      <c r="D75" s="417">
        <v>64308.207000000002</v>
      </c>
      <c r="E75" s="418">
        <v>0</v>
      </c>
      <c r="F75" s="417">
        <v>64308.207000000002</v>
      </c>
      <c r="G75" s="417">
        <v>33.5</v>
      </c>
    </row>
    <row r="76" spans="1:7" s="223" customFormat="1" x14ac:dyDescent="0.2">
      <c r="A76" s="409" t="s">
        <v>1340</v>
      </c>
      <c r="B76" s="409" t="s">
        <v>1341</v>
      </c>
      <c r="C76" s="414" t="s">
        <v>1342</v>
      </c>
      <c r="D76" s="418">
        <v>0</v>
      </c>
      <c r="E76" s="418">
        <v>0</v>
      </c>
      <c r="F76" s="418">
        <v>0</v>
      </c>
      <c r="G76" s="418">
        <v>0</v>
      </c>
    </row>
    <row r="77" spans="1:7" s="223" customFormat="1" x14ac:dyDescent="0.2">
      <c r="A77" s="409" t="s">
        <v>1343</v>
      </c>
      <c r="B77" s="409" t="s">
        <v>1344</v>
      </c>
      <c r="C77" s="414" t="s">
        <v>1345</v>
      </c>
      <c r="D77" s="417">
        <v>4213.15506</v>
      </c>
      <c r="E77" s="418">
        <v>0</v>
      </c>
      <c r="F77" s="417">
        <v>4213.15506</v>
      </c>
      <c r="G77" s="417">
        <v>5827.02</v>
      </c>
    </row>
    <row r="78" spans="1:7" s="223" customFormat="1" x14ac:dyDescent="0.2">
      <c r="A78" s="411" t="s">
        <v>1346</v>
      </c>
      <c r="B78" s="411" t="s">
        <v>1347</v>
      </c>
      <c r="C78" s="420" t="s">
        <v>1348</v>
      </c>
      <c r="D78" s="418">
        <v>0</v>
      </c>
      <c r="E78" s="418">
        <v>0</v>
      </c>
      <c r="F78" s="418">
        <v>0</v>
      </c>
      <c r="G78" s="418">
        <v>0</v>
      </c>
    </row>
    <row r="79" spans="1:7" s="223" customFormat="1" x14ac:dyDescent="0.2">
      <c r="A79" s="411" t="s">
        <v>1349</v>
      </c>
      <c r="B79" s="411" t="s">
        <v>1350</v>
      </c>
      <c r="C79" s="420" t="s">
        <v>1351</v>
      </c>
      <c r="D79" s="417"/>
      <c r="E79" s="418"/>
      <c r="F79" s="417"/>
      <c r="G79" s="417"/>
    </row>
    <row r="80" spans="1:7" s="223" customFormat="1" x14ac:dyDescent="0.2">
      <c r="A80" s="411" t="s">
        <v>1352</v>
      </c>
      <c r="B80" s="411" t="s">
        <v>1353</v>
      </c>
      <c r="C80" s="420" t="s">
        <v>1354</v>
      </c>
      <c r="D80" s="417"/>
      <c r="E80" s="418"/>
      <c r="F80" s="417"/>
      <c r="G80" s="417"/>
    </row>
    <row r="81" spans="1:7" s="223" customFormat="1" x14ac:dyDescent="0.2">
      <c r="A81" s="411" t="s">
        <v>1355</v>
      </c>
      <c r="B81" s="411" t="s">
        <v>1356</v>
      </c>
      <c r="C81" s="420" t="s">
        <v>1357</v>
      </c>
      <c r="D81" s="418"/>
      <c r="E81" s="418"/>
      <c r="F81" s="418"/>
      <c r="G81" s="418"/>
    </row>
    <row r="82" spans="1:7" s="223" customFormat="1" x14ac:dyDescent="0.2">
      <c r="A82" s="411" t="s">
        <v>1358</v>
      </c>
      <c r="B82" s="411" t="s">
        <v>1359</v>
      </c>
      <c r="C82" s="420" t="s">
        <v>1360</v>
      </c>
      <c r="D82" s="417"/>
      <c r="E82" s="418"/>
      <c r="F82" s="417"/>
      <c r="G82" s="417"/>
    </row>
    <row r="83" spans="1:7" s="223" customFormat="1" x14ac:dyDescent="0.2">
      <c r="A83" s="411" t="s">
        <v>1361</v>
      </c>
      <c r="B83" s="409" t="s">
        <v>1362</v>
      </c>
      <c r="C83" s="414" t="s">
        <v>1363</v>
      </c>
      <c r="D83" s="418">
        <v>1351464.91781</v>
      </c>
      <c r="E83" s="418">
        <v>0</v>
      </c>
      <c r="F83" s="418">
        <v>1351464.91781</v>
      </c>
      <c r="G83" s="418">
        <v>853986.51207000006</v>
      </c>
    </row>
    <row r="84" spans="1:7" s="223" customFormat="1" x14ac:dyDescent="0.2">
      <c r="A84" s="411" t="s">
        <v>1364</v>
      </c>
      <c r="B84" s="411" t="s">
        <v>1365</v>
      </c>
      <c r="C84" s="414" t="s">
        <v>1366</v>
      </c>
      <c r="D84" s="417"/>
      <c r="E84" s="418"/>
      <c r="F84" s="417"/>
      <c r="G84" s="417"/>
    </row>
    <row r="85" spans="1:7" s="223" customFormat="1" x14ac:dyDescent="0.2">
      <c r="A85" s="411" t="s">
        <v>1367</v>
      </c>
      <c r="B85" s="409" t="s">
        <v>1368</v>
      </c>
      <c r="C85" s="414" t="s">
        <v>1369</v>
      </c>
      <c r="D85" s="418">
        <v>19888.224330000001</v>
      </c>
      <c r="E85" s="418">
        <v>0</v>
      </c>
      <c r="F85" s="418">
        <v>19888.224330000001</v>
      </c>
      <c r="G85" s="418">
        <v>10253.076359999999</v>
      </c>
    </row>
    <row r="86" spans="1:7" s="224" customFormat="1" x14ac:dyDescent="0.2">
      <c r="A86" s="411" t="s">
        <v>1370</v>
      </c>
      <c r="B86" s="409" t="s">
        <v>1371</v>
      </c>
      <c r="C86" s="414" t="s">
        <v>1372</v>
      </c>
      <c r="D86" s="417">
        <v>1769.95732</v>
      </c>
      <c r="E86" s="418">
        <v>0</v>
      </c>
      <c r="F86" s="417">
        <v>1769.95732</v>
      </c>
      <c r="G86" s="417">
        <v>2981.8795799999998</v>
      </c>
    </row>
    <row r="87" spans="1:7" s="223" customFormat="1" x14ac:dyDescent="0.2">
      <c r="A87" s="421" t="s">
        <v>1373</v>
      </c>
      <c r="B87" s="413" t="s">
        <v>1374</v>
      </c>
      <c r="C87" s="419" t="s">
        <v>1375</v>
      </c>
      <c r="D87" s="418">
        <v>2398383.4118599999</v>
      </c>
      <c r="E87" s="418">
        <v>0</v>
      </c>
      <c r="F87" s="418">
        <v>2398383.4118599999</v>
      </c>
      <c r="G87" s="418">
        <v>2106152.4975399999</v>
      </c>
    </row>
    <row r="88" spans="1:7" s="223" customFormat="1" x14ac:dyDescent="0.2">
      <c r="A88" s="1061" t="s">
        <v>1376</v>
      </c>
      <c r="B88" s="1049" t="s">
        <v>1377</v>
      </c>
      <c r="C88" s="1050" t="s">
        <v>1378</v>
      </c>
      <c r="D88" s="1070">
        <v>692.59907999999996</v>
      </c>
      <c r="E88" s="1071">
        <v>479.14524999999998</v>
      </c>
      <c r="F88" s="1070">
        <v>213.45383000000001</v>
      </c>
      <c r="G88" s="1070">
        <v>97.174449999999993</v>
      </c>
    </row>
    <row r="89" spans="1:7" s="223" customFormat="1" x14ac:dyDescent="0.2">
      <c r="A89" s="1044" t="s">
        <v>1379</v>
      </c>
      <c r="B89" s="1044" t="s">
        <v>1380</v>
      </c>
      <c r="C89" s="1069" t="s">
        <v>64</v>
      </c>
      <c r="D89" s="1046">
        <v>6127922.2314999998</v>
      </c>
      <c r="E89" s="1046">
        <v>0</v>
      </c>
      <c r="F89" s="1046">
        <v>6127922.2314999998</v>
      </c>
      <c r="G89" s="1046">
        <v>5053634.07816</v>
      </c>
    </row>
    <row r="90" spans="1:7" s="223" customFormat="1" x14ac:dyDescent="0.2">
      <c r="A90" s="1052" t="s">
        <v>1381</v>
      </c>
      <c r="B90" s="1052" t="s">
        <v>1382</v>
      </c>
      <c r="C90" s="1072" t="s">
        <v>1383</v>
      </c>
      <c r="D90" s="1073">
        <v>0</v>
      </c>
      <c r="E90" s="1073">
        <v>0</v>
      </c>
      <c r="F90" s="1073">
        <v>0</v>
      </c>
      <c r="G90" s="1073">
        <v>0</v>
      </c>
    </row>
    <row r="91" spans="1:7" s="223" customFormat="1" x14ac:dyDescent="0.2">
      <c r="A91" s="409" t="s">
        <v>1384</v>
      </c>
      <c r="B91" s="409" t="s">
        <v>1385</v>
      </c>
      <c r="C91" s="414" t="s">
        <v>1386</v>
      </c>
      <c r="D91" s="417"/>
      <c r="E91" s="418"/>
      <c r="F91" s="417"/>
      <c r="G91" s="417"/>
    </row>
    <row r="92" spans="1:7" s="223" customFormat="1" x14ac:dyDescent="0.2">
      <c r="A92" s="409" t="s">
        <v>1387</v>
      </c>
      <c r="B92" s="409" t="s">
        <v>1388</v>
      </c>
      <c r="C92" s="414" t="s">
        <v>1389</v>
      </c>
      <c r="D92" s="418">
        <v>0</v>
      </c>
      <c r="E92" s="418">
        <v>0</v>
      </c>
      <c r="F92" s="418">
        <v>0</v>
      </c>
      <c r="G92" s="418">
        <v>0</v>
      </c>
    </row>
    <row r="93" spans="1:7" s="223" customFormat="1" x14ac:dyDescent="0.2">
      <c r="A93" s="409" t="s">
        <v>1390</v>
      </c>
      <c r="B93" s="409" t="s">
        <v>1391</v>
      </c>
      <c r="C93" s="414" t="s">
        <v>1392</v>
      </c>
      <c r="D93" s="418">
        <v>250258.41944</v>
      </c>
      <c r="E93" s="418">
        <v>0</v>
      </c>
      <c r="F93" s="418">
        <v>250258.41944</v>
      </c>
      <c r="G93" s="418">
        <v>701000</v>
      </c>
    </row>
    <row r="94" spans="1:7" s="223" customFormat="1" x14ac:dyDescent="0.2">
      <c r="A94" s="409" t="s">
        <v>1393</v>
      </c>
      <c r="B94" s="409" t="s">
        <v>1394</v>
      </c>
      <c r="C94" s="414" t="s">
        <v>1395</v>
      </c>
      <c r="D94" s="418">
        <v>15353.286630000001</v>
      </c>
      <c r="E94" s="418">
        <v>0</v>
      </c>
      <c r="F94" s="418">
        <v>15353.286630000001</v>
      </c>
      <c r="G94" s="418">
        <v>33578.683080000003</v>
      </c>
    </row>
    <row r="95" spans="1:7" s="223" customFormat="1" x14ac:dyDescent="0.2">
      <c r="A95" s="409" t="s">
        <v>1396</v>
      </c>
      <c r="B95" s="409" t="s">
        <v>1397</v>
      </c>
      <c r="C95" s="414" t="s">
        <v>1398</v>
      </c>
      <c r="D95" s="418">
        <v>3873.87797</v>
      </c>
      <c r="E95" s="418">
        <v>0</v>
      </c>
      <c r="F95" s="418">
        <v>3873.87797</v>
      </c>
      <c r="G95" s="418">
        <v>335.75015000000002</v>
      </c>
    </row>
    <row r="96" spans="1:7" s="223" customFormat="1" x14ac:dyDescent="0.2">
      <c r="A96" s="409" t="s">
        <v>1402</v>
      </c>
      <c r="B96" s="409" t="s">
        <v>1403</v>
      </c>
      <c r="C96" s="414" t="s">
        <v>1404</v>
      </c>
      <c r="D96" s="418">
        <v>4099211.7779199998</v>
      </c>
      <c r="E96" s="418">
        <v>0</v>
      </c>
      <c r="F96" s="418">
        <v>4099211.7779199998</v>
      </c>
      <c r="G96" s="418">
        <v>3021548.3373599998</v>
      </c>
    </row>
    <row r="97" spans="1:7" s="223" customFormat="1" x14ac:dyDescent="0.2">
      <c r="A97" s="409" t="s">
        <v>1405</v>
      </c>
      <c r="B97" s="409" t="s">
        <v>1406</v>
      </c>
      <c r="C97" s="414" t="s">
        <v>1407</v>
      </c>
      <c r="D97" s="418">
        <v>1758808.2822700001</v>
      </c>
      <c r="E97" s="418">
        <v>0</v>
      </c>
      <c r="F97" s="418">
        <v>1758808.2822700001</v>
      </c>
      <c r="G97" s="418">
        <v>1296756.1545500001</v>
      </c>
    </row>
    <row r="98" spans="1:7" s="223" customFormat="1" x14ac:dyDescent="0.2">
      <c r="A98" s="409" t="s">
        <v>1408</v>
      </c>
      <c r="B98" s="409" t="s">
        <v>1409</v>
      </c>
      <c r="C98" s="414" t="s">
        <v>1410</v>
      </c>
      <c r="D98" s="418">
        <v>35.200000000000003</v>
      </c>
      <c r="E98" s="418">
        <v>0</v>
      </c>
      <c r="F98" s="418">
        <v>35.200000000000003</v>
      </c>
      <c r="G98" s="418">
        <v>34.200000000000003</v>
      </c>
    </row>
    <row r="99" spans="1:7" s="223" customFormat="1" x14ac:dyDescent="0.2">
      <c r="A99" s="409" t="s">
        <v>1411</v>
      </c>
      <c r="B99" s="409" t="s">
        <v>1412</v>
      </c>
      <c r="C99" s="414" t="s">
        <v>1413</v>
      </c>
      <c r="D99" s="418">
        <v>0</v>
      </c>
      <c r="E99" s="418">
        <v>0</v>
      </c>
      <c r="F99" s="418">
        <v>0</v>
      </c>
      <c r="G99" s="418">
        <v>0</v>
      </c>
    </row>
    <row r="100" spans="1:7" s="223" customFormat="1" x14ac:dyDescent="0.2">
      <c r="A100" s="1049" t="s">
        <v>1414</v>
      </c>
      <c r="B100" s="1049" t="s">
        <v>1415</v>
      </c>
      <c r="C100" s="1050" t="s">
        <v>1416</v>
      </c>
      <c r="D100" s="1070">
        <v>381.38727</v>
      </c>
      <c r="E100" s="1071">
        <v>0</v>
      </c>
      <c r="F100" s="1070">
        <v>381.38727</v>
      </c>
      <c r="G100" s="1070">
        <v>380.95301999999998</v>
      </c>
    </row>
    <row r="101" spans="1:7" s="223" customFormat="1" x14ac:dyDescent="0.2"/>
    <row r="102" spans="1:7" s="223" customFormat="1" ht="12.75" customHeight="1" x14ac:dyDescent="0.2"/>
    <row r="103" spans="1:7" s="224" customFormat="1" ht="12.75" customHeight="1" x14ac:dyDescent="0.2">
      <c r="A103" s="1074"/>
      <c r="B103" s="340"/>
      <c r="C103" s="1075"/>
      <c r="D103" s="1076">
        <v>1</v>
      </c>
      <c r="E103" s="1076">
        <v>2</v>
      </c>
      <c r="F103" s="223"/>
      <c r="G103" s="223"/>
    </row>
    <row r="104" spans="1:7" s="224" customFormat="1" x14ac:dyDescent="0.2">
      <c r="A104" s="1345" t="s">
        <v>1140</v>
      </c>
      <c r="B104" s="1346"/>
      <c r="C104" s="1351" t="s">
        <v>1141</v>
      </c>
      <c r="D104" s="1342" t="s">
        <v>1142</v>
      </c>
      <c r="E104" s="1343"/>
    </row>
    <row r="105" spans="1:7" s="224" customFormat="1" x14ac:dyDescent="0.2">
      <c r="A105" s="1349"/>
      <c r="B105" s="1350"/>
      <c r="C105" s="1356"/>
      <c r="D105" s="1077" t="s">
        <v>1143</v>
      </c>
      <c r="E105" s="1059" t="s">
        <v>1144</v>
      </c>
    </row>
    <row r="106" spans="1:7" s="224" customFormat="1" x14ac:dyDescent="0.2">
      <c r="A106" s="1064"/>
      <c r="B106" s="1064" t="s">
        <v>1417</v>
      </c>
      <c r="C106" s="1065" t="s">
        <v>64</v>
      </c>
      <c r="D106" s="1046">
        <v>17171749.50618</v>
      </c>
      <c r="E106" s="1046">
        <v>14561702.177929999</v>
      </c>
    </row>
    <row r="107" spans="1:7" s="224" customFormat="1" x14ac:dyDescent="0.2">
      <c r="A107" s="1064" t="s">
        <v>1418</v>
      </c>
      <c r="B107" s="1064" t="s">
        <v>1419</v>
      </c>
      <c r="C107" s="1065" t="s">
        <v>64</v>
      </c>
      <c r="D107" s="1046">
        <v>10227353.718049999</v>
      </c>
      <c r="E107" s="1046">
        <v>8844327.0302200001</v>
      </c>
    </row>
    <row r="108" spans="1:7" s="223" customFormat="1" x14ac:dyDescent="0.2">
      <c r="A108" s="1064" t="s">
        <v>1420</v>
      </c>
      <c r="B108" s="1064" t="s">
        <v>1421</v>
      </c>
      <c r="C108" s="1065" t="s">
        <v>64</v>
      </c>
      <c r="D108" s="1046">
        <v>-5213878.6666799998</v>
      </c>
      <c r="E108" s="1046">
        <v>-3394264.9565900001</v>
      </c>
      <c r="F108" s="224"/>
      <c r="G108" s="224"/>
    </row>
    <row r="109" spans="1:7" s="223" customFormat="1" x14ac:dyDescent="0.2">
      <c r="A109" s="409" t="s">
        <v>1422</v>
      </c>
      <c r="B109" s="409" t="s">
        <v>1423</v>
      </c>
      <c r="C109" s="414" t="s">
        <v>1424</v>
      </c>
      <c r="D109" s="417">
        <v>-5995706.8338900004</v>
      </c>
      <c r="E109" s="417">
        <v>-4240387.8972199997</v>
      </c>
    </row>
    <row r="110" spans="1:7" s="223" customFormat="1" x14ac:dyDescent="0.2">
      <c r="A110" s="409" t="s">
        <v>1425</v>
      </c>
      <c r="B110" s="409" t="s">
        <v>1426</v>
      </c>
      <c r="C110" s="414" t="s">
        <v>1427</v>
      </c>
      <c r="D110" s="417">
        <v>2062409.1665000001</v>
      </c>
      <c r="E110" s="417">
        <v>2039780.8252699999</v>
      </c>
    </row>
    <row r="111" spans="1:7" s="223" customFormat="1" x14ac:dyDescent="0.2">
      <c r="A111" s="409" t="s">
        <v>1428</v>
      </c>
      <c r="B111" s="409" t="s">
        <v>1429</v>
      </c>
      <c r="C111" s="414" t="s">
        <v>1430</v>
      </c>
      <c r="D111" s="417"/>
      <c r="E111" s="417"/>
    </row>
    <row r="112" spans="1:7" s="223" customFormat="1" x14ac:dyDescent="0.2">
      <c r="A112" s="409" t="s">
        <v>1431</v>
      </c>
      <c r="B112" s="409" t="s">
        <v>1432</v>
      </c>
      <c r="C112" s="414" t="s">
        <v>1433</v>
      </c>
      <c r="D112" s="417">
        <v>-1201274.2319199999</v>
      </c>
      <c r="E112" s="417">
        <v>-1201274.2319199999</v>
      </c>
    </row>
    <row r="113" spans="1:7" s="223" customFormat="1" x14ac:dyDescent="0.2">
      <c r="A113" s="409" t="s">
        <v>1434</v>
      </c>
      <c r="B113" s="409" t="s">
        <v>1435</v>
      </c>
      <c r="C113" s="414" t="s">
        <v>1436</v>
      </c>
      <c r="D113" s="417">
        <v>-26275.718990000001</v>
      </c>
      <c r="E113" s="417">
        <v>29141.312999999998</v>
      </c>
    </row>
    <row r="114" spans="1:7" s="224" customFormat="1" x14ac:dyDescent="0.2">
      <c r="A114" s="409" t="s">
        <v>1437</v>
      </c>
      <c r="B114" s="409" t="s">
        <v>1438</v>
      </c>
      <c r="C114" s="414" t="s">
        <v>1439</v>
      </c>
      <c r="D114" s="417">
        <v>-53031.04838</v>
      </c>
      <c r="E114" s="417">
        <v>-21524.96572</v>
      </c>
      <c r="F114" s="223"/>
      <c r="G114" s="223"/>
    </row>
    <row r="115" spans="1:7" s="223" customFormat="1" x14ac:dyDescent="0.2">
      <c r="A115" s="1064" t="s">
        <v>1440</v>
      </c>
      <c r="B115" s="1064" t="s">
        <v>1441</v>
      </c>
      <c r="C115" s="1065" t="s">
        <v>64</v>
      </c>
      <c r="D115" s="1046">
        <v>1937641.0727500001</v>
      </c>
      <c r="E115" s="1046">
        <v>1423155.4054099999</v>
      </c>
      <c r="F115" s="224"/>
      <c r="G115" s="224"/>
    </row>
    <row r="116" spans="1:7" s="224" customFormat="1" x14ac:dyDescent="0.2">
      <c r="A116" s="409" t="s">
        <v>1457</v>
      </c>
      <c r="B116" s="409" t="s">
        <v>1458</v>
      </c>
      <c r="C116" s="414" t="s">
        <v>1459</v>
      </c>
      <c r="D116" s="417">
        <v>1937641.0727500001</v>
      </c>
      <c r="E116" s="417">
        <v>1423155.4054099999</v>
      </c>
      <c r="F116" s="223"/>
      <c r="G116" s="223"/>
    </row>
    <row r="117" spans="1:7" s="223" customFormat="1" x14ac:dyDescent="0.2">
      <c r="A117" s="1064" t="s">
        <v>1460</v>
      </c>
      <c r="B117" s="1064" t="s">
        <v>1461</v>
      </c>
      <c r="C117" s="1065" t="s">
        <v>64</v>
      </c>
      <c r="D117" s="1046">
        <v>13503591.31198</v>
      </c>
      <c r="E117" s="1046">
        <v>10815436.5814</v>
      </c>
      <c r="F117" s="224"/>
      <c r="G117" s="224"/>
    </row>
    <row r="118" spans="1:7" s="223" customFormat="1" x14ac:dyDescent="0.2">
      <c r="A118" s="409" t="s">
        <v>1462</v>
      </c>
      <c r="B118" s="409" t="s">
        <v>1463</v>
      </c>
      <c r="C118" s="414" t="s">
        <v>64</v>
      </c>
      <c r="D118" s="417">
        <v>2688154.7305800002</v>
      </c>
      <c r="E118" s="417">
        <v>2076238.21456</v>
      </c>
    </row>
    <row r="119" spans="1:7" s="223" customFormat="1" x14ac:dyDescent="0.2">
      <c r="A119" s="409" t="s">
        <v>1464</v>
      </c>
      <c r="B119" s="409" t="s">
        <v>1465</v>
      </c>
      <c r="C119" s="414" t="s">
        <v>1466</v>
      </c>
      <c r="D119" s="417"/>
      <c r="E119" s="417"/>
    </row>
    <row r="120" spans="1:7" s="224" customFormat="1" x14ac:dyDescent="0.2">
      <c r="A120" s="409" t="s">
        <v>1467</v>
      </c>
      <c r="B120" s="409" t="s">
        <v>1468</v>
      </c>
      <c r="C120" s="414" t="s">
        <v>1469</v>
      </c>
      <c r="D120" s="417">
        <v>10815436.5814</v>
      </c>
      <c r="E120" s="417">
        <v>8739198.3668399993</v>
      </c>
      <c r="F120" s="223"/>
      <c r="G120" s="223"/>
    </row>
    <row r="121" spans="1:7" s="224" customFormat="1" x14ac:dyDescent="0.2">
      <c r="A121" s="1064" t="s">
        <v>1470</v>
      </c>
      <c r="B121" s="1064" t="s">
        <v>1471</v>
      </c>
      <c r="C121" s="1065" t="s">
        <v>64</v>
      </c>
      <c r="D121" s="1046">
        <v>6944395.7881300002</v>
      </c>
      <c r="E121" s="1046">
        <v>5717375.1477100002</v>
      </c>
    </row>
    <row r="122" spans="1:7" s="223" customFormat="1" x14ac:dyDescent="0.2">
      <c r="A122" s="1064" t="s">
        <v>1472</v>
      </c>
      <c r="B122" s="1064" t="s">
        <v>1473</v>
      </c>
      <c r="C122" s="1065" t="s">
        <v>64</v>
      </c>
      <c r="D122" s="1046">
        <v>0</v>
      </c>
      <c r="E122" s="1046">
        <v>0</v>
      </c>
      <c r="F122" s="224"/>
      <c r="G122" s="224"/>
    </row>
    <row r="123" spans="1:7" s="224" customFormat="1" x14ac:dyDescent="0.2">
      <c r="A123" s="409" t="s">
        <v>1474</v>
      </c>
      <c r="B123" s="409" t="s">
        <v>1473</v>
      </c>
      <c r="C123" s="414" t="s">
        <v>1475</v>
      </c>
      <c r="D123" s="417"/>
      <c r="E123" s="417"/>
      <c r="F123" s="223"/>
      <c r="G123" s="223"/>
    </row>
    <row r="124" spans="1:7" s="223" customFormat="1" x14ac:dyDescent="0.2">
      <c r="A124" s="1064" t="s">
        <v>1476</v>
      </c>
      <c r="B124" s="1064" t="s">
        <v>1477</v>
      </c>
      <c r="C124" s="1065" t="s">
        <v>64</v>
      </c>
      <c r="D124" s="1046">
        <v>4263060.6654899996</v>
      </c>
      <c r="E124" s="1046">
        <v>4063176.9586999998</v>
      </c>
      <c r="F124" s="224"/>
      <c r="G124" s="224"/>
    </row>
    <row r="125" spans="1:7" s="223" customFormat="1" x14ac:dyDescent="0.2">
      <c r="A125" s="409" t="s">
        <v>1478</v>
      </c>
      <c r="B125" s="409" t="s">
        <v>1479</v>
      </c>
      <c r="C125" s="414" t="s">
        <v>1480</v>
      </c>
      <c r="D125" s="417">
        <v>2201789.6051500002</v>
      </c>
      <c r="E125" s="417">
        <v>1751364.02406</v>
      </c>
    </row>
    <row r="126" spans="1:7" s="223" customFormat="1" x14ac:dyDescent="0.2">
      <c r="A126" s="409" t="s">
        <v>1481</v>
      </c>
      <c r="B126" s="409" t="s">
        <v>1482</v>
      </c>
      <c r="C126" s="414" t="s">
        <v>1483</v>
      </c>
      <c r="D126" s="417"/>
      <c r="E126" s="417"/>
    </row>
    <row r="127" spans="1:7" s="223" customFormat="1" x14ac:dyDescent="0.2">
      <c r="A127" s="409" t="s">
        <v>1484</v>
      </c>
      <c r="B127" s="409" t="s">
        <v>1485</v>
      </c>
      <c r="C127" s="414" t="s">
        <v>1486</v>
      </c>
      <c r="D127" s="417"/>
      <c r="E127" s="417"/>
    </row>
    <row r="128" spans="1:7" s="223" customFormat="1" x14ac:dyDescent="0.2">
      <c r="A128" s="409" t="s">
        <v>1487</v>
      </c>
      <c r="B128" s="409" t="s">
        <v>1488</v>
      </c>
      <c r="C128" s="414" t="s">
        <v>1489</v>
      </c>
      <c r="D128" s="417"/>
      <c r="E128" s="417"/>
    </row>
    <row r="129" spans="1:7" s="223" customFormat="1" x14ac:dyDescent="0.2">
      <c r="A129" s="409" t="s">
        <v>1490</v>
      </c>
      <c r="B129" s="409" t="s">
        <v>1491</v>
      </c>
      <c r="C129" s="414" t="s">
        <v>1492</v>
      </c>
      <c r="D129" s="417"/>
      <c r="E129" s="417"/>
    </row>
    <row r="130" spans="1:7" s="223" customFormat="1" x14ac:dyDescent="0.2">
      <c r="A130" s="409" t="s">
        <v>1493</v>
      </c>
      <c r="B130" s="409" t="s">
        <v>1494</v>
      </c>
      <c r="C130" s="414" t="s">
        <v>1495</v>
      </c>
      <c r="D130" s="417"/>
      <c r="E130" s="417"/>
    </row>
    <row r="131" spans="1:7" s="223" customFormat="1" x14ac:dyDescent="0.2">
      <c r="A131" s="409" t="s">
        <v>1496</v>
      </c>
      <c r="B131" s="409" t="s">
        <v>1497</v>
      </c>
      <c r="C131" s="414" t="s">
        <v>1498</v>
      </c>
      <c r="D131" s="417">
        <v>129251</v>
      </c>
      <c r="E131" s="417">
        <v>160990.5699</v>
      </c>
    </row>
    <row r="132" spans="1:7" s="223" customFormat="1" x14ac:dyDescent="0.2">
      <c r="A132" s="409" t="s">
        <v>1499</v>
      </c>
      <c r="B132" s="409" t="s">
        <v>1500</v>
      </c>
      <c r="C132" s="414" t="s">
        <v>1501</v>
      </c>
      <c r="D132" s="417">
        <v>1932020.0603400001</v>
      </c>
      <c r="E132" s="417">
        <v>2150822.3647400001</v>
      </c>
    </row>
    <row r="133" spans="1:7" s="223" customFormat="1" x14ac:dyDescent="0.2">
      <c r="A133" s="1064" t="s">
        <v>1502</v>
      </c>
      <c r="B133" s="1064" t="s">
        <v>1503</v>
      </c>
      <c r="C133" s="1065" t="s">
        <v>64</v>
      </c>
      <c r="D133" s="1046">
        <v>2681335.1226400002</v>
      </c>
      <c r="E133" s="1046">
        <v>1654198.1890100001</v>
      </c>
      <c r="F133" s="224"/>
      <c r="G133" s="224"/>
    </row>
    <row r="134" spans="1:7" s="223" customFormat="1" x14ac:dyDescent="0.2">
      <c r="A134" s="409" t="s">
        <v>1504</v>
      </c>
      <c r="B134" s="409" t="s">
        <v>1505</v>
      </c>
      <c r="C134" s="414" t="s">
        <v>1506</v>
      </c>
      <c r="D134" s="417"/>
      <c r="E134" s="417"/>
    </row>
    <row r="135" spans="1:7" s="223" customFormat="1" x14ac:dyDescent="0.2">
      <c r="A135" s="409" t="s">
        <v>1507</v>
      </c>
      <c r="B135" s="409" t="s">
        <v>1508</v>
      </c>
      <c r="C135" s="414" t="s">
        <v>1509</v>
      </c>
      <c r="D135" s="417"/>
      <c r="E135" s="417"/>
    </row>
    <row r="136" spans="1:7" s="223" customFormat="1" x14ac:dyDescent="0.2">
      <c r="A136" s="409" t="s">
        <v>1510</v>
      </c>
      <c r="B136" s="409" t="s">
        <v>1511</v>
      </c>
      <c r="C136" s="414" t="s">
        <v>1512</v>
      </c>
      <c r="D136" s="417"/>
      <c r="E136" s="417"/>
    </row>
    <row r="137" spans="1:7" s="223" customFormat="1" x14ac:dyDescent="0.2">
      <c r="A137" s="409" t="s">
        <v>1513</v>
      </c>
      <c r="B137" s="409" t="s">
        <v>1514</v>
      </c>
      <c r="C137" s="414" t="s">
        <v>1515</v>
      </c>
      <c r="D137" s="417"/>
      <c r="E137" s="417"/>
    </row>
    <row r="138" spans="1:7" s="223" customFormat="1" x14ac:dyDescent="0.2">
      <c r="A138" s="409" t="s">
        <v>1516</v>
      </c>
      <c r="B138" s="409" t="s">
        <v>1517</v>
      </c>
      <c r="C138" s="414" t="s">
        <v>1518</v>
      </c>
      <c r="D138" s="417">
        <v>210002.72599000001</v>
      </c>
      <c r="E138" s="417">
        <v>99707.857210000002</v>
      </c>
    </row>
    <row r="139" spans="1:7" s="223" customFormat="1" x14ac:dyDescent="0.2">
      <c r="A139" s="409" t="s">
        <v>1519</v>
      </c>
      <c r="B139" s="409" t="s">
        <v>1520</v>
      </c>
      <c r="C139" s="414" t="s">
        <v>1521</v>
      </c>
      <c r="D139" s="417"/>
      <c r="E139" s="417"/>
    </row>
    <row r="140" spans="1:7" s="223" customFormat="1" x14ac:dyDescent="0.2">
      <c r="A140" s="409" t="s">
        <v>1522</v>
      </c>
      <c r="B140" s="409" t="s">
        <v>1523</v>
      </c>
      <c r="C140" s="414" t="s">
        <v>1524</v>
      </c>
      <c r="D140" s="417">
        <v>11.72218</v>
      </c>
      <c r="E140" s="417">
        <v>15.22218</v>
      </c>
    </row>
    <row r="141" spans="1:7" s="223" customFormat="1" x14ac:dyDescent="0.2">
      <c r="A141" s="409" t="s">
        <v>1525</v>
      </c>
      <c r="B141" s="409" t="s">
        <v>1526</v>
      </c>
      <c r="C141" s="414" t="s">
        <v>1527</v>
      </c>
      <c r="D141" s="417"/>
      <c r="E141" s="417"/>
    </row>
    <row r="142" spans="1:7" s="223" customFormat="1" x14ac:dyDescent="0.2">
      <c r="A142" s="409" t="s">
        <v>1528</v>
      </c>
      <c r="B142" s="409" t="s">
        <v>1529</v>
      </c>
      <c r="C142" s="414" t="s">
        <v>1530</v>
      </c>
      <c r="D142" s="417"/>
      <c r="E142" s="417"/>
    </row>
    <row r="143" spans="1:7" s="223" customFormat="1" ht="12.75" customHeight="1" x14ac:dyDescent="0.2">
      <c r="A143" s="409" t="s">
        <v>1531</v>
      </c>
      <c r="B143" s="409" t="s">
        <v>1532</v>
      </c>
      <c r="C143" s="414" t="s">
        <v>1533</v>
      </c>
      <c r="D143" s="417">
        <v>25803.688999999998</v>
      </c>
      <c r="E143" s="417">
        <v>24978.595000000001</v>
      </c>
    </row>
    <row r="144" spans="1:7" s="223" customFormat="1" ht="12.75" customHeight="1" x14ac:dyDescent="0.2">
      <c r="A144" s="409" t="s">
        <v>1534</v>
      </c>
      <c r="B144" s="409" t="s">
        <v>1535</v>
      </c>
      <c r="C144" s="414" t="s">
        <v>1536</v>
      </c>
      <c r="D144" s="417"/>
      <c r="E144" s="417"/>
    </row>
    <row r="145" spans="1:5" s="223" customFormat="1" ht="12.75" customHeight="1" x14ac:dyDescent="0.2">
      <c r="A145" s="409" t="s">
        <v>1537</v>
      </c>
      <c r="B145" s="409" t="s">
        <v>1321</v>
      </c>
      <c r="C145" s="414" t="s">
        <v>1322</v>
      </c>
      <c r="D145" s="417">
        <v>9513.9060000000009</v>
      </c>
      <c r="E145" s="417">
        <v>9148.2099999999991</v>
      </c>
    </row>
    <row r="146" spans="1:5" s="223" customFormat="1" ht="12.75" customHeight="1" x14ac:dyDescent="0.2">
      <c r="A146" s="409" t="s">
        <v>1538</v>
      </c>
      <c r="B146" s="409" t="s">
        <v>1324</v>
      </c>
      <c r="C146" s="414" t="s">
        <v>1325</v>
      </c>
      <c r="D146" s="417">
        <v>4275.7209999999995</v>
      </c>
      <c r="E146" s="417">
        <v>4141.1629999999996</v>
      </c>
    </row>
    <row r="147" spans="1:5" s="223" customFormat="1" ht="12.75" customHeight="1" x14ac:dyDescent="0.2">
      <c r="A147" s="409" t="s">
        <v>1539</v>
      </c>
      <c r="B147" s="409" t="s">
        <v>1327</v>
      </c>
      <c r="C147" s="414" t="s">
        <v>1328</v>
      </c>
      <c r="D147" s="417"/>
      <c r="E147" s="417"/>
    </row>
    <row r="148" spans="1:5" s="223" customFormat="1" ht="12.75" customHeight="1" x14ac:dyDescent="0.2">
      <c r="A148" s="409" t="s">
        <v>1540</v>
      </c>
      <c r="B148" s="409" t="s">
        <v>1330</v>
      </c>
      <c r="C148" s="414" t="s">
        <v>1331</v>
      </c>
      <c r="D148" s="417"/>
      <c r="E148" s="417"/>
    </row>
    <row r="149" spans="1:5" s="223" customFormat="1" ht="12.75" customHeight="1" x14ac:dyDescent="0.2">
      <c r="A149" s="409" t="s">
        <v>1541</v>
      </c>
      <c r="B149" s="409" t="s">
        <v>1333</v>
      </c>
      <c r="C149" s="414" t="s">
        <v>1334</v>
      </c>
      <c r="D149" s="417">
        <v>2521.9290000000001</v>
      </c>
      <c r="E149" s="417">
        <v>2601.614</v>
      </c>
    </row>
    <row r="150" spans="1:5" s="223" customFormat="1" ht="12.75" customHeight="1" x14ac:dyDescent="0.2">
      <c r="A150" s="409" t="s">
        <v>1542</v>
      </c>
      <c r="B150" s="409" t="s">
        <v>65</v>
      </c>
      <c r="C150" s="414" t="s">
        <v>1336</v>
      </c>
      <c r="D150" s="417">
        <v>8731.8240000000005</v>
      </c>
      <c r="E150" s="417">
        <v>9622.2350000000006</v>
      </c>
    </row>
    <row r="151" spans="1:5" s="223" customFormat="1" ht="12.75" customHeight="1" x14ac:dyDescent="0.2">
      <c r="A151" s="409" t="s">
        <v>1543</v>
      </c>
      <c r="B151" s="409" t="s">
        <v>1544</v>
      </c>
      <c r="C151" s="414" t="s">
        <v>1545</v>
      </c>
      <c r="D151" s="417">
        <v>170904.43617999999</v>
      </c>
      <c r="E151" s="417">
        <v>107565.28777</v>
      </c>
    </row>
    <row r="152" spans="1:5" s="223" customFormat="1" ht="12.75" customHeight="1" x14ac:dyDescent="0.2">
      <c r="A152" s="409" t="s">
        <v>1546</v>
      </c>
      <c r="B152" s="409" t="s">
        <v>1547</v>
      </c>
      <c r="C152" s="414" t="s">
        <v>1548</v>
      </c>
      <c r="D152" s="417">
        <v>9405.23</v>
      </c>
      <c r="E152" s="417">
        <v>9813.8140000000003</v>
      </c>
    </row>
    <row r="153" spans="1:5" s="223" customFormat="1" ht="12.75" customHeight="1" x14ac:dyDescent="0.2">
      <c r="A153" s="409" t="s">
        <v>1549</v>
      </c>
      <c r="B153" s="409" t="s">
        <v>1550</v>
      </c>
      <c r="C153" s="414" t="s">
        <v>1551</v>
      </c>
      <c r="D153" s="417">
        <v>6864.1383500000002</v>
      </c>
      <c r="E153" s="417">
        <v>12571.86369</v>
      </c>
    </row>
    <row r="154" spans="1:5" s="223" customFormat="1" ht="12.75" customHeight="1" x14ac:dyDescent="0.2">
      <c r="A154" s="409" t="s">
        <v>1552</v>
      </c>
      <c r="B154" s="409" t="s">
        <v>1553</v>
      </c>
      <c r="C154" s="414" t="s">
        <v>1554</v>
      </c>
      <c r="D154" s="417"/>
      <c r="E154" s="417"/>
    </row>
    <row r="155" spans="1:5" s="223" customFormat="1" ht="12.75" customHeight="1" x14ac:dyDescent="0.2">
      <c r="A155" s="409" t="s">
        <v>1555</v>
      </c>
      <c r="B155" s="409" t="s">
        <v>1350</v>
      </c>
      <c r="C155" s="414" t="s">
        <v>1351</v>
      </c>
      <c r="D155" s="417"/>
      <c r="E155" s="417"/>
    </row>
    <row r="156" spans="1:5" s="223" customFormat="1" ht="12.75" customHeight="1" x14ac:dyDescent="0.2">
      <c r="A156" s="409" t="s">
        <v>1556</v>
      </c>
      <c r="B156" s="409" t="s">
        <v>1557</v>
      </c>
      <c r="C156" s="414" t="s">
        <v>1558</v>
      </c>
      <c r="D156" s="417"/>
      <c r="E156" s="417"/>
    </row>
    <row r="157" spans="1:5" s="223" customFormat="1" ht="12.75" customHeight="1" x14ac:dyDescent="0.2">
      <c r="A157" s="409" t="s">
        <v>1559</v>
      </c>
      <c r="B157" s="409" t="s">
        <v>1560</v>
      </c>
      <c r="C157" s="414" t="s">
        <v>1561</v>
      </c>
      <c r="D157" s="417"/>
      <c r="E157" s="417"/>
    </row>
    <row r="158" spans="1:5" s="223" customFormat="1" ht="12.75" customHeight="1" x14ac:dyDescent="0.2">
      <c r="A158" s="409" t="s">
        <v>1562</v>
      </c>
      <c r="B158" s="409" t="s">
        <v>1563</v>
      </c>
      <c r="C158" s="414" t="s">
        <v>1564</v>
      </c>
      <c r="D158" s="417"/>
      <c r="E158" s="417"/>
    </row>
    <row r="159" spans="1:5" s="223" customFormat="1" ht="12.75" customHeight="1" x14ac:dyDescent="0.2">
      <c r="A159" s="409" t="s">
        <v>1565</v>
      </c>
      <c r="B159" s="409" t="s">
        <v>1566</v>
      </c>
      <c r="C159" s="414" t="s">
        <v>1567</v>
      </c>
      <c r="D159" s="417">
        <v>69205.85673</v>
      </c>
      <c r="E159" s="417">
        <v>72546.674790000005</v>
      </c>
    </row>
    <row r="160" spans="1:5" s="223" customFormat="1" ht="12.75" customHeight="1" x14ac:dyDescent="0.2">
      <c r="A160" s="409" t="s">
        <v>1568</v>
      </c>
      <c r="B160" s="411" t="s">
        <v>1365</v>
      </c>
      <c r="C160" s="414" t="s">
        <v>1366</v>
      </c>
      <c r="D160" s="417"/>
      <c r="E160" s="417">
        <v>4413.8069999999998</v>
      </c>
    </row>
    <row r="161" spans="1:5" s="223" customFormat="1" ht="12.75" customHeight="1" x14ac:dyDescent="0.2">
      <c r="A161" s="411" t="s">
        <v>1569</v>
      </c>
      <c r="B161" s="409" t="s">
        <v>1570</v>
      </c>
      <c r="C161" s="414" t="s">
        <v>1571</v>
      </c>
      <c r="D161" s="417">
        <v>3947.3509600000002</v>
      </c>
      <c r="E161" s="417"/>
    </row>
    <row r="162" spans="1:5" s="223" customFormat="1" ht="12.75" customHeight="1" x14ac:dyDescent="0.2">
      <c r="A162" s="411" t="s">
        <v>1572</v>
      </c>
      <c r="B162" s="409" t="s">
        <v>1573</v>
      </c>
      <c r="C162" s="414" t="s">
        <v>1574</v>
      </c>
      <c r="D162" s="417"/>
      <c r="E162" s="417"/>
    </row>
    <row r="163" spans="1:5" s="223" customFormat="1" ht="12.75" customHeight="1" x14ac:dyDescent="0.2">
      <c r="A163" s="411" t="s">
        <v>1575</v>
      </c>
      <c r="B163" s="409" t="s">
        <v>1576</v>
      </c>
      <c r="C163" s="414" t="s">
        <v>1577</v>
      </c>
      <c r="D163" s="417">
        <v>2141716.71392</v>
      </c>
      <c r="E163" s="417">
        <v>1260064.43484</v>
      </c>
    </row>
    <row r="164" spans="1:5" s="223" customFormat="1" ht="12.75" customHeight="1" x14ac:dyDescent="0.2">
      <c r="A164" s="1061" t="s">
        <v>1578</v>
      </c>
      <c r="B164" s="1049" t="s">
        <v>1579</v>
      </c>
      <c r="C164" s="1050" t="s">
        <v>1580</v>
      </c>
      <c r="D164" s="1070">
        <v>18429.87933</v>
      </c>
      <c r="E164" s="1070">
        <v>37007.410530000001</v>
      </c>
    </row>
    <row r="165" spans="1:5" s="223" customFormat="1" x14ac:dyDescent="0.2"/>
    <row r="166" spans="1:5" s="223" customFormat="1" x14ac:dyDescent="0.2"/>
    <row r="167" spans="1:5" s="223" customFormat="1" x14ac:dyDescent="0.2"/>
    <row r="168" spans="1:5" s="223" customFormat="1" x14ac:dyDescent="0.2"/>
    <row r="169" spans="1:5" s="223" customFormat="1" x14ac:dyDescent="0.2"/>
    <row r="170" spans="1:5" s="223" customFormat="1" x14ac:dyDescent="0.2"/>
    <row r="171" spans="1:5" s="223" customFormat="1" x14ac:dyDescent="0.2"/>
    <row r="172" spans="1:5" s="223" customFormat="1" x14ac:dyDescent="0.2"/>
    <row r="173" spans="1:5" s="223" customFormat="1" x14ac:dyDescent="0.2"/>
    <row r="174" spans="1:5" s="223" customFormat="1" x14ac:dyDescent="0.2"/>
    <row r="175" spans="1:5" s="223" customFormat="1" x14ac:dyDescent="0.2"/>
    <row r="176" spans="1:5" s="223" customFormat="1" x14ac:dyDescent="0.2"/>
    <row r="177" s="223" customFormat="1" x14ac:dyDescent="0.2"/>
    <row r="178" s="223" customFormat="1" x14ac:dyDescent="0.2"/>
    <row r="179" s="223" customFormat="1" x14ac:dyDescent="0.2"/>
    <row r="180" s="223" customFormat="1" x14ac:dyDescent="0.2"/>
    <row r="181" s="223" customFormat="1" x14ac:dyDescent="0.2"/>
    <row r="182" s="223" customFormat="1" x14ac:dyDescent="0.2"/>
    <row r="183" s="223" customFormat="1" x14ac:dyDescent="0.2"/>
    <row r="184" s="223" customFormat="1" x14ac:dyDescent="0.2"/>
    <row r="185" s="223" customFormat="1" x14ac:dyDescent="0.2"/>
    <row r="186" s="223" customFormat="1" x14ac:dyDescent="0.2"/>
    <row r="187" s="223" customFormat="1" x14ac:dyDescent="0.2"/>
    <row r="188" s="223" customFormat="1" x14ac:dyDescent="0.2"/>
    <row r="189" s="223" customFormat="1" x14ac:dyDescent="0.2"/>
    <row r="190" s="223" customFormat="1" x14ac:dyDescent="0.2"/>
    <row r="191" s="223" customFormat="1" x14ac:dyDescent="0.2"/>
    <row r="192" s="223" customFormat="1" x14ac:dyDescent="0.2"/>
    <row r="193" s="223" customFormat="1" x14ac:dyDescent="0.2"/>
    <row r="194" s="223" customFormat="1" x14ac:dyDescent="0.2"/>
    <row r="195" s="223" customFormat="1" x14ac:dyDescent="0.2"/>
    <row r="196" s="223" customFormat="1" x14ac:dyDescent="0.2"/>
    <row r="197" s="223" customFormat="1" x14ac:dyDescent="0.2"/>
    <row r="198" s="223" customFormat="1" x14ac:dyDescent="0.2"/>
    <row r="199" s="223" customFormat="1" x14ac:dyDescent="0.2"/>
    <row r="200" s="223" customFormat="1" x14ac:dyDescent="0.2"/>
    <row r="201" s="223" customFormat="1" x14ac:dyDescent="0.2"/>
    <row r="202" s="223" customFormat="1" x14ac:dyDescent="0.2"/>
    <row r="203" s="223" customFormat="1" x14ac:dyDescent="0.2"/>
    <row r="204" s="223" customFormat="1" x14ac:dyDescent="0.2"/>
    <row r="205" s="223" customFormat="1" x14ac:dyDescent="0.2"/>
    <row r="206" s="223" customFormat="1" x14ac:dyDescent="0.2"/>
    <row r="207" s="223" customFormat="1" x14ac:dyDescent="0.2"/>
    <row r="208" s="223" customFormat="1" x14ac:dyDescent="0.2"/>
    <row r="209" s="223" customFormat="1" x14ac:dyDescent="0.2"/>
    <row r="210" s="223" customFormat="1" x14ac:dyDescent="0.2"/>
    <row r="211" s="223" customFormat="1" x14ac:dyDescent="0.2"/>
    <row r="212" s="223" customFormat="1" x14ac:dyDescent="0.2"/>
    <row r="213" s="223" customFormat="1" x14ac:dyDescent="0.2"/>
    <row r="214" s="223" customFormat="1" x14ac:dyDescent="0.2"/>
    <row r="215" s="223" customFormat="1" x14ac:dyDescent="0.2"/>
    <row r="216" s="223" customFormat="1" x14ac:dyDescent="0.2"/>
    <row r="217" s="223" customFormat="1" x14ac:dyDescent="0.2"/>
    <row r="218" s="223" customFormat="1" x14ac:dyDescent="0.2"/>
    <row r="219" s="223" customFormat="1" x14ac:dyDescent="0.2"/>
    <row r="220" s="223" customFormat="1" x14ac:dyDescent="0.2"/>
    <row r="221" s="223" customFormat="1" x14ac:dyDescent="0.2"/>
    <row r="222" s="223" customFormat="1" x14ac:dyDescent="0.2"/>
    <row r="223" s="223" customFormat="1" x14ac:dyDescent="0.2"/>
    <row r="224" s="223" customFormat="1" x14ac:dyDescent="0.2"/>
    <row r="225" s="223" customFormat="1" x14ac:dyDescent="0.2"/>
    <row r="226" s="223" customFormat="1" x14ac:dyDescent="0.2"/>
    <row r="227" s="223" customFormat="1" x14ac:dyDescent="0.2"/>
    <row r="228" s="223" customFormat="1" x14ac:dyDescent="0.2"/>
    <row r="229" s="223" customFormat="1" x14ac:dyDescent="0.2"/>
    <row r="230" s="223" customFormat="1" x14ac:dyDescent="0.2"/>
    <row r="231" s="223" customFormat="1" x14ac:dyDescent="0.2"/>
    <row r="232" s="223" customFormat="1" x14ac:dyDescent="0.2"/>
    <row r="233" s="223" customFormat="1" x14ac:dyDescent="0.2"/>
    <row r="234" s="223" customFormat="1" x14ac:dyDescent="0.2"/>
    <row r="235" s="223" customFormat="1" x14ac:dyDescent="0.2"/>
    <row r="236" s="223" customFormat="1" x14ac:dyDescent="0.2"/>
    <row r="237" s="223" customFormat="1" x14ac:dyDescent="0.2"/>
    <row r="238" s="223" customFormat="1" x14ac:dyDescent="0.2"/>
    <row r="239" s="223" customFormat="1" x14ac:dyDescent="0.2"/>
    <row r="240" s="223" customFormat="1" x14ac:dyDescent="0.2"/>
    <row r="241" s="223" customFormat="1" x14ac:dyDescent="0.2"/>
    <row r="242" s="223" customFormat="1" x14ac:dyDescent="0.2"/>
    <row r="243" s="223" customFormat="1" x14ac:dyDescent="0.2"/>
    <row r="244" s="223" customFormat="1" x14ac:dyDescent="0.2"/>
    <row r="245" s="223" customFormat="1" x14ac:dyDescent="0.2"/>
    <row r="246" s="223" customFormat="1" x14ac:dyDescent="0.2"/>
    <row r="247" s="223" customFormat="1" x14ac:dyDescent="0.2"/>
    <row r="248" s="223" customFormat="1" x14ac:dyDescent="0.2"/>
    <row r="249" s="223" customFormat="1" x14ac:dyDescent="0.2"/>
    <row r="250" s="223" customFormat="1" x14ac:dyDescent="0.2"/>
    <row r="251" s="223" customFormat="1" x14ac:dyDescent="0.2"/>
    <row r="252" s="223" customFormat="1" x14ac:dyDescent="0.2"/>
    <row r="253" s="223" customFormat="1" x14ac:dyDescent="0.2"/>
    <row r="254" s="223" customFormat="1" x14ac:dyDescent="0.2"/>
    <row r="255" s="223" customFormat="1" x14ac:dyDescent="0.2"/>
    <row r="256" s="223" customFormat="1" x14ac:dyDescent="0.2"/>
    <row r="257" s="223" customFormat="1" x14ac:dyDescent="0.2"/>
    <row r="258" s="223" customFormat="1" x14ac:dyDescent="0.2"/>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8" firstPageNumber="469" fitToHeight="2" orientation="portrait" useFirstPageNumber="1" r:id="rId1"/>
  <headerFooter alignWithMargins="0">
    <oddHeader>&amp;L&amp;"Tahoma,Kurzíva"Závěrečný účet Moravskoslezského kraje za rok 2022&amp;R&amp;"Tahoma,Kurzíva"Tabulka č. 34</oddHeader>
    <oddFooter>&amp;C&amp;"Tahoma,Obyčejné"&amp;P</oddFooter>
  </headerFooter>
  <rowBreaks count="1" manualBreakCount="1">
    <brk id="88" max="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E62FE-E92D-4973-B1F9-AE42C1262D19}">
  <dimension ref="A1:G211"/>
  <sheetViews>
    <sheetView showGridLines="0" zoomScaleNormal="100" zoomScaleSheetLayoutView="100" workbookViewId="0">
      <selection activeCell="I32" sqref="I32"/>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8" width="9.28515625" style="223" customWidth="1"/>
    <col min="9" max="16384" width="9.28515625" style="223"/>
  </cols>
  <sheetData>
    <row r="1" spans="1:7" ht="18" customHeight="1" x14ac:dyDescent="0.2">
      <c r="A1" s="1344" t="s">
        <v>4739</v>
      </c>
      <c r="B1" s="1344"/>
      <c r="C1" s="1344"/>
      <c r="D1" s="1344"/>
      <c r="E1" s="1344"/>
      <c r="F1" s="1344"/>
      <c r="G1" s="1344"/>
    </row>
    <row r="2" spans="1:7" ht="18" customHeight="1" x14ac:dyDescent="0.2">
      <c r="A2" s="1344" t="s">
        <v>1582</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66174541.591729999</v>
      </c>
      <c r="E8" s="1046">
        <v>17985630.506609999</v>
      </c>
      <c r="F8" s="1046">
        <v>48188911.08512</v>
      </c>
      <c r="G8" s="1046">
        <v>46047295.951700002</v>
      </c>
    </row>
    <row r="9" spans="1:7" s="227" customFormat="1" x14ac:dyDescent="0.2">
      <c r="A9" s="1064" t="s">
        <v>1149</v>
      </c>
      <c r="B9" s="1064" t="s">
        <v>1150</v>
      </c>
      <c r="C9" s="1065" t="s">
        <v>64</v>
      </c>
      <c r="D9" s="1046">
        <v>60279973.240900002</v>
      </c>
      <c r="E9" s="1046">
        <v>17978720.185279999</v>
      </c>
      <c r="F9" s="1046">
        <v>42301253.05562</v>
      </c>
      <c r="G9" s="1046">
        <v>40678892.268440001</v>
      </c>
    </row>
    <row r="10" spans="1:7" s="227" customFormat="1" x14ac:dyDescent="0.2">
      <c r="A10" s="1064" t="s">
        <v>1151</v>
      </c>
      <c r="B10" s="1064" t="s">
        <v>1152</v>
      </c>
      <c r="C10" s="1065" t="s">
        <v>64</v>
      </c>
      <c r="D10" s="1046">
        <v>426966.30492000002</v>
      </c>
      <c r="E10" s="1046">
        <v>331199.61661999999</v>
      </c>
      <c r="F10" s="1046">
        <v>95766.688299999994</v>
      </c>
      <c r="G10" s="1046">
        <v>99072.168510000003</v>
      </c>
    </row>
    <row r="11" spans="1:7" x14ac:dyDescent="0.2">
      <c r="A11" s="409" t="s">
        <v>1153</v>
      </c>
      <c r="B11" s="409" t="s">
        <v>1154</v>
      </c>
      <c r="C11" s="414" t="s">
        <v>1155</v>
      </c>
      <c r="D11" s="422">
        <v>275.25</v>
      </c>
      <c r="E11" s="422">
        <v>273.19749999999999</v>
      </c>
      <c r="F11" s="422">
        <v>2.0525000000000002</v>
      </c>
      <c r="G11" s="422">
        <v>2.0525000000000002</v>
      </c>
    </row>
    <row r="12" spans="1:7" x14ac:dyDescent="0.2">
      <c r="A12" s="409" t="s">
        <v>1156</v>
      </c>
      <c r="B12" s="409" t="s">
        <v>1157</v>
      </c>
      <c r="C12" s="414" t="s">
        <v>1158</v>
      </c>
      <c r="D12" s="410">
        <v>312257.00790999999</v>
      </c>
      <c r="E12" s="422">
        <v>228239.19052</v>
      </c>
      <c r="F12" s="410">
        <v>84017.817389999997</v>
      </c>
      <c r="G12" s="422">
        <v>89903.077810000003</v>
      </c>
    </row>
    <row r="13" spans="1:7" x14ac:dyDescent="0.2">
      <c r="A13" s="409" t="s">
        <v>1159</v>
      </c>
      <c r="B13" s="409" t="s">
        <v>1160</v>
      </c>
      <c r="C13" s="414" t="s">
        <v>1161</v>
      </c>
      <c r="D13" s="410">
        <v>959.85703999999998</v>
      </c>
      <c r="E13" s="422">
        <v>420.49900000000002</v>
      </c>
      <c r="F13" s="410">
        <v>539.35803999999996</v>
      </c>
      <c r="G13" s="422">
        <v>498.30804000000001</v>
      </c>
    </row>
    <row r="14" spans="1:7" x14ac:dyDescent="0.2">
      <c r="A14" s="409" t="s">
        <v>1162</v>
      </c>
      <c r="B14" s="409" t="s">
        <v>1163</v>
      </c>
      <c r="C14" s="414" t="s">
        <v>1164</v>
      </c>
      <c r="D14" s="410"/>
      <c r="E14" s="422"/>
      <c r="F14" s="410"/>
      <c r="G14" s="422">
        <v>0</v>
      </c>
    </row>
    <row r="15" spans="1:7" x14ac:dyDescent="0.2">
      <c r="A15" s="409" t="s">
        <v>1165</v>
      </c>
      <c r="B15" s="409" t="s">
        <v>1166</v>
      </c>
      <c r="C15" s="414" t="s">
        <v>1167</v>
      </c>
      <c r="D15" s="410">
        <v>87358.450370000006</v>
      </c>
      <c r="E15" s="422">
        <v>87358.450370000006</v>
      </c>
      <c r="F15" s="410"/>
      <c r="G15" s="422">
        <v>0</v>
      </c>
    </row>
    <row r="16" spans="1:7" x14ac:dyDescent="0.2">
      <c r="A16" s="409" t="s">
        <v>1168</v>
      </c>
      <c r="B16" s="409" t="s">
        <v>1169</v>
      </c>
      <c r="C16" s="414" t="s">
        <v>1170</v>
      </c>
      <c r="D16" s="410">
        <v>23461.982100000001</v>
      </c>
      <c r="E16" s="422">
        <v>12944.44923</v>
      </c>
      <c r="F16" s="410">
        <v>10517.532869999999</v>
      </c>
      <c r="G16" s="422">
        <v>7177.1511600000003</v>
      </c>
    </row>
    <row r="17" spans="1:7" x14ac:dyDescent="0.2">
      <c r="A17" s="409" t="s">
        <v>1171</v>
      </c>
      <c r="B17" s="409" t="s">
        <v>1172</v>
      </c>
      <c r="C17" s="414" t="s">
        <v>1173</v>
      </c>
      <c r="D17" s="410">
        <v>2653.7575000000002</v>
      </c>
      <c r="E17" s="422">
        <v>1963.83</v>
      </c>
      <c r="F17" s="410">
        <v>689.92750000000001</v>
      </c>
      <c r="G17" s="422">
        <v>1491.579</v>
      </c>
    </row>
    <row r="18" spans="1:7" x14ac:dyDescent="0.2">
      <c r="A18" s="409" t="s">
        <v>1174</v>
      </c>
      <c r="B18" s="409" t="s">
        <v>1175</v>
      </c>
      <c r="C18" s="414" t="s">
        <v>1176</v>
      </c>
      <c r="D18" s="410"/>
      <c r="E18" s="422"/>
      <c r="F18" s="410"/>
      <c r="G18" s="422">
        <v>0</v>
      </c>
    </row>
    <row r="19" spans="1:7" x14ac:dyDescent="0.2">
      <c r="A19" s="411" t="s">
        <v>1177</v>
      </c>
      <c r="B19" s="409" t="s">
        <v>1178</v>
      </c>
      <c r="C19" s="414" t="s">
        <v>1179</v>
      </c>
      <c r="D19" s="410"/>
      <c r="E19" s="422"/>
      <c r="F19" s="410"/>
      <c r="G19" s="422">
        <v>0</v>
      </c>
    </row>
    <row r="20" spans="1:7" s="227" customFormat="1" x14ac:dyDescent="0.2">
      <c r="A20" s="1064" t="s">
        <v>1180</v>
      </c>
      <c r="B20" s="1064" t="s">
        <v>1181</v>
      </c>
      <c r="C20" s="1065" t="s">
        <v>64</v>
      </c>
      <c r="D20" s="1046">
        <v>59851285.215060003</v>
      </c>
      <c r="E20" s="1046">
        <v>17647520.568659998</v>
      </c>
      <c r="F20" s="1046">
        <v>42203764.646399997</v>
      </c>
      <c r="G20" s="1046">
        <v>40577820.569930002</v>
      </c>
    </row>
    <row r="21" spans="1:7" x14ac:dyDescent="0.2">
      <c r="A21" s="409" t="s">
        <v>1182</v>
      </c>
      <c r="B21" s="409" t="s">
        <v>277</v>
      </c>
      <c r="C21" s="414" t="s">
        <v>1183</v>
      </c>
      <c r="D21" s="422">
        <v>4671532.1827400001</v>
      </c>
      <c r="E21" s="422">
        <v>0</v>
      </c>
      <c r="F21" s="422">
        <v>4671532.1827400001</v>
      </c>
      <c r="G21" s="422">
        <v>4657026.3697199998</v>
      </c>
    </row>
    <row r="22" spans="1:7" x14ac:dyDescent="0.2">
      <c r="A22" s="409" t="s">
        <v>1184</v>
      </c>
      <c r="B22" s="409" t="s">
        <v>1185</v>
      </c>
      <c r="C22" s="414" t="s">
        <v>1186</v>
      </c>
      <c r="D22" s="410">
        <v>48970.086840000004</v>
      </c>
      <c r="E22" s="422">
        <v>0</v>
      </c>
      <c r="F22" s="410">
        <v>48970.086840000004</v>
      </c>
      <c r="G22" s="422">
        <v>45173.67484</v>
      </c>
    </row>
    <row r="23" spans="1:7" x14ac:dyDescent="0.2">
      <c r="A23" s="409" t="s">
        <v>1187</v>
      </c>
      <c r="B23" s="409" t="s">
        <v>1188</v>
      </c>
      <c r="C23" s="414" t="s">
        <v>1189</v>
      </c>
      <c r="D23" s="410">
        <v>42496295.123970002</v>
      </c>
      <c r="E23" s="422">
        <v>8872443.8036899995</v>
      </c>
      <c r="F23" s="410">
        <v>33623851.320280001</v>
      </c>
      <c r="G23" s="422">
        <v>32683485.179900002</v>
      </c>
    </row>
    <row r="24" spans="1:7" ht="21" x14ac:dyDescent="0.2">
      <c r="A24" s="409" t="s">
        <v>1190</v>
      </c>
      <c r="B24" s="409" t="s">
        <v>1191</v>
      </c>
      <c r="C24" s="414" t="s">
        <v>1192</v>
      </c>
      <c r="D24" s="410">
        <v>7933109.6925799996</v>
      </c>
      <c r="E24" s="422">
        <v>5160417.5439900002</v>
      </c>
      <c r="F24" s="410">
        <v>2772692.1485899999</v>
      </c>
      <c r="G24" s="422">
        <v>2448599.1641600002</v>
      </c>
    </row>
    <row r="25" spans="1:7" x14ac:dyDescent="0.2">
      <c r="A25" s="409" t="s">
        <v>1193</v>
      </c>
      <c r="B25" s="409" t="s">
        <v>1194</v>
      </c>
      <c r="C25" s="414" t="s">
        <v>1195</v>
      </c>
      <c r="D25" s="410"/>
      <c r="E25" s="422"/>
      <c r="F25" s="410"/>
      <c r="G25" s="422">
        <v>0</v>
      </c>
    </row>
    <row r="26" spans="1:7" x14ac:dyDescent="0.2">
      <c r="A26" s="409" t="s">
        <v>1196</v>
      </c>
      <c r="B26" s="409" t="s">
        <v>1197</v>
      </c>
      <c r="C26" s="414" t="s">
        <v>1198</v>
      </c>
      <c r="D26" s="410">
        <v>3614400.2979799998</v>
      </c>
      <c r="E26" s="422">
        <v>3614400.2979799998</v>
      </c>
      <c r="F26" s="410"/>
      <c r="G26" s="422">
        <v>0</v>
      </c>
    </row>
    <row r="27" spans="1:7" x14ac:dyDescent="0.2">
      <c r="A27" s="409" t="s">
        <v>1199</v>
      </c>
      <c r="B27" s="409" t="s">
        <v>1200</v>
      </c>
      <c r="C27" s="414" t="s">
        <v>1201</v>
      </c>
      <c r="D27" s="410">
        <v>686.20327999999995</v>
      </c>
      <c r="E27" s="422">
        <v>258.923</v>
      </c>
      <c r="F27" s="410">
        <v>427.28028</v>
      </c>
      <c r="G27" s="422">
        <v>469.96384</v>
      </c>
    </row>
    <row r="28" spans="1:7" x14ac:dyDescent="0.2">
      <c r="A28" s="409" t="s">
        <v>1202</v>
      </c>
      <c r="B28" s="409" t="s">
        <v>1203</v>
      </c>
      <c r="C28" s="414" t="s">
        <v>1204</v>
      </c>
      <c r="D28" s="410">
        <v>1084516.9786700001</v>
      </c>
      <c r="E28" s="422">
        <v>0</v>
      </c>
      <c r="F28" s="410">
        <v>1084516.9786700001</v>
      </c>
      <c r="G28" s="422">
        <v>742568.66192999994</v>
      </c>
    </row>
    <row r="29" spans="1:7" x14ac:dyDescent="0.2">
      <c r="A29" s="409" t="s">
        <v>1205</v>
      </c>
      <c r="B29" s="409" t="s">
        <v>1206</v>
      </c>
      <c r="C29" s="414" t="s">
        <v>1207</v>
      </c>
      <c r="D29" s="410">
        <v>1774.6489999999999</v>
      </c>
      <c r="E29" s="422">
        <v>0</v>
      </c>
      <c r="F29" s="410">
        <v>1774.6489999999999</v>
      </c>
      <c r="G29" s="422">
        <v>497.55554000000001</v>
      </c>
    </row>
    <row r="30" spans="1:7" x14ac:dyDescent="0.2">
      <c r="A30" s="411" t="s">
        <v>1208</v>
      </c>
      <c r="B30" s="409" t="s">
        <v>1209</v>
      </c>
      <c r="C30" s="414" t="s">
        <v>1210</v>
      </c>
      <c r="D30" s="410"/>
      <c r="E30" s="410"/>
      <c r="F30" s="410"/>
      <c r="G30" s="410"/>
    </row>
    <row r="31" spans="1:7" s="227" customFormat="1" x14ac:dyDescent="0.2">
      <c r="A31" s="1064" t="s">
        <v>1211</v>
      </c>
      <c r="B31" s="1064" t="s">
        <v>1212</v>
      </c>
      <c r="C31" s="1065" t="s">
        <v>64</v>
      </c>
      <c r="D31" s="1046">
        <v>149.3047</v>
      </c>
      <c r="E31" s="1046">
        <v>0</v>
      </c>
      <c r="F31" s="1046">
        <v>149.3047</v>
      </c>
      <c r="G31" s="1046">
        <v>150.32272</v>
      </c>
    </row>
    <row r="32" spans="1:7" x14ac:dyDescent="0.2">
      <c r="A32" s="409" t="s">
        <v>1213</v>
      </c>
      <c r="B32" s="409" t="s">
        <v>1214</v>
      </c>
      <c r="C32" s="414" t="s">
        <v>1215</v>
      </c>
      <c r="D32" s="422">
        <v>0</v>
      </c>
      <c r="E32" s="422">
        <v>0</v>
      </c>
      <c r="F32" s="422">
        <v>0</v>
      </c>
      <c r="G32" s="422">
        <v>0</v>
      </c>
    </row>
    <row r="33" spans="1:7"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v>0</v>
      </c>
      <c r="F35" s="410"/>
      <c r="G35" s="422">
        <v>0</v>
      </c>
    </row>
    <row r="36" spans="1:7" x14ac:dyDescent="0.2">
      <c r="A36" s="409" t="s">
        <v>1228</v>
      </c>
      <c r="B36" s="409" t="s">
        <v>1229</v>
      </c>
      <c r="C36" s="414" t="s">
        <v>1230</v>
      </c>
      <c r="D36" s="410">
        <v>149.3047</v>
      </c>
      <c r="E36" s="422">
        <v>0</v>
      </c>
      <c r="F36" s="410">
        <v>149.3047</v>
      </c>
      <c r="G36" s="422">
        <v>150.32272</v>
      </c>
    </row>
    <row r="37" spans="1:7" s="227" customFormat="1" x14ac:dyDescent="0.2">
      <c r="A37" s="1064" t="s">
        <v>1237</v>
      </c>
      <c r="B37" s="1064" t="s">
        <v>1238</v>
      </c>
      <c r="C37" s="1065" t="s">
        <v>64</v>
      </c>
      <c r="D37" s="1046">
        <v>1572.4162200000001</v>
      </c>
      <c r="E37" s="1046">
        <v>0</v>
      </c>
      <c r="F37" s="1046">
        <v>1572.4162200000001</v>
      </c>
      <c r="G37" s="1046">
        <v>1849.2072800000001</v>
      </c>
    </row>
    <row r="38" spans="1:7" x14ac:dyDescent="0.2">
      <c r="A38" s="409" t="s">
        <v>1239</v>
      </c>
      <c r="B38" s="409" t="s">
        <v>1240</v>
      </c>
      <c r="C38" s="414" t="s">
        <v>1241</v>
      </c>
      <c r="D38" s="410"/>
      <c r="E38" s="422">
        <v>0</v>
      </c>
      <c r="F38" s="410"/>
      <c r="G38" s="422">
        <v>0</v>
      </c>
    </row>
    <row r="39" spans="1:7" x14ac:dyDescent="0.2">
      <c r="A39" s="409" t="s">
        <v>1242</v>
      </c>
      <c r="B39" s="409" t="s">
        <v>1243</v>
      </c>
      <c r="C39" s="414" t="s">
        <v>1244</v>
      </c>
      <c r="D39" s="410"/>
      <c r="E39" s="422">
        <v>0</v>
      </c>
      <c r="F39" s="410"/>
      <c r="G39" s="422">
        <v>0</v>
      </c>
    </row>
    <row r="40" spans="1:7" x14ac:dyDescent="0.2">
      <c r="A40" s="409" t="s">
        <v>1245</v>
      </c>
      <c r="B40" s="409" t="s">
        <v>1246</v>
      </c>
      <c r="C40" s="414" t="s">
        <v>1247</v>
      </c>
      <c r="D40" s="410">
        <v>680.64871000000005</v>
      </c>
      <c r="E40" s="422">
        <v>0</v>
      </c>
      <c r="F40" s="410">
        <v>680.64871000000005</v>
      </c>
      <c r="G40" s="422">
        <v>686.52137000000005</v>
      </c>
    </row>
    <row r="41" spans="1:7" x14ac:dyDescent="0.2">
      <c r="A41" s="409" t="s">
        <v>1251</v>
      </c>
      <c r="B41" s="409" t="s">
        <v>1252</v>
      </c>
      <c r="C41" s="414" t="s">
        <v>1253</v>
      </c>
      <c r="D41" s="410">
        <v>891.76751000000002</v>
      </c>
      <c r="E41" s="422">
        <v>0</v>
      </c>
      <c r="F41" s="410">
        <v>891.76751000000002</v>
      </c>
      <c r="G41" s="422">
        <v>1162.6859099999999</v>
      </c>
    </row>
    <row r="42" spans="1:7" x14ac:dyDescent="0.2">
      <c r="A42" s="409" t="s">
        <v>1254</v>
      </c>
      <c r="B42" s="413" t="s">
        <v>1255</v>
      </c>
      <c r="C42" s="419" t="s">
        <v>1256</v>
      </c>
      <c r="D42" s="410"/>
      <c r="E42" s="422">
        <v>0</v>
      </c>
      <c r="F42" s="410"/>
      <c r="G42" s="422">
        <v>0</v>
      </c>
    </row>
    <row r="43" spans="1:7" s="227" customFormat="1" x14ac:dyDescent="0.2">
      <c r="A43" s="1064" t="s">
        <v>1257</v>
      </c>
      <c r="B43" s="1064" t="s">
        <v>1258</v>
      </c>
      <c r="C43" s="1065" t="s">
        <v>64</v>
      </c>
      <c r="D43" s="1046">
        <v>5894568.3508299999</v>
      </c>
      <c r="E43" s="1046">
        <v>6910.3213299999998</v>
      </c>
      <c r="F43" s="1046">
        <v>5887658.0295000002</v>
      </c>
      <c r="G43" s="1046">
        <v>5368403.6832600003</v>
      </c>
    </row>
    <row r="44" spans="1:7" x14ac:dyDescent="0.2">
      <c r="A44" s="1044" t="s">
        <v>1259</v>
      </c>
      <c r="B44" s="1044" t="s">
        <v>1260</v>
      </c>
      <c r="C44" s="1069" t="s">
        <v>64</v>
      </c>
      <c r="D44" s="1046">
        <v>448044.81037999998</v>
      </c>
      <c r="E44" s="1046">
        <v>0</v>
      </c>
      <c r="F44" s="1046">
        <v>448044.81037999998</v>
      </c>
      <c r="G44" s="1046">
        <v>442857.33749000001</v>
      </c>
    </row>
    <row r="45" spans="1:7" x14ac:dyDescent="0.2">
      <c r="A45" s="409" t="s">
        <v>1261</v>
      </c>
      <c r="B45" s="409" t="s">
        <v>1262</v>
      </c>
      <c r="C45" s="414" t="s">
        <v>1263</v>
      </c>
      <c r="D45" s="410"/>
      <c r="E45" s="422">
        <v>0</v>
      </c>
      <c r="F45" s="410"/>
      <c r="G45" s="422">
        <v>0</v>
      </c>
    </row>
    <row r="46" spans="1:7" x14ac:dyDescent="0.2">
      <c r="A46" s="409" t="s">
        <v>1264</v>
      </c>
      <c r="B46" s="409" t="s">
        <v>1265</v>
      </c>
      <c r="C46" s="414" t="s">
        <v>1266</v>
      </c>
      <c r="D46" s="410">
        <v>364058.12914999999</v>
      </c>
      <c r="E46" s="422">
        <v>0</v>
      </c>
      <c r="F46" s="410">
        <v>364058.12914999999</v>
      </c>
      <c r="G46" s="422">
        <v>369931.79632999998</v>
      </c>
    </row>
    <row r="47" spans="1:7" x14ac:dyDescent="0.2">
      <c r="A47" s="409" t="s">
        <v>1267</v>
      </c>
      <c r="B47" s="409" t="s">
        <v>1268</v>
      </c>
      <c r="C47" s="414" t="s">
        <v>1269</v>
      </c>
      <c r="D47" s="410">
        <v>2572.1866599999998</v>
      </c>
      <c r="E47" s="422">
        <v>0</v>
      </c>
      <c r="F47" s="410">
        <v>2572.1866599999998</v>
      </c>
      <c r="G47" s="422">
        <v>1949.53513</v>
      </c>
    </row>
    <row r="48" spans="1:7" x14ac:dyDescent="0.2">
      <c r="A48" s="409" t="s">
        <v>1270</v>
      </c>
      <c r="B48" s="409" t="s">
        <v>1271</v>
      </c>
      <c r="C48" s="414" t="s">
        <v>1272</v>
      </c>
      <c r="D48" s="410">
        <v>8121.2072699999999</v>
      </c>
      <c r="E48" s="422">
        <v>0</v>
      </c>
      <c r="F48" s="410">
        <v>8121.2072699999999</v>
      </c>
      <c r="G48" s="422">
        <v>7036.2545399999999</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v>20849.941360000001</v>
      </c>
      <c r="E50" s="422">
        <v>0</v>
      </c>
      <c r="F50" s="410">
        <v>20849.941360000001</v>
      </c>
      <c r="G50" s="422">
        <v>17244.163079999998</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v>50562.048009999999</v>
      </c>
      <c r="E52" s="422">
        <v>0</v>
      </c>
      <c r="F52" s="410">
        <v>50562.048009999999</v>
      </c>
      <c r="G52" s="422">
        <v>44832.744039999998</v>
      </c>
    </row>
    <row r="53" spans="1:7" x14ac:dyDescent="0.2">
      <c r="A53" s="409" t="s">
        <v>1285</v>
      </c>
      <c r="B53" s="409" t="s">
        <v>1286</v>
      </c>
      <c r="C53" s="414" t="s">
        <v>1287</v>
      </c>
      <c r="D53" s="410">
        <v>21.242889999999999</v>
      </c>
      <c r="E53" s="422">
        <v>0</v>
      </c>
      <c r="F53" s="410">
        <v>21.242889999999999</v>
      </c>
      <c r="G53" s="422">
        <v>7.3114499999999998</v>
      </c>
    </row>
    <row r="54" spans="1:7" s="227" customFormat="1" x14ac:dyDescent="0.2">
      <c r="A54" s="413" t="s">
        <v>1288</v>
      </c>
      <c r="B54" s="413" t="s">
        <v>1289</v>
      </c>
      <c r="C54" s="419" t="s">
        <v>1290</v>
      </c>
      <c r="D54" s="410">
        <v>1860.05504</v>
      </c>
      <c r="E54" s="422">
        <v>0</v>
      </c>
      <c r="F54" s="410">
        <v>1860.05504</v>
      </c>
      <c r="G54" s="422">
        <v>1855.5329200000001</v>
      </c>
    </row>
    <row r="55" spans="1:7" x14ac:dyDescent="0.2">
      <c r="A55" s="1044" t="s">
        <v>1291</v>
      </c>
      <c r="B55" s="1044" t="s">
        <v>1292</v>
      </c>
      <c r="C55" s="1069" t="s">
        <v>64</v>
      </c>
      <c r="D55" s="1046">
        <v>1867159.8515300001</v>
      </c>
      <c r="E55" s="1046">
        <v>6910.3213299999998</v>
      </c>
      <c r="F55" s="1046">
        <v>1860249.5301999999</v>
      </c>
      <c r="G55" s="1046">
        <v>1608026.3531500001</v>
      </c>
    </row>
    <row r="56" spans="1:7" x14ac:dyDescent="0.2">
      <c r="A56" s="1052" t="s">
        <v>1293</v>
      </c>
      <c r="B56" s="1052" t="s">
        <v>1294</v>
      </c>
      <c r="C56" s="1072" t="s">
        <v>1295</v>
      </c>
      <c r="D56" s="410">
        <v>778503.77119999996</v>
      </c>
      <c r="E56" s="422">
        <v>3595.6489499999998</v>
      </c>
      <c r="F56" s="410">
        <v>774908.12225000001</v>
      </c>
      <c r="G56" s="422">
        <v>691015.60820000002</v>
      </c>
    </row>
    <row r="57" spans="1:7" x14ac:dyDescent="0.2">
      <c r="A57" s="409" t="s">
        <v>1302</v>
      </c>
      <c r="B57" s="409" t="s">
        <v>1303</v>
      </c>
      <c r="C57" s="414" t="s">
        <v>1304</v>
      </c>
      <c r="D57" s="410">
        <v>24291.077939999999</v>
      </c>
      <c r="E57" s="422">
        <v>0</v>
      </c>
      <c r="F57" s="410">
        <v>24291.077939999999</v>
      </c>
      <c r="G57" s="422">
        <v>20266.389899999998</v>
      </c>
    </row>
    <row r="58" spans="1:7" x14ac:dyDescent="0.2">
      <c r="A58" s="409" t="s">
        <v>1305</v>
      </c>
      <c r="B58" s="409" t="s">
        <v>1306</v>
      </c>
      <c r="C58" s="414" t="s">
        <v>1307</v>
      </c>
      <c r="D58" s="410">
        <v>25773.461599999999</v>
      </c>
      <c r="E58" s="422">
        <v>181.58600000000001</v>
      </c>
      <c r="F58" s="410">
        <v>25591.875599999999</v>
      </c>
      <c r="G58" s="422">
        <v>24424.079269999998</v>
      </c>
    </row>
    <row r="59" spans="1:7" x14ac:dyDescent="0.2">
      <c r="A59" s="409" t="s">
        <v>1308</v>
      </c>
      <c r="B59" s="409" t="s">
        <v>1309</v>
      </c>
      <c r="C59" s="414" t="s">
        <v>1310</v>
      </c>
      <c r="D59" s="410"/>
      <c r="E59" s="422">
        <v>0</v>
      </c>
      <c r="F59" s="410"/>
      <c r="G59" s="422">
        <v>0</v>
      </c>
    </row>
    <row r="60" spans="1:7" x14ac:dyDescent="0.2">
      <c r="A60" s="409" t="s">
        <v>1317</v>
      </c>
      <c r="B60" s="409" t="s">
        <v>1318</v>
      </c>
      <c r="C60" s="414" t="s">
        <v>1319</v>
      </c>
      <c r="D60" s="410">
        <v>3666.1562800000002</v>
      </c>
      <c r="E60" s="422">
        <v>0</v>
      </c>
      <c r="F60" s="410">
        <v>3666.1562800000002</v>
      </c>
      <c r="G60" s="422">
        <v>2873.8764299999998</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2089.855</v>
      </c>
      <c r="E64" s="422">
        <v>0</v>
      </c>
      <c r="F64" s="422">
        <v>2089.855</v>
      </c>
      <c r="G64" s="422">
        <v>3887.136</v>
      </c>
    </row>
    <row r="65" spans="1:7" x14ac:dyDescent="0.2">
      <c r="A65" s="409" t="s">
        <v>1332</v>
      </c>
      <c r="B65" s="409" t="s">
        <v>1333</v>
      </c>
      <c r="C65" s="414" t="s">
        <v>1334</v>
      </c>
      <c r="D65" s="422">
        <v>303.755</v>
      </c>
      <c r="E65" s="422">
        <v>0</v>
      </c>
      <c r="F65" s="422">
        <v>303.755</v>
      </c>
      <c r="G65" s="422">
        <v>140.792</v>
      </c>
    </row>
    <row r="66" spans="1:7" x14ac:dyDescent="0.2">
      <c r="A66" s="409" t="s">
        <v>1335</v>
      </c>
      <c r="B66" s="409" t="s">
        <v>65</v>
      </c>
      <c r="C66" s="414" t="s">
        <v>1336</v>
      </c>
      <c r="D66" s="422">
        <v>3137.5072500000001</v>
      </c>
      <c r="E66" s="422">
        <v>0</v>
      </c>
      <c r="F66" s="422">
        <v>3137.5072500000001</v>
      </c>
      <c r="G66" s="422">
        <v>4784.9289399999998</v>
      </c>
    </row>
    <row r="67" spans="1:7" x14ac:dyDescent="0.2">
      <c r="A67" s="409" t="s">
        <v>1337</v>
      </c>
      <c r="B67" s="409" t="s">
        <v>1338</v>
      </c>
      <c r="C67" s="414" t="s">
        <v>1339</v>
      </c>
      <c r="D67" s="422">
        <v>129.48634999999999</v>
      </c>
      <c r="E67" s="422">
        <v>0</v>
      </c>
      <c r="F67" s="422">
        <v>129.48634999999999</v>
      </c>
      <c r="G67" s="422">
        <v>688.94851000000006</v>
      </c>
    </row>
    <row r="68" spans="1:7" x14ac:dyDescent="0.2">
      <c r="A68" s="409" t="s">
        <v>1340</v>
      </c>
      <c r="B68" s="409" t="s">
        <v>1341</v>
      </c>
      <c r="C68" s="414" t="s">
        <v>1342</v>
      </c>
      <c r="D68" s="422">
        <v>4742.0043699999997</v>
      </c>
      <c r="E68" s="422">
        <v>0</v>
      </c>
      <c r="F68" s="422">
        <v>4742.0043699999997</v>
      </c>
      <c r="G68" s="422">
        <v>3255.0625700000001</v>
      </c>
    </row>
    <row r="69" spans="1:7" x14ac:dyDescent="0.2">
      <c r="A69" s="409" t="s">
        <v>1343</v>
      </c>
      <c r="B69" s="409" t="s">
        <v>1344</v>
      </c>
      <c r="C69" s="414" t="s">
        <v>1345</v>
      </c>
      <c r="D69" s="422">
        <v>137027.80897000001</v>
      </c>
      <c r="E69" s="422">
        <v>0</v>
      </c>
      <c r="F69" s="422">
        <v>137027.80897000001</v>
      </c>
      <c r="G69" s="422">
        <v>114304.78045000001</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27759.512330000001</v>
      </c>
      <c r="E71" s="422">
        <v>0</v>
      </c>
      <c r="F71" s="422">
        <v>27759.512330000001</v>
      </c>
      <c r="G71" s="422">
        <v>24581.95767</v>
      </c>
    </row>
    <row r="72" spans="1:7" x14ac:dyDescent="0.2">
      <c r="A72" s="409" t="s">
        <v>1370</v>
      </c>
      <c r="B72" s="409" t="s">
        <v>1371</v>
      </c>
      <c r="C72" s="414" t="s">
        <v>1372</v>
      </c>
      <c r="D72" s="422">
        <v>4403.9186799999998</v>
      </c>
      <c r="E72" s="422">
        <v>0</v>
      </c>
      <c r="F72" s="422">
        <v>4403.9186799999998</v>
      </c>
      <c r="G72" s="422">
        <v>2483.14111</v>
      </c>
    </row>
    <row r="73" spans="1:7" x14ac:dyDescent="0.2">
      <c r="A73" s="409" t="s">
        <v>1373</v>
      </c>
      <c r="B73" s="409" t="s">
        <v>1374</v>
      </c>
      <c r="C73" s="414" t="s">
        <v>1375</v>
      </c>
      <c r="D73" s="422">
        <v>802292.31828999997</v>
      </c>
      <c r="E73" s="422">
        <v>0</v>
      </c>
      <c r="F73" s="422">
        <v>802292.31828999997</v>
      </c>
      <c r="G73" s="422">
        <v>686108.98526999995</v>
      </c>
    </row>
    <row r="74" spans="1:7" s="227" customFormat="1" x14ac:dyDescent="0.2">
      <c r="A74" s="1078" t="s">
        <v>1376</v>
      </c>
      <c r="B74" s="1078" t="s">
        <v>1377</v>
      </c>
      <c r="C74" s="1079" t="s">
        <v>1378</v>
      </c>
      <c r="D74" s="1080">
        <v>53039.218269999998</v>
      </c>
      <c r="E74" s="1080">
        <v>3133.0863800000002</v>
      </c>
      <c r="F74" s="1080">
        <v>49906.131889999997</v>
      </c>
      <c r="G74" s="1080">
        <v>29210.666829999998</v>
      </c>
    </row>
    <row r="75" spans="1:7" s="227" customFormat="1" x14ac:dyDescent="0.2">
      <c r="A75" s="1064" t="s">
        <v>1379</v>
      </c>
      <c r="B75" s="1064" t="s">
        <v>1380</v>
      </c>
      <c r="C75" s="1065" t="s">
        <v>64</v>
      </c>
      <c r="D75" s="1046">
        <v>3579363.6889200001</v>
      </c>
      <c r="E75" s="1046">
        <v>0</v>
      </c>
      <c r="F75" s="1046">
        <v>3579363.6889200001</v>
      </c>
      <c r="G75" s="1046">
        <v>3317519.9926200002</v>
      </c>
    </row>
    <row r="76" spans="1:7" s="227" customFormat="1"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x14ac:dyDescent="0.2">
      <c r="A79" s="409" t="s">
        <v>1390</v>
      </c>
      <c r="B79" s="409" t="s">
        <v>1391</v>
      </c>
      <c r="C79" s="414" t="s">
        <v>1392</v>
      </c>
      <c r="D79" s="410">
        <v>11329.51108</v>
      </c>
      <c r="E79" s="410"/>
      <c r="F79" s="410">
        <v>11329.51108</v>
      </c>
      <c r="G79" s="410">
        <v>10692.0227</v>
      </c>
    </row>
    <row r="80" spans="1:7" x14ac:dyDescent="0.2">
      <c r="A80" s="409" t="s">
        <v>1393</v>
      </c>
      <c r="B80" s="409" t="s">
        <v>1394</v>
      </c>
      <c r="C80" s="414" t="s">
        <v>1395</v>
      </c>
      <c r="D80" s="410">
        <v>58238.576509999999</v>
      </c>
      <c r="E80" s="410"/>
      <c r="F80" s="410">
        <v>58238.576509999999</v>
      </c>
      <c r="G80" s="410">
        <v>54891.39903</v>
      </c>
    </row>
    <row r="81" spans="1:7" x14ac:dyDescent="0.2">
      <c r="A81" s="409" t="s">
        <v>1396</v>
      </c>
      <c r="B81" s="409" t="s">
        <v>1397</v>
      </c>
      <c r="C81" s="414" t="s">
        <v>1398</v>
      </c>
      <c r="D81" s="410">
        <v>3388069.2031999999</v>
      </c>
      <c r="E81" s="410"/>
      <c r="F81" s="410">
        <v>3388069.2031999999</v>
      </c>
      <c r="G81" s="410">
        <v>3117390.10225</v>
      </c>
    </row>
    <row r="82" spans="1:7" x14ac:dyDescent="0.2">
      <c r="A82" s="409" t="s">
        <v>1399</v>
      </c>
      <c r="B82" s="409" t="s">
        <v>1400</v>
      </c>
      <c r="C82" s="414" t="s">
        <v>1401</v>
      </c>
      <c r="D82" s="410">
        <v>107011.66565</v>
      </c>
      <c r="E82" s="410"/>
      <c r="F82" s="410">
        <v>107011.66565</v>
      </c>
      <c r="G82" s="410">
        <v>120268.66452999999</v>
      </c>
    </row>
    <row r="83" spans="1:7" x14ac:dyDescent="0.2">
      <c r="A83" s="409" t="s">
        <v>1408</v>
      </c>
      <c r="B83" s="409" t="s">
        <v>1409</v>
      </c>
      <c r="C83" s="414" t="s">
        <v>1410</v>
      </c>
      <c r="D83" s="410">
        <v>1515.16165</v>
      </c>
      <c r="E83" s="410"/>
      <c r="F83" s="410">
        <v>1515.16165</v>
      </c>
      <c r="G83" s="410">
        <v>1834.3014800000001</v>
      </c>
    </row>
    <row r="84" spans="1:7" x14ac:dyDescent="0.2">
      <c r="A84" s="409" t="s">
        <v>1411</v>
      </c>
      <c r="B84" s="409" t="s">
        <v>1412</v>
      </c>
      <c r="C84" s="414" t="s">
        <v>1413</v>
      </c>
      <c r="D84" s="410">
        <v>40.224040000000002</v>
      </c>
      <c r="E84" s="410"/>
      <c r="F84" s="410">
        <v>40.224040000000002</v>
      </c>
      <c r="G84" s="410">
        <v>4.2370000000000001</v>
      </c>
    </row>
    <row r="85" spans="1:7" x14ac:dyDescent="0.2">
      <c r="A85" s="1049" t="s">
        <v>1414</v>
      </c>
      <c r="B85" s="1049" t="s">
        <v>1415</v>
      </c>
      <c r="C85" s="1050" t="s">
        <v>1416</v>
      </c>
      <c r="D85" s="1051">
        <v>13159.34679</v>
      </c>
      <c r="E85" s="1051"/>
      <c r="F85" s="1051">
        <v>13159.34679</v>
      </c>
      <c r="G85" s="1051">
        <v>12439.26563</v>
      </c>
    </row>
    <row r="86" spans="1:7" x14ac:dyDescent="0.2">
      <c r="A86" s="341"/>
      <c r="B86" s="341"/>
      <c r="C86" s="341"/>
      <c r="D86" s="342"/>
      <c r="E86" s="343"/>
      <c r="F86" s="342"/>
      <c r="G86" s="342"/>
    </row>
    <row r="87" spans="1:7" x14ac:dyDescent="0.2">
      <c r="A87" s="341"/>
      <c r="B87" s="341"/>
      <c r="C87" s="341"/>
      <c r="D87" s="342"/>
      <c r="E87" s="343"/>
      <c r="F87" s="342"/>
      <c r="G87" s="342"/>
    </row>
    <row r="88" spans="1:7" ht="12.75" customHeight="1" x14ac:dyDescent="0.2">
      <c r="A88" s="1074"/>
      <c r="B88" s="340"/>
      <c r="C88" s="1075"/>
      <c r="D88" s="1057">
        <v>1</v>
      </c>
      <c r="E88" s="1057">
        <v>2</v>
      </c>
      <c r="F88" s="334"/>
      <c r="G88" s="335"/>
    </row>
    <row r="89" spans="1:7" s="224" customFormat="1" ht="14.25" customHeight="1" x14ac:dyDescent="0.2">
      <c r="A89" s="1345" t="s">
        <v>1140</v>
      </c>
      <c r="B89" s="1346"/>
      <c r="C89" s="1351" t="s">
        <v>1141</v>
      </c>
      <c r="D89" s="1365" t="s">
        <v>1142</v>
      </c>
      <c r="E89" s="1365"/>
      <c r="F89" s="334"/>
      <c r="G89" s="335"/>
    </row>
    <row r="90" spans="1:7" s="224" customFormat="1" x14ac:dyDescent="0.2">
      <c r="A90" s="1349"/>
      <c r="B90" s="1350"/>
      <c r="C90" s="1356"/>
      <c r="D90" s="1058" t="s">
        <v>1143</v>
      </c>
      <c r="E90" s="1059" t="s">
        <v>1144</v>
      </c>
      <c r="F90" s="334"/>
      <c r="G90" s="335"/>
    </row>
    <row r="91" spans="1:7" s="227" customFormat="1" x14ac:dyDescent="0.2">
      <c r="A91" s="1064"/>
      <c r="B91" s="1064" t="s">
        <v>1417</v>
      </c>
      <c r="C91" s="1065" t="s">
        <v>64</v>
      </c>
      <c r="D91" s="1046">
        <v>48188911.08512</v>
      </c>
      <c r="E91" s="1046">
        <v>46047295.951700002</v>
      </c>
      <c r="F91" s="332"/>
      <c r="G91" s="333"/>
    </row>
    <row r="92" spans="1:7" s="227" customFormat="1" x14ac:dyDescent="0.2">
      <c r="A92" s="1064" t="s">
        <v>1418</v>
      </c>
      <c r="B92" s="1064" t="s">
        <v>1419</v>
      </c>
      <c r="C92" s="1065" t="s">
        <v>64</v>
      </c>
      <c r="D92" s="1046">
        <v>44350414.199110001</v>
      </c>
      <c r="E92" s="1046">
        <v>42524726.626039997</v>
      </c>
      <c r="F92" s="332"/>
      <c r="G92" s="333"/>
    </row>
    <row r="93" spans="1:7" s="227" customFormat="1" x14ac:dyDescent="0.2">
      <c r="A93" s="1064" t="s">
        <v>1420</v>
      </c>
      <c r="B93" s="1064" t="s">
        <v>1421</v>
      </c>
      <c r="C93" s="1065" t="s">
        <v>64</v>
      </c>
      <c r="D93" s="1046">
        <v>43213391.608159997</v>
      </c>
      <c r="E93" s="1046">
        <v>41525437.485179998</v>
      </c>
      <c r="F93" s="332"/>
      <c r="G93" s="333"/>
    </row>
    <row r="94" spans="1:7" x14ac:dyDescent="0.2">
      <c r="A94" s="409" t="s">
        <v>1422</v>
      </c>
      <c r="B94" s="409" t="s">
        <v>1423</v>
      </c>
      <c r="C94" s="414" t="s">
        <v>1424</v>
      </c>
      <c r="D94" s="410">
        <v>34588854.530940004</v>
      </c>
      <c r="E94" s="410">
        <v>33527770.64201</v>
      </c>
      <c r="F94" s="334"/>
      <c r="G94" s="335"/>
    </row>
    <row r="95" spans="1:7" x14ac:dyDescent="0.2">
      <c r="A95" s="409" t="s">
        <v>1425</v>
      </c>
      <c r="B95" s="409" t="s">
        <v>1426</v>
      </c>
      <c r="C95" s="414" t="s">
        <v>1427</v>
      </c>
      <c r="D95" s="422">
        <v>9243624.0711000003</v>
      </c>
      <c r="E95" s="422">
        <v>8617233.7070499994</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-633073.82501000003</v>
      </c>
      <c r="E97" s="422">
        <v>-633073.82501000003</v>
      </c>
      <c r="F97" s="336"/>
      <c r="G97" s="329"/>
    </row>
    <row r="98" spans="1:7" x14ac:dyDescent="0.2">
      <c r="A98" s="409" t="s">
        <v>1434</v>
      </c>
      <c r="B98" s="409" t="s">
        <v>1435</v>
      </c>
      <c r="C98" s="414" t="s">
        <v>1436</v>
      </c>
      <c r="D98" s="422">
        <v>0</v>
      </c>
      <c r="E98" s="422">
        <v>0</v>
      </c>
      <c r="F98" s="336"/>
      <c r="G98" s="329"/>
    </row>
    <row r="99" spans="1:7" x14ac:dyDescent="0.2">
      <c r="A99" s="409" t="s">
        <v>1437</v>
      </c>
      <c r="B99" s="409" t="s">
        <v>1438</v>
      </c>
      <c r="C99" s="414" t="s">
        <v>1439</v>
      </c>
      <c r="D99" s="422">
        <v>13986.83113</v>
      </c>
      <c r="E99" s="422">
        <v>13506.96113</v>
      </c>
      <c r="F99" s="336"/>
      <c r="G99" s="329"/>
    </row>
    <row r="100" spans="1:7" s="227" customFormat="1" x14ac:dyDescent="0.2">
      <c r="A100" s="1064" t="s">
        <v>1440</v>
      </c>
      <c r="B100" s="1064" t="s">
        <v>1441</v>
      </c>
      <c r="C100" s="1065" t="s">
        <v>64</v>
      </c>
      <c r="D100" s="1046">
        <v>1270229.6665099999</v>
      </c>
      <c r="E100" s="1046">
        <v>1139477.9743900001</v>
      </c>
      <c r="F100" s="332"/>
      <c r="G100" s="333"/>
    </row>
    <row r="101" spans="1:7" x14ac:dyDescent="0.2">
      <c r="A101" s="409" t="s">
        <v>1442</v>
      </c>
      <c r="B101" s="409" t="s">
        <v>1443</v>
      </c>
      <c r="C101" s="414" t="s">
        <v>1444</v>
      </c>
      <c r="D101" s="410">
        <v>96317.444529999993</v>
      </c>
      <c r="E101" s="410">
        <v>69868.736149999997</v>
      </c>
      <c r="F101" s="334"/>
      <c r="G101" s="335"/>
    </row>
    <row r="102" spans="1:7" x14ac:dyDescent="0.2">
      <c r="A102" s="409" t="s">
        <v>1445</v>
      </c>
      <c r="B102" s="409" t="s">
        <v>1446</v>
      </c>
      <c r="C102" s="414" t="s">
        <v>1447</v>
      </c>
      <c r="D102" s="422">
        <v>117975.33024</v>
      </c>
      <c r="E102" s="422">
        <v>132803.67744</v>
      </c>
      <c r="F102" s="334"/>
      <c r="G102" s="335"/>
    </row>
    <row r="103" spans="1:7" ht="13.5" customHeight="1" x14ac:dyDescent="0.2">
      <c r="A103" s="409" t="s">
        <v>1448</v>
      </c>
      <c r="B103" s="409" t="s">
        <v>1449</v>
      </c>
      <c r="C103" s="414" t="s">
        <v>1450</v>
      </c>
      <c r="D103" s="422">
        <v>245002.89624</v>
      </c>
      <c r="E103" s="422">
        <v>206492.55085999999</v>
      </c>
      <c r="F103" s="334"/>
      <c r="G103" s="335"/>
    </row>
    <row r="104" spans="1:7" x14ac:dyDescent="0.2">
      <c r="A104" s="409" t="s">
        <v>1451</v>
      </c>
      <c r="B104" s="409" t="s">
        <v>1452</v>
      </c>
      <c r="C104" s="414" t="s">
        <v>1453</v>
      </c>
      <c r="D104" s="422">
        <v>57916.56207</v>
      </c>
      <c r="E104" s="422">
        <v>56709.841240000002</v>
      </c>
      <c r="F104" s="336"/>
      <c r="G104" s="329"/>
    </row>
    <row r="105" spans="1:7" x14ac:dyDescent="0.2">
      <c r="A105" s="409" t="s">
        <v>1454</v>
      </c>
      <c r="B105" s="409" t="s">
        <v>1455</v>
      </c>
      <c r="C105" s="414" t="s">
        <v>1456</v>
      </c>
      <c r="D105" s="422">
        <v>753017.43342999998</v>
      </c>
      <c r="E105" s="422">
        <v>673603.16870000004</v>
      </c>
      <c r="F105" s="334"/>
      <c r="G105" s="335"/>
    </row>
    <row r="106" spans="1:7" s="227" customFormat="1" x14ac:dyDescent="0.2">
      <c r="A106" s="1064" t="s">
        <v>1460</v>
      </c>
      <c r="B106" s="1064" t="s">
        <v>1461</v>
      </c>
      <c r="C106" s="1065" t="s">
        <v>64</v>
      </c>
      <c r="D106" s="1046">
        <v>-133207.07556</v>
      </c>
      <c r="E106" s="1046">
        <v>-140188.83353</v>
      </c>
      <c r="F106" s="332"/>
      <c r="G106" s="333"/>
    </row>
    <row r="107" spans="1:7" x14ac:dyDescent="0.2">
      <c r="A107" s="409" t="s">
        <v>1462</v>
      </c>
      <c r="B107" s="409" t="s">
        <v>1463</v>
      </c>
      <c r="C107" s="414" t="s">
        <v>64</v>
      </c>
      <c r="D107" s="410">
        <v>129174.46324</v>
      </c>
      <c r="E107" s="410">
        <v>264187.66268000001</v>
      </c>
      <c r="F107" s="334"/>
      <c r="G107" s="329"/>
    </row>
    <row r="108" spans="1:7"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-262381.53879999998</v>
      </c>
      <c r="E109" s="422">
        <v>-404376.49621000001</v>
      </c>
      <c r="F109" s="336"/>
      <c r="G109" s="329"/>
    </row>
    <row r="110" spans="1:7" s="227" customFormat="1" x14ac:dyDescent="0.2">
      <c r="A110" s="1064" t="s">
        <v>1470</v>
      </c>
      <c r="B110" s="1064" t="s">
        <v>1471</v>
      </c>
      <c r="C110" s="1065" t="s">
        <v>64</v>
      </c>
      <c r="D110" s="1046">
        <v>3838496.88601</v>
      </c>
      <c r="E110" s="1046">
        <v>3522569.3256600001</v>
      </c>
      <c r="F110" s="332"/>
      <c r="G110" s="333"/>
    </row>
    <row r="111" spans="1:7" s="227" customFormat="1" x14ac:dyDescent="0.2">
      <c r="A111" s="1064" t="s">
        <v>1472</v>
      </c>
      <c r="B111" s="1064" t="s">
        <v>1473</v>
      </c>
      <c r="C111" s="1065" t="s">
        <v>64</v>
      </c>
      <c r="D111" s="1046">
        <v>13299.45318</v>
      </c>
      <c r="E111" s="1046">
        <v>19414.29135</v>
      </c>
      <c r="F111" s="332"/>
      <c r="G111" s="333"/>
    </row>
    <row r="112" spans="1:7" x14ac:dyDescent="0.2">
      <c r="A112" s="409" t="s">
        <v>1474</v>
      </c>
      <c r="B112" s="409" t="s">
        <v>1473</v>
      </c>
      <c r="C112" s="414" t="s">
        <v>1475</v>
      </c>
      <c r="D112" s="410">
        <v>13299.45318</v>
      </c>
      <c r="E112" s="410">
        <v>19414.29135</v>
      </c>
      <c r="F112" s="336"/>
      <c r="G112" s="329"/>
    </row>
    <row r="113" spans="1:7" s="227" customFormat="1" x14ac:dyDescent="0.2">
      <c r="A113" s="1064" t="s">
        <v>1476</v>
      </c>
      <c r="B113" s="1064" t="s">
        <v>1477</v>
      </c>
      <c r="C113" s="1065" t="s">
        <v>64</v>
      </c>
      <c r="D113" s="1046">
        <v>682883.94605000003</v>
      </c>
      <c r="E113" s="1046">
        <v>492331.59648000001</v>
      </c>
      <c r="F113" s="332"/>
      <c r="G113" s="333"/>
    </row>
    <row r="114" spans="1:7" x14ac:dyDescent="0.2">
      <c r="A114" s="409" t="s">
        <v>1478</v>
      </c>
      <c r="B114" s="409" t="s">
        <v>1479</v>
      </c>
      <c r="C114" s="414" t="s">
        <v>1480</v>
      </c>
      <c r="D114" s="410">
        <v>116470.60702</v>
      </c>
      <c r="E114" s="410">
        <v>42134.923750000002</v>
      </c>
      <c r="F114" s="336"/>
      <c r="G114" s="329"/>
    </row>
    <row r="115" spans="1:7" x14ac:dyDescent="0.2">
      <c r="A115" s="409" t="s">
        <v>1481</v>
      </c>
      <c r="B115" s="409" t="s">
        <v>1482</v>
      </c>
      <c r="C115" s="414" t="s">
        <v>1483</v>
      </c>
      <c r="D115" s="422">
        <v>65993.815419999999</v>
      </c>
      <c r="E115" s="422">
        <v>118945.44452</v>
      </c>
      <c r="F115" s="336"/>
      <c r="G115" s="329"/>
    </row>
    <row r="116" spans="1:7" x14ac:dyDescent="0.2">
      <c r="A116" s="409" t="s">
        <v>1487</v>
      </c>
      <c r="B116" s="409" t="s">
        <v>1488</v>
      </c>
      <c r="C116" s="414" t="s">
        <v>1489</v>
      </c>
      <c r="D116" s="422">
        <v>295.166</v>
      </c>
      <c r="E116" s="422">
        <v>281.94499999999999</v>
      </c>
      <c r="F116" s="336"/>
      <c r="G116" s="329"/>
    </row>
    <row r="117" spans="1:7" x14ac:dyDescent="0.2">
      <c r="A117" s="409" t="s">
        <v>1496</v>
      </c>
      <c r="B117" s="409" t="s">
        <v>1497</v>
      </c>
      <c r="C117" s="414" t="s">
        <v>1498</v>
      </c>
      <c r="D117" s="422">
        <v>2502.2848199999999</v>
      </c>
      <c r="E117" s="422">
        <v>2600.3051</v>
      </c>
      <c r="F117" s="336"/>
      <c r="G117" s="329"/>
    </row>
    <row r="118" spans="1:7" x14ac:dyDescent="0.2">
      <c r="A118" s="409" t="s">
        <v>1499</v>
      </c>
      <c r="B118" s="409" t="s">
        <v>1500</v>
      </c>
      <c r="C118" s="414" t="s">
        <v>1501</v>
      </c>
      <c r="D118" s="422">
        <v>497622.07279000001</v>
      </c>
      <c r="E118" s="422">
        <v>328368.97811000003</v>
      </c>
      <c r="F118" s="336"/>
      <c r="G118" s="329"/>
    </row>
    <row r="119" spans="1:7" s="227" customFormat="1" x14ac:dyDescent="0.2">
      <c r="A119" s="1064" t="s">
        <v>1502</v>
      </c>
      <c r="B119" s="1064" t="s">
        <v>1503</v>
      </c>
      <c r="C119" s="1065" t="s">
        <v>64</v>
      </c>
      <c r="D119" s="1046">
        <v>3142313.4867799999</v>
      </c>
      <c r="E119" s="1046">
        <v>3010823.4378300002</v>
      </c>
      <c r="F119" s="332"/>
      <c r="G119" s="333"/>
    </row>
    <row r="120" spans="1:7" x14ac:dyDescent="0.2">
      <c r="A120" s="409" t="s">
        <v>1504</v>
      </c>
      <c r="B120" s="409" t="s">
        <v>1505</v>
      </c>
      <c r="C120" s="414" t="s">
        <v>1506</v>
      </c>
      <c r="D120" s="410">
        <v>49318.520649999999</v>
      </c>
      <c r="E120" s="410">
        <v>16000</v>
      </c>
      <c r="F120" s="336"/>
      <c r="G120" s="329"/>
    </row>
    <row r="121" spans="1:7" x14ac:dyDescent="0.2">
      <c r="A121" s="409" t="s">
        <v>1513</v>
      </c>
      <c r="B121" s="409" t="s">
        <v>1514</v>
      </c>
      <c r="C121" s="414" t="s">
        <v>1515</v>
      </c>
      <c r="D121" s="422">
        <v>0</v>
      </c>
      <c r="E121" s="422">
        <v>0</v>
      </c>
      <c r="F121" s="336"/>
      <c r="G121" s="329"/>
    </row>
    <row r="122" spans="1:7" x14ac:dyDescent="0.2">
      <c r="A122" s="409" t="s">
        <v>1516</v>
      </c>
      <c r="B122" s="409" t="s">
        <v>1517</v>
      </c>
      <c r="C122" s="414" t="s">
        <v>1518</v>
      </c>
      <c r="D122" s="422">
        <v>802391.27307</v>
      </c>
      <c r="E122" s="422">
        <v>760195.96953</v>
      </c>
      <c r="F122" s="334"/>
      <c r="G122" s="335"/>
    </row>
    <row r="123" spans="1:7" x14ac:dyDescent="0.2">
      <c r="A123" s="409" t="s">
        <v>1522</v>
      </c>
      <c r="B123" s="409" t="s">
        <v>1523</v>
      </c>
      <c r="C123" s="414" t="s">
        <v>1524</v>
      </c>
      <c r="D123" s="422">
        <v>81569.015119999996</v>
      </c>
      <c r="E123" s="422">
        <v>190550.03839</v>
      </c>
      <c r="F123" s="334"/>
      <c r="G123" s="335"/>
    </row>
    <row r="124" spans="1:7" x14ac:dyDescent="0.2">
      <c r="A124" s="409" t="s">
        <v>1528</v>
      </c>
      <c r="B124" s="409" t="s">
        <v>1529</v>
      </c>
      <c r="C124" s="414" t="s">
        <v>1530</v>
      </c>
      <c r="D124" s="422">
        <v>5600</v>
      </c>
      <c r="E124" s="422">
        <v>27684.24235</v>
      </c>
      <c r="F124" s="336"/>
      <c r="G124" s="329"/>
    </row>
    <row r="125" spans="1:7" ht="12.75" customHeight="1" x14ac:dyDescent="0.2">
      <c r="A125" s="409" t="s">
        <v>1531</v>
      </c>
      <c r="B125" s="409" t="s">
        <v>1532</v>
      </c>
      <c r="C125" s="414" t="s">
        <v>1533</v>
      </c>
      <c r="D125" s="422">
        <v>737400.76434999995</v>
      </c>
      <c r="E125" s="422">
        <v>716797.66801000002</v>
      </c>
      <c r="F125" s="334"/>
      <c r="G125" s="335"/>
    </row>
    <row r="126" spans="1:7" ht="12.75" customHeight="1" x14ac:dyDescent="0.2">
      <c r="A126" s="409" t="s">
        <v>1534</v>
      </c>
      <c r="B126" s="409" t="s">
        <v>1535</v>
      </c>
      <c r="C126" s="414" t="s">
        <v>1536</v>
      </c>
      <c r="D126" s="422">
        <v>27915.560030000001</v>
      </c>
      <c r="E126" s="422">
        <v>25958.80125</v>
      </c>
      <c r="F126" s="334"/>
      <c r="G126" s="335"/>
    </row>
    <row r="127" spans="1:7" ht="12.75" customHeight="1" x14ac:dyDescent="0.2">
      <c r="A127" s="409" t="s">
        <v>1537</v>
      </c>
      <c r="B127" s="409" t="s">
        <v>1321</v>
      </c>
      <c r="C127" s="414" t="s">
        <v>1322</v>
      </c>
      <c r="D127" s="422">
        <v>287251.31864000001</v>
      </c>
      <c r="E127" s="422">
        <v>276264.21299999999</v>
      </c>
      <c r="F127" s="334"/>
      <c r="G127" s="335"/>
    </row>
    <row r="128" spans="1:7" ht="12.75" customHeight="1" x14ac:dyDescent="0.2">
      <c r="A128" s="409" t="s">
        <v>1538</v>
      </c>
      <c r="B128" s="409" t="s">
        <v>1324</v>
      </c>
      <c r="C128" s="414" t="s">
        <v>1325</v>
      </c>
      <c r="D128" s="422">
        <v>127130.65308</v>
      </c>
      <c r="E128" s="422">
        <v>123715.45144999999</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4965.4223199999997</v>
      </c>
      <c r="E130" s="422">
        <v>25513.349760000001</v>
      </c>
      <c r="F130" s="336"/>
      <c r="G130" s="329"/>
    </row>
    <row r="131" spans="1:7" ht="12.75" customHeight="1" x14ac:dyDescent="0.2">
      <c r="A131" s="409" t="s">
        <v>1541</v>
      </c>
      <c r="B131" s="409" t="s">
        <v>1333</v>
      </c>
      <c r="C131" s="414" t="s">
        <v>1334</v>
      </c>
      <c r="D131" s="422">
        <v>84863.542000000001</v>
      </c>
      <c r="E131" s="422">
        <v>87830.004000000001</v>
      </c>
      <c r="F131" s="334"/>
      <c r="G131" s="335"/>
    </row>
    <row r="132" spans="1:7" ht="12.75" customHeight="1" x14ac:dyDescent="0.2">
      <c r="A132" s="409" t="s">
        <v>1542</v>
      </c>
      <c r="B132" s="409" t="s">
        <v>65</v>
      </c>
      <c r="C132" s="414" t="s">
        <v>1336</v>
      </c>
      <c r="D132" s="422">
        <v>21199.377489999999</v>
      </c>
      <c r="E132" s="422">
        <v>8650.5463199999995</v>
      </c>
      <c r="F132" s="336"/>
      <c r="G132" s="329"/>
    </row>
    <row r="133" spans="1:7" ht="12.75" customHeight="1" x14ac:dyDescent="0.2">
      <c r="A133" s="409" t="s">
        <v>1543</v>
      </c>
      <c r="B133" s="409" t="s">
        <v>1544</v>
      </c>
      <c r="C133" s="414" t="s">
        <v>1545</v>
      </c>
      <c r="D133" s="422">
        <v>312.02100000000002</v>
      </c>
      <c r="E133" s="422">
        <v>72.242000000000004</v>
      </c>
      <c r="F133" s="334"/>
      <c r="G133" s="335"/>
    </row>
    <row r="134" spans="1:7" ht="12.75" customHeight="1" x14ac:dyDescent="0.2">
      <c r="A134" s="409" t="s">
        <v>1546</v>
      </c>
      <c r="B134" s="409" t="s">
        <v>1547</v>
      </c>
      <c r="C134" s="414" t="s">
        <v>1548</v>
      </c>
      <c r="D134" s="422">
        <v>229.58449999999999</v>
      </c>
      <c r="E134" s="422">
        <v>14483.797</v>
      </c>
      <c r="F134" s="336"/>
      <c r="G134" s="329"/>
    </row>
    <row r="135" spans="1:7" ht="12.75" customHeight="1" x14ac:dyDescent="0.2">
      <c r="A135" s="409" t="s">
        <v>1549</v>
      </c>
      <c r="B135" s="409" t="s">
        <v>1550</v>
      </c>
      <c r="C135" s="414" t="s">
        <v>1551</v>
      </c>
      <c r="D135" s="422">
        <v>6745.9019900000003</v>
      </c>
      <c r="E135" s="422">
        <v>27544.224890000001</v>
      </c>
      <c r="F135" s="334"/>
      <c r="G135" s="335"/>
    </row>
    <row r="136" spans="1:7" ht="12.75" customHeight="1" x14ac:dyDescent="0.2">
      <c r="A136" s="409" t="s">
        <v>1565</v>
      </c>
      <c r="B136" s="409" t="s">
        <v>1566</v>
      </c>
      <c r="C136" s="414" t="s">
        <v>1567</v>
      </c>
      <c r="D136" s="422">
        <v>120421.57141999999</v>
      </c>
      <c r="E136" s="422">
        <v>156124.7985</v>
      </c>
      <c r="F136" s="336"/>
      <c r="G136" s="329"/>
    </row>
    <row r="137" spans="1:7" ht="12.75" customHeight="1" x14ac:dyDescent="0.2">
      <c r="A137" s="411" t="s">
        <v>1569</v>
      </c>
      <c r="B137" s="409" t="s">
        <v>1570</v>
      </c>
      <c r="C137" s="414" t="s">
        <v>1571</v>
      </c>
      <c r="D137" s="422">
        <v>21357.237659999999</v>
      </c>
      <c r="E137" s="422">
        <v>45210.034599999999</v>
      </c>
      <c r="F137" s="334"/>
      <c r="G137" s="335"/>
    </row>
    <row r="138" spans="1:7" ht="12.75" customHeight="1" x14ac:dyDescent="0.2">
      <c r="A138" s="409" t="s">
        <v>1572</v>
      </c>
      <c r="B138" s="409" t="s">
        <v>1573</v>
      </c>
      <c r="C138" s="414" t="s">
        <v>1574</v>
      </c>
      <c r="D138" s="422">
        <v>45444.354599999999</v>
      </c>
      <c r="E138" s="422">
        <v>35398.715680000001</v>
      </c>
      <c r="F138" s="336"/>
      <c r="G138" s="329"/>
    </row>
    <row r="139" spans="1:7" ht="12.75" customHeight="1" x14ac:dyDescent="0.2">
      <c r="A139" s="409" t="s">
        <v>1575</v>
      </c>
      <c r="B139" s="409" t="s">
        <v>1576</v>
      </c>
      <c r="C139" s="414" t="s">
        <v>1577</v>
      </c>
      <c r="D139" s="422">
        <v>622597.57918</v>
      </c>
      <c r="E139" s="422">
        <v>381387.82991999999</v>
      </c>
      <c r="F139" s="334"/>
      <c r="G139" s="335"/>
    </row>
    <row r="140" spans="1:7" ht="12.75" customHeight="1" x14ac:dyDescent="0.2">
      <c r="A140" s="1049" t="s">
        <v>1578</v>
      </c>
      <c r="B140" s="1049" t="s">
        <v>1579</v>
      </c>
      <c r="C140" s="1050" t="s">
        <v>1580</v>
      </c>
      <c r="D140" s="1051">
        <v>95599.789680000002</v>
      </c>
      <c r="E140" s="1051">
        <v>91441.511180000001</v>
      </c>
      <c r="F140" s="336"/>
      <c r="G140" s="329"/>
    </row>
    <row r="141" spans="1:7" x14ac:dyDescent="0.2">
      <c r="A141" s="223"/>
      <c r="D141" s="327"/>
      <c r="E141" s="327"/>
      <c r="F141" s="327"/>
      <c r="G141" s="327"/>
    </row>
    <row r="142" spans="1:7" x14ac:dyDescent="0.2">
      <c r="A142" s="223"/>
      <c r="D142" s="327"/>
      <c r="E142" s="327"/>
      <c r="F142" s="327"/>
      <c r="G142" s="327"/>
    </row>
    <row r="143" spans="1:7" x14ac:dyDescent="0.2">
      <c r="A143" s="223"/>
      <c r="D143" s="327"/>
      <c r="E143" s="327"/>
      <c r="F143" s="327"/>
      <c r="G143" s="327"/>
    </row>
    <row r="144" spans="1:7" x14ac:dyDescent="0.2">
      <c r="A144" s="223"/>
      <c r="D144" s="327"/>
      <c r="E144" s="327"/>
      <c r="F144" s="327"/>
      <c r="G144" s="327"/>
    </row>
    <row r="145" spans="1:7" x14ac:dyDescent="0.2">
      <c r="A145" s="223"/>
      <c r="D145" s="327"/>
      <c r="E145" s="327"/>
      <c r="F145" s="327"/>
      <c r="G145" s="327"/>
    </row>
    <row r="146" spans="1:7"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row r="198" spans="1:7" x14ac:dyDescent="0.2">
      <c r="A198" s="223"/>
      <c r="D198" s="327"/>
      <c r="E198" s="327"/>
      <c r="F198" s="327"/>
      <c r="G198" s="327"/>
    </row>
    <row r="199" spans="1:7" x14ac:dyDescent="0.2">
      <c r="A199" s="223"/>
      <c r="D199" s="327"/>
      <c r="E199" s="327"/>
      <c r="F199" s="327"/>
      <c r="G199" s="327"/>
    </row>
    <row r="200" spans="1:7" x14ac:dyDescent="0.2">
      <c r="A200" s="223"/>
      <c r="D200" s="327"/>
      <c r="E200" s="327"/>
      <c r="F200" s="327"/>
      <c r="G200" s="327"/>
    </row>
    <row r="201" spans="1:7" x14ac:dyDescent="0.2">
      <c r="A201" s="223"/>
      <c r="D201" s="327"/>
      <c r="E201" s="327"/>
      <c r="F201" s="327"/>
      <c r="G201" s="327"/>
    </row>
    <row r="202" spans="1:7" x14ac:dyDescent="0.2">
      <c r="A202" s="223"/>
      <c r="D202" s="327"/>
      <c r="E202" s="327"/>
      <c r="F202" s="327"/>
      <c r="G202" s="327"/>
    </row>
    <row r="203" spans="1:7" x14ac:dyDescent="0.2">
      <c r="A203" s="223"/>
      <c r="D203" s="327"/>
      <c r="E203" s="327"/>
      <c r="F203" s="327"/>
      <c r="G203" s="327"/>
    </row>
    <row r="204" spans="1:7" x14ac:dyDescent="0.2">
      <c r="A204" s="223"/>
      <c r="D204" s="327"/>
      <c r="E204" s="327"/>
      <c r="F204" s="327"/>
      <c r="G204" s="327"/>
    </row>
    <row r="205" spans="1:7" x14ac:dyDescent="0.2">
      <c r="A205" s="223"/>
      <c r="D205" s="327"/>
      <c r="E205" s="327"/>
      <c r="F205" s="327"/>
      <c r="G205" s="327"/>
    </row>
    <row r="206" spans="1:7" x14ac:dyDescent="0.2">
      <c r="A206" s="223"/>
      <c r="D206" s="327"/>
      <c r="E206" s="327"/>
      <c r="F206" s="327"/>
      <c r="G206" s="327"/>
    </row>
    <row r="207" spans="1:7" x14ac:dyDescent="0.2">
      <c r="A207" s="223"/>
      <c r="D207" s="327"/>
      <c r="E207" s="327"/>
      <c r="F207" s="327"/>
      <c r="G207" s="327"/>
    </row>
    <row r="208" spans="1:7" x14ac:dyDescent="0.2">
      <c r="A208" s="223"/>
      <c r="D208" s="327"/>
      <c r="E208" s="327"/>
      <c r="F208" s="327"/>
      <c r="G208" s="327"/>
    </row>
    <row r="209" spans="1:7" x14ac:dyDescent="0.2">
      <c r="A209" s="223"/>
      <c r="D209" s="327"/>
      <c r="E209" s="327"/>
      <c r="F209" s="327"/>
      <c r="G209" s="327"/>
    </row>
    <row r="210" spans="1:7" x14ac:dyDescent="0.2">
      <c r="A210" s="223"/>
      <c r="D210" s="327"/>
      <c r="E210" s="327"/>
      <c r="F210" s="327"/>
      <c r="G210" s="327"/>
    </row>
    <row r="211" spans="1:7" x14ac:dyDescent="0.2">
      <c r="A211" s="223"/>
      <c r="D211" s="327"/>
      <c r="E211" s="327"/>
      <c r="F211" s="327"/>
      <c r="G211"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71" fitToHeight="2" orientation="portrait" useFirstPageNumber="1" r:id="rId1"/>
  <headerFooter>
    <oddHeader>&amp;L&amp;"Tahoma,Kurzíva"Závěrečný účet Moravskoslezského kraje za rok 2022&amp;R&amp;"Tahoma,Kurzíva"Tabulka č. 35</oddHeader>
    <oddFooter>&amp;C&amp;"Tahoma,Obyčejné"&amp;P</oddFooter>
  </headerFooter>
  <rowBreaks count="1" manualBreakCount="1">
    <brk id="74"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E550-0FAF-4A70-80B9-336016C70867}">
  <sheetPr>
    <pageSetUpPr fitToPage="1"/>
  </sheetPr>
  <dimension ref="A1:H83"/>
  <sheetViews>
    <sheetView showGridLines="0" zoomScaleNormal="100" zoomScaleSheetLayoutView="100" workbookViewId="0">
      <selection activeCell="H11" sqref="H11"/>
    </sheetView>
  </sheetViews>
  <sheetFormatPr defaultColWidth="9.28515625" defaultRowHeight="12.75" x14ac:dyDescent="0.2"/>
  <cols>
    <col min="1" max="1" width="6.7109375" style="91" customWidth="1"/>
    <col min="2" max="2" width="58.42578125" style="91" customWidth="1"/>
    <col min="3" max="3" width="8.5703125" style="90" customWidth="1"/>
    <col min="4" max="7" width="15.42578125" style="91" customWidth="1"/>
    <col min="8" max="8" width="11.42578125" style="91" bestFit="1" customWidth="1"/>
    <col min="9"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1583</v>
      </c>
      <c r="B2" s="1344"/>
      <c r="C2" s="1344"/>
      <c r="D2" s="1344"/>
      <c r="E2" s="1344"/>
      <c r="F2" s="1344"/>
      <c r="G2" s="1344"/>
    </row>
    <row r="4" spans="1:7" ht="12.75" customHeight="1" x14ac:dyDescent="0.2">
      <c r="A4" s="1081"/>
      <c r="B4" s="1082"/>
      <c r="C4" s="1083"/>
      <c r="D4" s="1084">
        <v>1</v>
      </c>
      <c r="E4" s="1084">
        <v>2</v>
      </c>
      <c r="F4" s="1084">
        <v>3</v>
      </c>
      <c r="G4" s="1084">
        <v>4</v>
      </c>
    </row>
    <row r="5" spans="1:7" s="229" customFormat="1" ht="12.75" customHeight="1" x14ac:dyDescent="0.2">
      <c r="A5" s="1366" t="s">
        <v>1140</v>
      </c>
      <c r="B5" s="1367"/>
      <c r="C5" s="1370" t="s">
        <v>1141</v>
      </c>
      <c r="D5" s="1372" t="s">
        <v>1584</v>
      </c>
      <c r="E5" s="1372"/>
      <c r="F5" s="1372" t="s">
        <v>1585</v>
      </c>
      <c r="G5" s="1372"/>
    </row>
    <row r="6" spans="1:7" s="229" customFormat="1" ht="2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20464261.686409999</v>
      </c>
      <c r="E7" s="1087">
        <v>244006.55106</v>
      </c>
      <c r="F7" s="1087">
        <v>19831491.489560001</v>
      </c>
      <c r="G7" s="1087">
        <v>200868.95051</v>
      </c>
    </row>
    <row r="8" spans="1:7" x14ac:dyDescent="0.2">
      <c r="A8" s="1044" t="s">
        <v>1151</v>
      </c>
      <c r="B8" s="1044" t="s">
        <v>1589</v>
      </c>
      <c r="C8" s="1069" t="s">
        <v>64</v>
      </c>
      <c r="D8" s="1087">
        <v>20419249.524999999</v>
      </c>
      <c r="E8" s="1087">
        <v>242341.95936000001</v>
      </c>
      <c r="F8" s="1087">
        <v>19792857.552390002</v>
      </c>
      <c r="G8" s="1087">
        <v>199784.64059</v>
      </c>
    </row>
    <row r="9" spans="1:7" x14ac:dyDescent="0.2">
      <c r="A9" s="1052" t="s">
        <v>1153</v>
      </c>
      <c r="B9" s="1052" t="s">
        <v>1590</v>
      </c>
      <c r="C9" s="1072" t="s">
        <v>1591</v>
      </c>
      <c r="D9" s="417">
        <v>2251001.2036199998</v>
      </c>
      <c r="E9" s="417">
        <v>53009.032019999999</v>
      </c>
      <c r="F9" s="417">
        <v>2005105.23731</v>
      </c>
      <c r="G9" s="417">
        <v>39046.272250000002</v>
      </c>
    </row>
    <row r="10" spans="1:7" x14ac:dyDescent="0.2">
      <c r="A10" s="409" t="s">
        <v>1156</v>
      </c>
      <c r="B10" s="409" t="s">
        <v>1592</v>
      </c>
      <c r="C10" s="414" t="s">
        <v>1593</v>
      </c>
      <c r="D10" s="417">
        <v>439035.99449999997</v>
      </c>
      <c r="E10" s="417">
        <v>33483.34693</v>
      </c>
      <c r="F10" s="417">
        <v>401193.53957000002</v>
      </c>
      <c r="G10" s="417">
        <v>28815.650079999999</v>
      </c>
    </row>
    <row r="11" spans="1:7" x14ac:dyDescent="0.2">
      <c r="A11" s="409" t="s">
        <v>1159</v>
      </c>
      <c r="B11" s="409" t="s">
        <v>1594</v>
      </c>
      <c r="C11" s="414" t="s">
        <v>1595</v>
      </c>
      <c r="D11" s="417">
        <v>182.14904999999999</v>
      </c>
      <c r="E11" s="417">
        <v>43.343870000000003</v>
      </c>
      <c r="F11" s="417">
        <v>166.29724999999999</v>
      </c>
      <c r="G11" s="417">
        <v>57.840870000000002</v>
      </c>
    </row>
    <row r="12" spans="1:7" x14ac:dyDescent="0.2">
      <c r="A12" s="409" t="s">
        <v>1162</v>
      </c>
      <c r="B12" s="409" t="s">
        <v>1596</v>
      </c>
      <c r="C12" s="414" t="s">
        <v>1597</v>
      </c>
      <c r="D12" s="417">
        <v>536901.63223999995</v>
      </c>
      <c r="E12" s="417">
        <v>20303.281060000001</v>
      </c>
      <c r="F12" s="417">
        <v>500384.45585000003</v>
      </c>
      <c r="G12" s="417">
        <v>12319.99008</v>
      </c>
    </row>
    <row r="13" spans="1:7" x14ac:dyDescent="0.2">
      <c r="A13" s="409" t="s">
        <v>1165</v>
      </c>
      <c r="B13" s="409" t="s">
        <v>1598</v>
      </c>
      <c r="C13" s="414" t="s">
        <v>1599</v>
      </c>
      <c r="D13" s="417">
        <v>-8579.0963699999993</v>
      </c>
      <c r="E13" s="417"/>
      <c r="F13" s="417">
        <v>-10131.74943</v>
      </c>
      <c r="G13" s="417"/>
    </row>
    <row r="14" spans="1:7" x14ac:dyDescent="0.2">
      <c r="A14" s="409" t="s">
        <v>1168</v>
      </c>
      <c r="B14" s="409" t="s">
        <v>1600</v>
      </c>
      <c r="C14" s="414" t="s">
        <v>1601</v>
      </c>
      <c r="D14" s="417">
        <v>-54562.336710000003</v>
      </c>
      <c r="E14" s="417">
        <v>-2365.23774</v>
      </c>
      <c r="F14" s="417">
        <v>-52058.221080000003</v>
      </c>
      <c r="G14" s="417">
        <v>-1517.1066499999999</v>
      </c>
    </row>
    <row r="15" spans="1:7" x14ac:dyDescent="0.2">
      <c r="A15" s="409" t="s">
        <v>1171</v>
      </c>
      <c r="B15" s="409" t="s">
        <v>1602</v>
      </c>
      <c r="C15" s="414" t="s">
        <v>1603</v>
      </c>
      <c r="D15" s="417">
        <v>-1479.3247200000001</v>
      </c>
      <c r="E15" s="417">
        <v>-2317.8233300000002</v>
      </c>
      <c r="F15" s="417">
        <v>-419.87821000000002</v>
      </c>
      <c r="G15" s="417">
        <v>-2111.2341999999999</v>
      </c>
    </row>
    <row r="16" spans="1:7" x14ac:dyDescent="0.2">
      <c r="A16" s="409" t="s">
        <v>1174</v>
      </c>
      <c r="B16" s="409" t="s">
        <v>159</v>
      </c>
      <c r="C16" s="414" t="s">
        <v>1604</v>
      </c>
      <c r="D16" s="417">
        <v>814688.92105</v>
      </c>
      <c r="E16" s="417">
        <v>6726.4086699999998</v>
      </c>
      <c r="F16" s="417">
        <v>694137.01329000003</v>
      </c>
      <c r="G16" s="417">
        <v>7064.5759699999999</v>
      </c>
    </row>
    <row r="17" spans="1:7" x14ac:dyDescent="0.2">
      <c r="A17" s="409" t="s">
        <v>1177</v>
      </c>
      <c r="B17" s="409" t="s">
        <v>145</v>
      </c>
      <c r="C17" s="414" t="s">
        <v>1605</v>
      </c>
      <c r="D17" s="417">
        <v>49606.125469999999</v>
      </c>
      <c r="E17" s="417">
        <v>80.370320000000007</v>
      </c>
      <c r="F17" s="417">
        <v>24342.419730000001</v>
      </c>
      <c r="G17" s="417">
        <v>61.313040000000001</v>
      </c>
    </row>
    <row r="18" spans="1:7" x14ac:dyDescent="0.2">
      <c r="A18" s="409" t="s">
        <v>1606</v>
      </c>
      <c r="B18" s="409" t="s">
        <v>1607</v>
      </c>
      <c r="C18" s="414" t="s">
        <v>1608</v>
      </c>
      <c r="D18" s="417">
        <v>3993.5726599999998</v>
      </c>
      <c r="E18" s="417">
        <v>79.733549999999994</v>
      </c>
      <c r="F18" s="417">
        <v>3029.5511099999999</v>
      </c>
      <c r="G18" s="417">
        <v>80.715130000000002</v>
      </c>
    </row>
    <row r="19" spans="1:7" x14ac:dyDescent="0.2">
      <c r="A19" s="409" t="s">
        <v>1609</v>
      </c>
      <c r="B19" s="409" t="s">
        <v>1610</v>
      </c>
      <c r="C19" s="414" t="s">
        <v>1611</v>
      </c>
      <c r="D19" s="417">
        <v>-28088.822899999999</v>
      </c>
      <c r="E19" s="417">
        <v>-750.69289000000003</v>
      </c>
      <c r="F19" s="417">
        <v>-23893.84316</v>
      </c>
      <c r="G19" s="417">
        <v>-368.83436</v>
      </c>
    </row>
    <row r="20" spans="1:7" x14ac:dyDescent="0.2">
      <c r="A20" s="409" t="s">
        <v>1612</v>
      </c>
      <c r="B20" s="409" t="s">
        <v>1613</v>
      </c>
      <c r="C20" s="414" t="s">
        <v>1614</v>
      </c>
      <c r="D20" s="417">
        <v>951911.51129000005</v>
      </c>
      <c r="E20" s="417">
        <v>19743.58467</v>
      </c>
      <c r="F20" s="417">
        <v>803926.22288000002</v>
      </c>
      <c r="G20" s="417">
        <v>17675.409820000001</v>
      </c>
    </row>
    <row r="21" spans="1:7" x14ac:dyDescent="0.2">
      <c r="A21" s="409" t="s">
        <v>1615</v>
      </c>
      <c r="B21" s="409" t="s">
        <v>1616</v>
      </c>
      <c r="C21" s="414" t="s">
        <v>1617</v>
      </c>
      <c r="D21" s="417">
        <v>10338495.17068</v>
      </c>
      <c r="E21" s="417">
        <v>71562.85428</v>
      </c>
      <c r="F21" s="417">
        <v>10250544.435079999</v>
      </c>
      <c r="G21" s="417">
        <v>59907.197930000002</v>
      </c>
    </row>
    <row r="22" spans="1:7" x14ac:dyDescent="0.2">
      <c r="A22" s="409" t="s">
        <v>1618</v>
      </c>
      <c r="B22" s="409" t="s">
        <v>1619</v>
      </c>
      <c r="C22" s="414" t="s">
        <v>1620</v>
      </c>
      <c r="D22" s="417">
        <v>3382679.9779300001</v>
      </c>
      <c r="E22" s="417">
        <v>21308.324540000001</v>
      </c>
      <c r="F22" s="417">
        <v>3389434.2840300002</v>
      </c>
      <c r="G22" s="417">
        <v>18094.572980000001</v>
      </c>
    </row>
    <row r="23" spans="1:7" x14ac:dyDescent="0.2">
      <c r="A23" s="409" t="s">
        <v>1621</v>
      </c>
      <c r="B23" s="409" t="s">
        <v>1622</v>
      </c>
      <c r="C23" s="414" t="s">
        <v>1623</v>
      </c>
      <c r="D23" s="417">
        <v>42255.945390000001</v>
      </c>
      <c r="E23" s="417">
        <v>239.73502999999999</v>
      </c>
      <c r="F23" s="417">
        <v>42797.378689999998</v>
      </c>
      <c r="G23" s="417">
        <v>201.94395</v>
      </c>
    </row>
    <row r="24" spans="1:7" x14ac:dyDescent="0.2">
      <c r="A24" s="409" t="s">
        <v>1624</v>
      </c>
      <c r="B24" s="409" t="s">
        <v>1625</v>
      </c>
      <c r="C24" s="414" t="s">
        <v>1626</v>
      </c>
      <c r="D24" s="417">
        <v>316015.03557000001</v>
      </c>
      <c r="E24" s="417">
        <v>2019.8782200000001</v>
      </c>
      <c r="F24" s="417">
        <v>457423.75312000001</v>
      </c>
      <c r="G24" s="417">
        <v>1855.1392699999999</v>
      </c>
    </row>
    <row r="25" spans="1:7" x14ac:dyDescent="0.2">
      <c r="A25" s="409" t="s">
        <v>1627</v>
      </c>
      <c r="B25" s="409" t="s">
        <v>1628</v>
      </c>
      <c r="C25" s="414" t="s">
        <v>1629</v>
      </c>
      <c r="D25" s="417">
        <v>5791.5584600000002</v>
      </c>
      <c r="E25" s="417">
        <v>3.1434099999999998</v>
      </c>
      <c r="F25" s="417">
        <v>10406.52204</v>
      </c>
      <c r="G25" s="417">
        <v>1.6551199999999999</v>
      </c>
    </row>
    <row r="26" spans="1:7" x14ac:dyDescent="0.2">
      <c r="A26" s="409" t="s">
        <v>1630</v>
      </c>
      <c r="B26" s="409" t="s">
        <v>1631</v>
      </c>
      <c r="C26" s="414" t="s">
        <v>1632</v>
      </c>
      <c r="D26" s="417">
        <v>76.480410000000006</v>
      </c>
      <c r="E26" s="417">
        <v>54.516590000000001</v>
      </c>
      <c r="F26" s="417">
        <v>576.67952000000002</v>
      </c>
      <c r="G26" s="417">
        <v>229.12782000000001</v>
      </c>
    </row>
    <row r="27" spans="1:7" x14ac:dyDescent="0.2">
      <c r="A27" s="409" t="s">
        <v>1633</v>
      </c>
      <c r="B27" s="409" t="s">
        <v>1634</v>
      </c>
      <c r="C27" s="414" t="s">
        <v>1635</v>
      </c>
      <c r="D27" s="417">
        <v>4.3789999999999996</v>
      </c>
      <c r="E27" s="417"/>
      <c r="F27" s="417">
        <v>4.3789999999999996</v>
      </c>
      <c r="G27" s="417"/>
    </row>
    <row r="28" spans="1:7" x14ac:dyDescent="0.2">
      <c r="A28" s="409" t="s">
        <v>1636</v>
      </c>
      <c r="B28" s="409" t="s">
        <v>1637</v>
      </c>
      <c r="C28" s="414" t="s">
        <v>1638</v>
      </c>
      <c r="D28" s="417">
        <v>1706.2270699999999</v>
      </c>
      <c r="E28" s="417">
        <v>158.09392</v>
      </c>
      <c r="F28" s="417">
        <v>1570.9856600000001</v>
      </c>
      <c r="G28" s="417">
        <v>57.352629999999998</v>
      </c>
    </row>
    <row r="29" spans="1:7" x14ac:dyDescent="0.2">
      <c r="A29" s="409" t="s">
        <v>1639</v>
      </c>
      <c r="B29" s="409" t="s">
        <v>1640</v>
      </c>
      <c r="C29" s="414" t="s">
        <v>1641</v>
      </c>
      <c r="D29" s="417">
        <v>34.768349999999998</v>
      </c>
      <c r="E29" s="417">
        <v>3.1E-2</v>
      </c>
      <c r="F29" s="417">
        <v>57.195889999999999</v>
      </c>
      <c r="G29" s="417"/>
    </row>
    <row r="30" spans="1:7" x14ac:dyDescent="0.2">
      <c r="A30" s="409" t="s">
        <v>1642</v>
      </c>
      <c r="B30" s="409" t="s">
        <v>1643</v>
      </c>
      <c r="C30" s="414" t="s">
        <v>1644</v>
      </c>
      <c r="D30" s="417">
        <v>455.61021</v>
      </c>
      <c r="E30" s="417">
        <v>4.7647599999999999</v>
      </c>
      <c r="F30" s="417">
        <v>113.67737</v>
      </c>
      <c r="G30" s="417">
        <v>1.4999999999999999E-2</v>
      </c>
    </row>
    <row r="31" spans="1:7" x14ac:dyDescent="0.2">
      <c r="A31" s="409" t="s">
        <v>1645</v>
      </c>
      <c r="B31" s="409" t="s">
        <v>1646</v>
      </c>
      <c r="C31" s="414" t="s">
        <v>1647</v>
      </c>
      <c r="D31" s="417">
        <v>15.27214</v>
      </c>
      <c r="E31" s="417"/>
      <c r="F31" s="417"/>
      <c r="G31" s="417"/>
    </row>
    <row r="32" spans="1:7" x14ac:dyDescent="0.2">
      <c r="A32" s="409" t="s">
        <v>1648</v>
      </c>
      <c r="B32" s="409" t="s">
        <v>1649</v>
      </c>
      <c r="C32" s="414" t="s">
        <v>1650</v>
      </c>
      <c r="D32" s="417">
        <v>27933.559689999998</v>
      </c>
      <c r="E32" s="417">
        <v>900.15914999999995</v>
      </c>
      <c r="F32" s="417">
        <v>25403.64604</v>
      </c>
      <c r="G32" s="417">
        <v>3482.9935099999998</v>
      </c>
    </row>
    <row r="33" spans="1:8" x14ac:dyDescent="0.2">
      <c r="A33" s="409" t="s">
        <v>1651</v>
      </c>
      <c r="B33" s="409" t="s">
        <v>1652</v>
      </c>
      <c r="C33" s="414" t="s">
        <v>1653</v>
      </c>
      <c r="D33" s="417">
        <v>3924.1353300000001</v>
      </c>
      <c r="E33" s="417">
        <v>56.99389</v>
      </c>
      <c r="F33" s="417">
        <v>9502.0304799999994</v>
      </c>
      <c r="G33" s="417">
        <v>40.392299999999999</v>
      </c>
    </row>
    <row r="34" spans="1:8" x14ac:dyDescent="0.2">
      <c r="A34" s="409" t="s">
        <v>1654</v>
      </c>
      <c r="B34" s="409" t="s">
        <v>1655</v>
      </c>
      <c r="C34" s="414" t="s">
        <v>1656</v>
      </c>
      <c r="D34" s="417">
        <v>2206.8105399999999</v>
      </c>
      <c r="E34" s="417">
        <v>264</v>
      </c>
      <c r="F34" s="417">
        <v>4282.2167300000001</v>
      </c>
      <c r="G34" s="417">
        <v>556.41502000000003</v>
      </c>
    </row>
    <row r="35" spans="1:8" x14ac:dyDescent="0.2">
      <c r="A35" s="409" t="s">
        <v>1657</v>
      </c>
      <c r="B35" s="409" t="s">
        <v>1658</v>
      </c>
      <c r="C35" s="414" t="s">
        <v>1659</v>
      </c>
      <c r="D35" s="417">
        <v>965958.83227000001</v>
      </c>
      <c r="E35" s="417">
        <v>12760.61225</v>
      </c>
      <c r="F35" s="417">
        <v>910928.83143999998</v>
      </c>
      <c r="G35" s="417">
        <v>11800.73911</v>
      </c>
    </row>
    <row r="36" spans="1:8" x14ac:dyDescent="0.2">
      <c r="A36" s="409" t="s">
        <v>1660</v>
      </c>
      <c r="B36" s="409" t="s">
        <v>1661</v>
      </c>
      <c r="C36" s="414" t="s">
        <v>1662</v>
      </c>
      <c r="D36" s="417"/>
      <c r="E36" s="417"/>
      <c r="F36" s="417"/>
      <c r="G36" s="417"/>
    </row>
    <row r="37" spans="1:8" x14ac:dyDescent="0.2">
      <c r="A37" s="409" t="s">
        <v>1663</v>
      </c>
      <c r="B37" s="409" t="s">
        <v>1664</v>
      </c>
      <c r="C37" s="414" t="s">
        <v>1665</v>
      </c>
      <c r="D37" s="417">
        <v>693.7115</v>
      </c>
      <c r="E37" s="417">
        <v>2.3279999999999999E-2</v>
      </c>
      <c r="F37" s="417">
        <v>338.26265999999998</v>
      </c>
      <c r="G37" s="417">
        <v>1.2E-2</v>
      </c>
    </row>
    <row r="38" spans="1:8" x14ac:dyDescent="0.2">
      <c r="A38" s="409" t="s">
        <v>1666</v>
      </c>
      <c r="B38" s="409" t="s">
        <v>1667</v>
      </c>
      <c r="C38" s="414" t="s">
        <v>1668</v>
      </c>
      <c r="D38" s="417"/>
      <c r="E38" s="417"/>
      <c r="F38" s="417"/>
      <c r="G38" s="417"/>
    </row>
    <row r="39" spans="1:8" x14ac:dyDescent="0.2">
      <c r="A39" s="409" t="s">
        <v>1669</v>
      </c>
      <c r="B39" s="409" t="s">
        <v>1670</v>
      </c>
      <c r="C39" s="414" t="s">
        <v>1671</v>
      </c>
      <c r="D39" s="417">
        <v>-6044.83817</v>
      </c>
      <c r="E39" s="417"/>
      <c r="F39" s="417">
        <v>973.26134999999999</v>
      </c>
      <c r="G39" s="417"/>
    </row>
    <row r="40" spans="1:8" x14ac:dyDescent="0.2">
      <c r="A40" s="409" t="s">
        <v>1672</v>
      </c>
      <c r="B40" s="409" t="s">
        <v>1673</v>
      </c>
      <c r="C40" s="414" t="s">
        <v>1674</v>
      </c>
      <c r="D40" s="417">
        <v>541.29578000000004</v>
      </c>
      <c r="E40" s="417">
        <v>-297.57251000000002</v>
      </c>
      <c r="F40" s="417">
        <v>-604.88207999999997</v>
      </c>
      <c r="G40" s="417">
        <v>-14.028829999999999</v>
      </c>
    </row>
    <row r="41" spans="1:8" x14ac:dyDescent="0.2">
      <c r="A41" s="409" t="s">
        <v>1675</v>
      </c>
      <c r="B41" s="409" t="s">
        <v>1676</v>
      </c>
      <c r="C41" s="414" t="s">
        <v>1677</v>
      </c>
      <c r="D41" s="417">
        <v>6440.5074500000001</v>
      </c>
      <c r="E41" s="417">
        <v>233.93483000000001</v>
      </c>
      <c r="F41" s="417">
        <v>9061.3899600000004</v>
      </c>
      <c r="G41" s="417">
        <v>63.560160000000003</v>
      </c>
    </row>
    <row r="42" spans="1:8" x14ac:dyDescent="0.2">
      <c r="A42" s="409" t="s">
        <v>1678</v>
      </c>
      <c r="B42" s="409" t="s">
        <v>1679</v>
      </c>
      <c r="C42" s="414" t="s">
        <v>1680</v>
      </c>
      <c r="D42" s="417">
        <v>287276.44205999997</v>
      </c>
      <c r="E42" s="417">
        <v>2867.1320000000001</v>
      </c>
      <c r="F42" s="417">
        <v>264359.42369999998</v>
      </c>
      <c r="G42" s="417">
        <v>1207.64507</v>
      </c>
    </row>
    <row r="43" spans="1:8" x14ac:dyDescent="0.2">
      <c r="A43" s="409" t="s">
        <v>1681</v>
      </c>
      <c r="B43" s="409" t="s">
        <v>1682</v>
      </c>
      <c r="C43" s="414" t="s">
        <v>1683</v>
      </c>
      <c r="D43" s="417">
        <v>88177.114159999997</v>
      </c>
      <c r="E43" s="417">
        <v>2169.9875900000002</v>
      </c>
      <c r="F43" s="417">
        <v>69903.036600000007</v>
      </c>
      <c r="G43" s="417">
        <v>1175.3155200000001</v>
      </c>
    </row>
    <row r="44" spans="1:8" x14ac:dyDescent="0.2">
      <c r="A44" s="1044" t="s">
        <v>1180</v>
      </c>
      <c r="B44" s="1044" t="s">
        <v>1684</v>
      </c>
      <c r="C44" s="1069" t="s">
        <v>64</v>
      </c>
      <c r="D44" s="1087">
        <v>15690.2701</v>
      </c>
      <c r="E44" s="1087">
        <v>45.748069999999998</v>
      </c>
      <c r="F44" s="1087">
        <v>5605.2785999999996</v>
      </c>
      <c r="G44" s="1087">
        <v>31.740300000000001</v>
      </c>
      <c r="H44" s="423"/>
    </row>
    <row r="45" spans="1:8" x14ac:dyDescent="0.2">
      <c r="A45" s="409" t="s">
        <v>1182</v>
      </c>
      <c r="B45" s="409" t="s">
        <v>1685</v>
      </c>
      <c r="C45" s="414" t="s">
        <v>1686</v>
      </c>
      <c r="D45" s="417"/>
      <c r="E45" s="417"/>
      <c r="F45" s="417"/>
      <c r="G45" s="417"/>
    </row>
    <row r="46" spans="1:8" x14ac:dyDescent="0.2">
      <c r="A46" s="409" t="s">
        <v>1184</v>
      </c>
      <c r="B46" s="409" t="s">
        <v>1687</v>
      </c>
      <c r="C46" s="414" t="s">
        <v>1688</v>
      </c>
      <c r="D46" s="417">
        <v>11809.450150000001</v>
      </c>
      <c r="E46" s="417"/>
      <c r="F46" s="417">
        <v>1678.85166</v>
      </c>
      <c r="G46" s="417"/>
    </row>
    <row r="47" spans="1:8" x14ac:dyDescent="0.2">
      <c r="A47" s="409" t="s">
        <v>1187</v>
      </c>
      <c r="B47" s="409" t="s">
        <v>1689</v>
      </c>
      <c r="C47" s="414" t="s">
        <v>1690</v>
      </c>
      <c r="D47" s="417">
        <v>3323.19643</v>
      </c>
      <c r="E47" s="417">
        <v>20.91292</v>
      </c>
      <c r="F47" s="417">
        <v>3252.4073199999998</v>
      </c>
      <c r="G47" s="417">
        <v>11.995699999999999</v>
      </c>
    </row>
    <row r="48" spans="1:8" x14ac:dyDescent="0.2">
      <c r="A48" s="409" t="s">
        <v>1190</v>
      </c>
      <c r="B48" s="409" t="s">
        <v>1691</v>
      </c>
      <c r="C48" s="414" t="s">
        <v>1692</v>
      </c>
      <c r="D48" s="417"/>
      <c r="E48" s="417"/>
      <c r="F48" s="417"/>
      <c r="G48" s="417"/>
    </row>
    <row r="49" spans="1:7" x14ac:dyDescent="0.2">
      <c r="A49" s="409" t="s">
        <v>1193</v>
      </c>
      <c r="B49" s="409" t="s">
        <v>1693</v>
      </c>
      <c r="C49" s="414" t="s">
        <v>1694</v>
      </c>
      <c r="D49" s="417">
        <v>557.62351999999998</v>
      </c>
      <c r="E49" s="417">
        <v>24.835149999999999</v>
      </c>
      <c r="F49" s="417">
        <v>674.01962000000003</v>
      </c>
      <c r="G49" s="417">
        <v>19.744599999999998</v>
      </c>
    </row>
    <row r="50" spans="1:7" x14ac:dyDescent="0.2">
      <c r="A50" s="1044" t="s">
        <v>1211</v>
      </c>
      <c r="B50" s="1044" t="s">
        <v>1695</v>
      </c>
      <c r="C50" s="1069" t="s">
        <v>64</v>
      </c>
      <c r="D50" s="1087">
        <v>0</v>
      </c>
      <c r="E50" s="1087">
        <v>0</v>
      </c>
      <c r="F50" s="1087">
        <v>231.12045000000001</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v>231.12045000000001</v>
      </c>
      <c r="G52" s="417"/>
    </row>
    <row r="53" spans="1:7" x14ac:dyDescent="0.2">
      <c r="A53" s="1044" t="s">
        <v>1700</v>
      </c>
      <c r="B53" s="1044" t="s">
        <v>1330</v>
      </c>
      <c r="C53" s="1069" t="s">
        <v>64</v>
      </c>
      <c r="D53" s="1087">
        <v>29321.891309999999</v>
      </c>
      <c r="E53" s="1087">
        <v>1618.8436300000001</v>
      </c>
      <c r="F53" s="1087">
        <v>32797.538119999997</v>
      </c>
      <c r="G53" s="1087">
        <v>1052.56962</v>
      </c>
    </row>
    <row r="54" spans="1:7" x14ac:dyDescent="0.2">
      <c r="A54" s="409" t="s">
        <v>1701</v>
      </c>
      <c r="B54" s="409" t="s">
        <v>1330</v>
      </c>
      <c r="C54" s="414" t="s">
        <v>1702</v>
      </c>
      <c r="D54" s="417">
        <v>31006.938989999999</v>
      </c>
      <c r="E54" s="417">
        <v>1660.76595</v>
      </c>
      <c r="F54" s="417">
        <v>32753.922119999999</v>
      </c>
      <c r="G54" s="417">
        <v>1141.29962</v>
      </c>
    </row>
    <row r="55" spans="1:7" x14ac:dyDescent="0.2">
      <c r="A55" s="409" t="s">
        <v>1703</v>
      </c>
      <c r="B55" s="409" t="s">
        <v>1704</v>
      </c>
      <c r="C55" s="414" t="s">
        <v>1705</v>
      </c>
      <c r="D55" s="417">
        <v>-1685.0476799999999</v>
      </c>
      <c r="E55" s="417">
        <v>-41.922319999999999</v>
      </c>
      <c r="F55" s="417">
        <v>43.616</v>
      </c>
      <c r="G55" s="417">
        <v>-88.73</v>
      </c>
    </row>
    <row r="56" spans="1:7" x14ac:dyDescent="0.2">
      <c r="A56" s="1044" t="s">
        <v>1257</v>
      </c>
      <c r="B56" s="1044" t="s">
        <v>1706</v>
      </c>
      <c r="C56" s="1069" t="s">
        <v>64</v>
      </c>
      <c r="D56" s="1087">
        <v>20533810.648490001</v>
      </c>
      <c r="E56" s="1087">
        <v>303632.05222000001</v>
      </c>
      <c r="F56" s="1087">
        <v>20057552.359310001</v>
      </c>
      <c r="G56" s="1087">
        <v>238995.74343999999</v>
      </c>
    </row>
    <row r="57" spans="1:7" x14ac:dyDescent="0.2">
      <c r="A57" s="1044" t="s">
        <v>1259</v>
      </c>
      <c r="B57" s="1044" t="s">
        <v>1707</v>
      </c>
      <c r="C57" s="1069" t="s">
        <v>64</v>
      </c>
      <c r="D57" s="1087">
        <v>9913020.9510299992</v>
      </c>
      <c r="E57" s="1087">
        <v>294893.87119999999</v>
      </c>
      <c r="F57" s="1087">
        <v>9365160.4548799992</v>
      </c>
      <c r="G57" s="1087">
        <v>234144.09899999999</v>
      </c>
    </row>
    <row r="58" spans="1:7" x14ac:dyDescent="0.2">
      <c r="A58" s="409" t="s">
        <v>1261</v>
      </c>
      <c r="B58" s="409" t="s">
        <v>1708</v>
      </c>
      <c r="C58" s="414" t="s">
        <v>1709</v>
      </c>
      <c r="D58" s="417">
        <v>17924.0399</v>
      </c>
      <c r="E58" s="417">
        <v>29600.099389999999</v>
      </c>
      <c r="F58" s="417">
        <v>13390.48314</v>
      </c>
      <c r="G58" s="417">
        <v>23174.94527</v>
      </c>
    </row>
    <row r="59" spans="1:7" x14ac:dyDescent="0.2">
      <c r="A59" s="409" t="s">
        <v>1264</v>
      </c>
      <c r="B59" s="409" t="s">
        <v>1710</v>
      </c>
      <c r="C59" s="414" t="s">
        <v>1711</v>
      </c>
      <c r="D59" s="417">
        <v>8968372.6347899996</v>
      </c>
      <c r="E59" s="417">
        <v>160958.82741</v>
      </c>
      <c r="F59" s="417">
        <v>8507290.9841799997</v>
      </c>
      <c r="G59" s="417">
        <v>125401.69013</v>
      </c>
    </row>
    <row r="60" spans="1:7" x14ac:dyDescent="0.2">
      <c r="A60" s="409" t="s">
        <v>1267</v>
      </c>
      <c r="B60" s="409" t="s">
        <v>1712</v>
      </c>
      <c r="C60" s="414" t="s">
        <v>1713</v>
      </c>
      <c r="D60" s="417">
        <v>9984.8244200000008</v>
      </c>
      <c r="E60" s="417">
        <v>58699.807679999998</v>
      </c>
      <c r="F60" s="417">
        <v>6725.2358700000004</v>
      </c>
      <c r="G60" s="417">
        <v>49411.218280000001</v>
      </c>
    </row>
    <row r="61" spans="1:7" x14ac:dyDescent="0.2">
      <c r="A61" s="409" t="s">
        <v>1270</v>
      </c>
      <c r="B61" s="409" t="s">
        <v>1714</v>
      </c>
      <c r="C61" s="414" t="s">
        <v>1715</v>
      </c>
      <c r="D61" s="417">
        <v>642823.51583000005</v>
      </c>
      <c r="E61" s="417">
        <v>30441.79826</v>
      </c>
      <c r="F61" s="417">
        <v>599752.73681000003</v>
      </c>
      <c r="G61" s="417">
        <v>19067.699379999998</v>
      </c>
    </row>
    <row r="62" spans="1:7" x14ac:dyDescent="0.2">
      <c r="A62" s="409" t="s">
        <v>1282</v>
      </c>
      <c r="B62" s="409" t="s">
        <v>1716</v>
      </c>
      <c r="C62" s="414" t="s">
        <v>1717</v>
      </c>
      <c r="D62" s="417">
        <v>460.41345999999999</v>
      </c>
      <c r="E62" s="417">
        <v>118.875</v>
      </c>
      <c r="F62" s="417">
        <v>321.31697000000003</v>
      </c>
      <c r="G62" s="417">
        <v>74.8</v>
      </c>
    </row>
    <row r="63" spans="1:7" x14ac:dyDescent="0.2">
      <c r="A63" s="409" t="s">
        <v>1285</v>
      </c>
      <c r="B63" s="409" t="s">
        <v>1640</v>
      </c>
      <c r="C63" s="414" t="s">
        <v>1718</v>
      </c>
      <c r="D63" s="417">
        <v>2162.8330299999998</v>
      </c>
      <c r="E63" s="417">
        <v>169.84</v>
      </c>
      <c r="F63" s="417">
        <v>1513.1467500000001</v>
      </c>
      <c r="G63" s="417"/>
    </row>
    <row r="64" spans="1:7" x14ac:dyDescent="0.2">
      <c r="A64" s="409" t="s">
        <v>1288</v>
      </c>
      <c r="B64" s="409" t="s">
        <v>1643</v>
      </c>
      <c r="C64" s="414" t="s">
        <v>1719</v>
      </c>
      <c r="D64" s="417">
        <v>31.547999999999998</v>
      </c>
      <c r="E64" s="417">
        <v>21.500900000000001</v>
      </c>
      <c r="F64" s="417">
        <v>98.92</v>
      </c>
      <c r="G64" s="417">
        <v>10.48531</v>
      </c>
    </row>
    <row r="65" spans="1:7" x14ac:dyDescent="0.2">
      <c r="A65" s="409" t="s">
        <v>1720</v>
      </c>
      <c r="B65" s="409" t="s">
        <v>1721</v>
      </c>
      <c r="C65" s="414" t="s">
        <v>1722</v>
      </c>
      <c r="D65" s="417">
        <v>369.47757000000001</v>
      </c>
      <c r="E65" s="417">
        <v>8.6769999999999996</v>
      </c>
      <c r="F65" s="417">
        <v>201.19841</v>
      </c>
      <c r="G65" s="417">
        <v>1.6854</v>
      </c>
    </row>
    <row r="66" spans="1:7" x14ac:dyDescent="0.2">
      <c r="A66" s="409" t="s">
        <v>1723</v>
      </c>
      <c r="B66" s="409" t="s">
        <v>1724</v>
      </c>
      <c r="C66" s="414" t="s">
        <v>1725</v>
      </c>
      <c r="D66" s="417">
        <v>37646.347309999997</v>
      </c>
      <c r="E66" s="417">
        <v>1024.8031800000001</v>
      </c>
      <c r="F66" s="417">
        <v>38922.150979999999</v>
      </c>
      <c r="G66" s="417">
        <v>3669.6455000000001</v>
      </c>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3205.00803</v>
      </c>
      <c r="E68" s="417">
        <v>265.23966999999999</v>
      </c>
      <c r="F68" s="417">
        <v>5146.1313700000001</v>
      </c>
      <c r="G68" s="417">
        <v>478.18182000000002</v>
      </c>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139298.15831</v>
      </c>
      <c r="E70" s="417">
        <v>1106.5</v>
      </c>
      <c r="F70" s="417">
        <v>103645.15822</v>
      </c>
      <c r="G70" s="417">
        <v>2877</v>
      </c>
    </row>
    <row r="71" spans="1:7" x14ac:dyDescent="0.2">
      <c r="A71" s="409" t="s">
        <v>1738</v>
      </c>
      <c r="B71" s="409" t="s">
        <v>1739</v>
      </c>
      <c r="C71" s="414" t="s">
        <v>1740</v>
      </c>
      <c r="D71" s="417">
        <v>90742.150380000006</v>
      </c>
      <c r="E71" s="417">
        <v>12477.90271</v>
      </c>
      <c r="F71" s="417">
        <v>88152.992180000001</v>
      </c>
      <c r="G71" s="417">
        <v>9976.74791</v>
      </c>
    </row>
    <row r="72" spans="1:7" x14ac:dyDescent="0.2">
      <c r="A72" s="1044" t="s">
        <v>1291</v>
      </c>
      <c r="B72" s="1044" t="s">
        <v>1741</v>
      </c>
      <c r="C72" s="1069" t="s">
        <v>64</v>
      </c>
      <c r="D72" s="1087">
        <v>220346.63670999999</v>
      </c>
      <c r="E72" s="1087">
        <v>493.06759</v>
      </c>
      <c r="F72" s="1087">
        <v>103525.30353</v>
      </c>
      <c r="G72" s="1087">
        <v>110.32212</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110809.77295</v>
      </c>
      <c r="E74" s="417">
        <v>377.37991</v>
      </c>
      <c r="F74" s="417">
        <v>9184.9449499999992</v>
      </c>
      <c r="G74" s="417">
        <v>31.745090000000001</v>
      </c>
    </row>
    <row r="75" spans="1:7" x14ac:dyDescent="0.2">
      <c r="A75" s="409" t="s">
        <v>1299</v>
      </c>
      <c r="B75" s="409" t="s">
        <v>1745</v>
      </c>
      <c r="C75" s="414" t="s">
        <v>1746</v>
      </c>
      <c r="D75" s="417">
        <v>1411.9299900000001</v>
      </c>
      <c r="E75" s="417">
        <v>2.562E-2</v>
      </c>
      <c r="F75" s="417">
        <v>1659.4093800000001</v>
      </c>
      <c r="G75" s="417">
        <v>3.3270000000000001E-2</v>
      </c>
    </row>
    <row r="76" spans="1:7" x14ac:dyDescent="0.2">
      <c r="A76" s="409" t="s">
        <v>1302</v>
      </c>
      <c r="B76" s="409" t="s">
        <v>1747</v>
      </c>
      <c r="C76" s="414" t="s">
        <v>1748</v>
      </c>
      <c r="D76" s="417"/>
      <c r="E76" s="417"/>
      <c r="F76" s="417"/>
      <c r="G76" s="417"/>
    </row>
    <row r="77" spans="1:7" x14ac:dyDescent="0.2">
      <c r="A77" s="409" t="s">
        <v>1308</v>
      </c>
      <c r="B77" s="409" t="s">
        <v>1749</v>
      </c>
      <c r="C77" s="414" t="s">
        <v>1750</v>
      </c>
      <c r="D77" s="417">
        <v>108124.93377</v>
      </c>
      <c r="E77" s="417">
        <v>115.66206</v>
      </c>
      <c r="F77" s="417">
        <v>92680.949200000003</v>
      </c>
      <c r="G77" s="417">
        <v>78.543760000000006</v>
      </c>
    </row>
    <row r="78" spans="1:7" x14ac:dyDescent="0.2">
      <c r="A78" s="1044" t="s">
        <v>1751</v>
      </c>
      <c r="B78" s="1044" t="s">
        <v>1752</v>
      </c>
      <c r="C78" s="1069" t="s">
        <v>64</v>
      </c>
      <c r="D78" s="1087">
        <v>10400443.06075</v>
      </c>
      <c r="E78" s="1087">
        <v>8245.1134299999994</v>
      </c>
      <c r="F78" s="1087">
        <v>10588866.6009</v>
      </c>
      <c r="G78" s="1087">
        <v>4741.3223200000002</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10400443.06075</v>
      </c>
      <c r="E80" s="417">
        <v>8245.1134299999994</v>
      </c>
      <c r="F80" s="417">
        <v>10588866.6009</v>
      </c>
      <c r="G80" s="417">
        <v>4741.3223200000002</v>
      </c>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98870.853390000004</v>
      </c>
      <c r="E82" s="1087">
        <v>61244.344790000003</v>
      </c>
      <c r="F82" s="1087">
        <v>258858.40787</v>
      </c>
      <c r="G82" s="1087">
        <v>39179.362549999998</v>
      </c>
    </row>
    <row r="83" spans="1:7" x14ac:dyDescent="0.2">
      <c r="A83" s="1044" t="s">
        <v>1762</v>
      </c>
      <c r="B83" s="1044" t="s">
        <v>1463</v>
      </c>
      <c r="C83" s="1069" t="s">
        <v>64</v>
      </c>
      <c r="D83" s="1087">
        <v>69548.962079999998</v>
      </c>
      <c r="E83" s="1087">
        <v>59625.50116</v>
      </c>
      <c r="F83" s="1087">
        <v>226060.86975000001</v>
      </c>
      <c r="G83" s="1087">
        <v>38126.792930000003</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3" orientation="portrait" useFirstPageNumber="1" r:id="rId1"/>
  <headerFooter>
    <oddHeader>&amp;L&amp;"Tahoma,Kurzíva"Závěrečný účet Moravskoslezského kraje za rok 2022&amp;R&amp;"Tahoma,Kurzíva"Tabulka č. 36</oddHeader>
    <oddFooter>&amp;C&amp;"Tahoma,Obyčejné"&amp;P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6C1C7-C45C-48B1-BCD1-312C5D48427F}">
  <dimension ref="A1:J207"/>
  <sheetViews>
    <sheetView showGridLines="0" zoomScaleNormal="100" zoomScaleSheetLayoutView="100" workbookViewId="0">
      <selection activeCell="H12" sqref="H12"/>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9" width="9.28515625" style="223"/>
    <col min="10" max="10" width="10.42578125" style="223" bestFit="1" customWidth="1"/>
    <col min="11" max="16384" width="9.28515625" style="223"/>
  </cols>
  <sheetData>
    <row r="1" spans="1:10" ht="18" customHeight="1" x14ac:dyDescent="0.2">
      <c r="A1" s="1344" t="s">
        <v>4739</v>
      </c>
      <c r="B1" s="1344"/>
      <c r="C1" s="1344"/>
      <c r="D1" s="1344"/>
      <c r="E1" s="1344"/>
      <c r="F1" s="1344"/>
      <c r="G1" s="1344"/>
    </row>
    <row r="2" spans="1:10" ht="18" customHeight="1" x14ac:dyDescent="0.2">
      <c r="A2" s="1344" t="s">
        <v>3309</v>
      </c>
      <c r="B2" s="1344"/>
      <c r="C2" s="1344"/>
      <c r="D2" s="1344"/>
      <c r="E2" s="1344"/>
      <c r="F2" s="1344"/>
      <c r="G2" s="1344"/>
    </row>
    <row r="3" spans="1:10" x14ac:dyDescent="0.2">
      <c r="A3" s="223"/>
      <c r="D3" s="327"/>
      <c r="E3" s="327"/>
      <c r="F3" s="327"/>
      <c r="G3" s="327"/>
    </row>
    <row r="4" spans="1:10" x14ac:dyDescent="0.2">
      <c r="A4" s="221"/>
      <c r="B4" s="221"/>
      <c r="C4" s="222"/>
      <c r="D4" s="1042">
        <v>1</v>
      </c>
      <c r="E4" s="1042">
        <v>2</v>
      </c>
      <c r="F4" s="1042">
        <v>3</v>
      </c>
      <c r="G4" s="1042">
        <v>4</v>
      </c>
    </row>
    <row r="5" spans="1:10" s="226" customFormat="1" ht="12.75" customHeight="1" x14ac:dyDescent="0.2">
      <c r="A5" s="1345" t="s">
        <v>1140</v>
      </c>
      <c r="B5" s="1346"/>
      <c r="C5" s="1351" t="s">
        <v>1141</v>
      </c>
      <c r="D5" s="1357" t="s">
        <v>1142</v>
      </c>
      <c r="E5" s="1358"/>
      <c r="F5" s="1358"/>
      <c r="G5" s="1359"/>
    </row>
    <row r="6" spans="1:10" s="224" customFormat="1" x14ac:dyDescent="0.2">
      <c r="A6" s="1347"/>
      <c r="B6" s="1348"/>
      <c r="C6" s="1352"/>
      <c r="D6" s="1360" t="s">
        <v>1143</v>
      </c>
      <c r="E6" s="1361"/>
      <c r="F6" s="1362"/>
      <c r="G6" s="1363" t="s">
        <v>1144</v>
      </c>
    </row>
    <row r="7" spans="1:10" s="224" customFormat="1" x14ac:dyDescent="0.2">
      <c r="A7" s="1349"/>
      <c r="B7" s="1350"/>
      <c r="C7" s="1356"/>
      <c r="D7" s="1063" t="s">
        <v>1145</v>
      </c>
      <c r="E7" s="1063" t="s">
        <v>1146</v>
      </c>
      <c r="F7" s="1063" t="s">
        <v>1147</v>
      </c>
      <c r="G7" s="1364"/>
    </row>
    <row r="8" spans="1:10" s="224" customFormat="1" x14ac:dyDescent="0.2">
      <c r="A8" s="1064"/>
      <c r="B8" s="1064" t="s">
        <v>1148</v>
      </c>
      <c r="C8" s="1065" t="s">
        <v>64</v>
      </c>
      <c r="D8" s="1046">
        <v>28184426.128169999</v>
      </c>
      <c r="E8" s="1046">
        <v>4116211.1887699999</v>
      </c>
      <c r="F8" s="1046">
        <v>24068214.939399999</v>
      </c>
      <c r="G8" s="1046">
        <v>23580579.774470001</v>
      </c>
    </row>
    <row r="9" spans="1:10" s="227" customFormat="1" x14ac:dyDescent="0.2">
      <c r="A9" s="1064" t="s">
        <v>1149</v>
      </c>
      <c r="B9" s="1064" t="s">
        <v>1150</v>
      </c>
      <c r="C9" s="1065" t="s">
        <v>64</v>
      </c>
      <c r="D9" s="1046">
        <v>27843856.86843</v>
      </c>
      <c r="E9" s="1046">
        <v>4116211.1887699999</v>
      </c>
      <c r="F9" s="1046">
        <v>23727645.67966</v>
      </c>
      <c r="G9" s="1046">
        <v>23244923.90419</v>
      </c>
    </row>
    <row r="10" spans="1:10" s="227" customFormat="1" x14ac:dyDescent="0.2">
      <c r="A10" s="1064" t="s">
        <v>1151</v>
      </c>
      <c r="B10" s="1064" t="s">
        <v>1152</v>
      </c>
      <c r="C10" s="1065" t="s">
        <v>64</v>
      </c>
      <c r="D10" s="1046">
        <v>12240.258809999999</v>
      </c>
      <c r="E10" s="1046">
        <v>10588.35181</v>
      </c>
      <c r="F10" s="1046">
        <v>1651.9069999999999</v>
      </c>
      <c r="G10" s="1046">
        <v>1888.4549999999999</v>
      </c>
    </row>
    <row r="11" spans="1:10" x14ac:dyDescent="0.2">
      <c r="A11" s="409" t="s">
        <v>1153</v>
      </c>
      <c r="B11" s="409" t="s">
        <v>1154</v>
      </c>
      <c r="C11" s="414" t="s">
        <v>1155</v>
      </c>
      <c r="D11" s="422">
        <v>0</v>
      </c>
      <c r="E11" s="422">
        <v>0</v>
      </c>
      <c r="F11" s="422">
        <v>0</v>
      </c>
      <c r="G11" s="422">
        <v>0</v>
      </c>
      <c r="J11" s="227"/>
    </row>
    <row r="12" spans="1:10" x14ac:dyDescent="0.2">
      <c r="A12" s="409" t="s">
        <v>1156</v>
      </c>
      <c r="B12" s="409" t="s">
        <v>1157</v>
      </c>
      <c r="C12" s="414" t="s">
        <v>1158</v>
      </c>
      <c r="D12" s="410">
        <v>97.507199999999997</v>
      </c>
      <c r="E12" s="422">
        <v>97.507199999999997</v>
      </c>
      <c r="F12" s="410"/>
      <c r="G12" s="422">
        <v>0</v>
      </c>
      <c r="J12" s="227"/>
    </row>
    <row r="13" spans="1:10" x14ac:dyDescent="0.2">
      <c r="A13" s="409" t="s">
        <v>1159</v>
      </c>
      <c r="B13" s="409" t="s">
        <v>1160</v>
      </c>
      <c r="C13" s="414" t="s">
        <v>1161</v>
      </c>
      <c r="D13" s="410"/>
      <c r="E13" s="422">
        <v>0</v>
      </c>
      <c r="F13" s="410"/>
      <c r="G13" s="422">
        <v>0</v>
      </c>
    </row>
    <row r="14" spans="1:10" x14ac:dyDescent="0.2">
      <c r="A14" s="409" t="s">
        <v>1162</v>
      </c>
      <c r="B14" s="409" t="s">
        <v>1163</v>
      </c>
      <c r="C14" s="414" t="s">
        <v>1164</v>
      </c>
      <c r="D14" s="410"/>
      <c r="E14" s="422">
        <v>0</v>
      </c>
      <c r="F14" s="410"/>
      <c r="G14" s="422">
        <v>0</v>
      </c>
    </row>
    <row r="15" spans="1:10" x14ac:dyDescent="0.2">
      <c r="A15" s="409" t="s">
        <v>1165</v>
      </c>
      <c r="B15" s="409" t="s">
        <v>1166</v>
      </c>
      <c r="C15" s="414" t="s">
        <v>1167</v>
      </c>
      <c r="D15" s="410">
        <v>1737.61411</v>
      </c>
      <c r="E15" s="422">
        <v>1737.61411</v>
      </c>
      <c r="F15" s="410"/>
      <c r="G15" s="422">
        <v>0</v>
      </c>
    </row>
    <row r="16" spans="1:10" x14ac:dyDescent="0.2">
      <c r="A16" s="409" t="s">
        <v>1168</v>
      </c>
      <c r="B16" s="409" t="s">
        <v>1169</v>
      </c>
      <c r="C16" s="414" t="s">
        <v>1170</v>
      </c>
      <c r="D16" s="410">
        <v>10405.137500000001</v>
      </c>
      <c r="E16" s="422">
        <v>8753.2304999999997</v>
      </c>
      <c r="F16" s="410">
        <v>1651.9069999999999</v>
      </c>
      <c r="G16" s="422">
        <v>1888.4549999999999</v>
      </c>
    </row>
    <row r="17" spans="1:7" x14ac:dyDescent="0.2">
      <c r="A17" s="409" t="s">
        <v>1171</v>
      </c>
      <c r="B17" s="409" t="s">
        <v>1172</v>
      </c>
      <c r="C17" s="414" t="s">
        <v>1173</v>
      </c>
      <c r="D17" s="410"/>
      <c r="E17" s="422"/>
      <c r="F17" s="410"/>
      <c r="G17" s="422">
        <v>0</v>
      </c>
    </row>
    <row r="18" spans="1:7" x14ac:dyDescent="0.2">
      <c r="A18" s="409" t="s">
        <v>1174</v>
      </c>
      <c r="B18" s="409" t="s">
        <v>1175</v>
      </c>
      <c r="C18" s="414" t="s">
        <v>1176</v>
      </c>
      <c r="D18" s="410"/>
      <c r="E18" s="422"/>
      <c r="F18" s="410"/>
      <c r="G18" s="422">
        <v>0</v>
      </c>
    </row>
    <row r="19" spans="1:7" x14ac:dyDescent="0.2">
      <c r="A19" s="411" t="s">
        <v>1177</v>
      </c>
      <c r="B19" s="409" t="s">
        <v>1178</v>
      </c>
      <c r="C19" s="414" t="s">
        <v>1179</v>
      </c>
      <c r="D19" s="410"/>
      <c r="E19" s="422"/>
      <c r="F19" s="410"/>
      <c r="G19" s="422">
        <v>0</v>
      </c>
    </row>
    <row r="20" spans="1:7" x14ac:dyDescent="0.2">
      <c r="A20" s="1064" t="s">
        <v>1180</v>
      </c>
      <c r="B20" s="1064" t="s">
        <v>1181</v>
      </c>
      <c r="C20" s="1065" t="s">
        <v>64</v>
      </c>
      <c r="D20" s="1046">
        <v>27831108.689619999</v>
      </c>
      <c r="E20" s="1046">
        <v>4105622.83696</v>
      </c>
      <c r="F20" s="1046">
        <v>23725485.85266</v>
      </c>
      <c r="G20" s="1046">
        <v>23242517.657189999</v>
      </c>
    </row>
    <row r="21" spans="1:7" s="227" customFormat="1" x14ac:dyDescent="0.2">
      <c r="A21" s="409" t="s">
        <v>1182</v>
      </c>
      <c r="B21" s="409" t="s">
        <v>277</v>
      </c>
      <c r="C21" s="414" t="s">
        <v>1183</v>
      </c>
      <c r="D21" s="422">
        <v>3945987.5786100002</v>
      </c>
      <c r="E21" s="422">
        <v>0</v>
      </c>
      <c r="F21" s="422">
        <v>3945987.5786100002</v>
      </c>
      <c r="G21" s="422">
        <v>3943219.2272000001</v>
      </c>
    </row>
    <row r="22" spans="1:7" x14ac:dyDescent="0.2">
      <c r="A22" s="409" t="s">
        <v>1184</v>
      </c>
      <c r="B22" s="409" t="s">
        <v>1185</v>
      </c>
      <c r="C22" s="414" t="s">
        <v>1186</v>
      </c>
      <c r="D22" s="410"/>
      <c r="E22" s="422"/>
      <c r="F22" s="410"/>
      <c r="G22" s="422">
        <v>0</v>
      </c>
    </row>
    <row r="23" spans="1:7" x14ac:dyDescent="0.2">
      <c r="A23" s="409" t="s">
        <v>1187</v>
      </c>
      <c r="B23" s="409" t="s">
        <v>1188</v>
      </c>
      <c r="C23" s="414" t="s">
        <v>1189</v>
      </c>
      <c r="D23" s="410">
        <v>22082968.500179999</v>
      </c>
      <c r="E23" s="422">
        <v>3158445.0625300002</v>
      </c>
      <c r="F23" s="410">
        <v>18924523.437649999</v>
      </c>
      <c r="G23" s="422">
        <v>18591520.943670001</v>
      </c>
    </row>
    <row r="24" spans="1:7" ht="21" x14ac:dyDescent="0.2">
      <c r="A24" s="409" t="s">
        <v>1190</v>
      </c>
      <c r="B24" s="409" t="s">
        <v>1191</v>
      </c>
      <c r="C24" s="414" t="s">
        <v>1192</v>
      </c>
      <c r="D24" s="410">
        <v>1176280.4384600001</v>
      </c>
      <c r="E24" s="422">
        <v>895884.77604000003</v>
      </c>
      <c r="F24" s="410">
        <v>280395.66242000001</v>
      </c>
      <c r="G24" s="422">
        <v>295554.03321000002</v>
      </c>
    </row>
    <row r="25" spans="1:7" x14ac:dyDescent="0.2">
      <c r="A25" s="409" t="s">
        <v>1193</v>
      </c>
      <c r="B25" s="409" t="s">
        <v>1194</v>
      </c>
      <c r="C25" s="414" t="s">
        <v>1195</v>
      </c>
      <c r="D25" s="410"/>
      <c r="E25" s="422"/>
      <c r="F25" s="410"/>
      <c r="G25" s="422"/>
    </row>
    <row r="26" spans="1:7" x14ac:dyDescent="0.2">
      <c r="A26" s="409" t="s">
        <v>1196</v>
      </c>
      <c r="B26" s="409" t="s">
        <v>1197</v>
      </c>
      <c r="C26" s="414" t="s">
        <v>1198</v>
      </c>
      <c r="D26" s="410">
        <v>51261.995389999996</v>
      </c>
      <c r="E26" s="422">
        <v>51261.995389999996</v>
      </c>
      <c r="F26" s="410"/>
      <c r="G26" s="422">
        <v>0</v>
      </c>
    </row>
    <row r="27" spans="1:7" x14ac:dyDescent="0.2">
      <c r="A27" s="409" t="s">
        <v>1199</v>
      </c>
      <c r="B27" s="409" t="s">
        <v>1200</v>
      </c>
      <c r="C27" s="414" t="s">
        <v>1201</v>
      </c>
      <c r="D27" s="410">
        <v>353.50850000000003</v>
      </c>
      <c r="E27" s="422">
        <v>31.003</v>
      </c>
      <c r="F27" s="410">
        <v>322.50549999999998</v>
      </c>
      <c r="G27" s="422">
        <v>333.24849999999998</v>
      </c>
    </row>
    <row r="28" spans="1:7" x14ac:dyDescent="0.2">
      <c r="A28" s="409" t="s">
        <v>1202</v>
      </c>
      <c r="B28" s="409" t="s">
        <v>1203</v>
      </c>
      <c r="C28" s="414" t="s">
        <v>1204</v>
      </c>
      <c r="D28" s="410">
        <v>572632.01847999997</v>
      </c>
      <c r="E28" s="422">
        <v>0</v>
      </c>
      <c r="F28" s="410">
        <v>572632.01847999997</v>
      </c>
      <c r="G28" s="422">
        <v>411510.23661000002</v>
      </c>
    </row>
    <row r="29" spans="1:7" x14ac:dyDescent="0.2">
      <c r="A29" s="409" t="s">
        <v>1205</v>
      </c>
      <c r="B29" s="409" t="s">
        <v>1206</v>
      </c>
      <c r="C29" s="414" t="s">
        <v>1207</v>
      </c>
      <c r="D29" s="410">
        <v>1624.65</v>
      </c>
      <c r="E29" s="422">
        <v>0</v>
      </c>
      <c r="F29" s="410">
        <v>1624.65</v>
      </c>
      <c r="G29" s="422">
        <v>379.96800000000002</v>
      </c>
    </row>
    <row r="30" spans="1:7" x14ac:dyDescent="0.2">
      <c r="A30" s="411" t="s">
        <v>1208</v>
      </c>
      <c r="B30" s="409" t="s">
        <v>1209</v>
      </c>
      <c r="C30" s="414" t="s">
        <v>1210</v>
      </c>
      <c r="D30" s="410"/>
      <c r="E30" s="410"/>
      <c r="F30" s="410"/>
      <c r="G30" s="410"/>
    </row>
    <row r="31" spans="1:7" x14ac:dyDescent="0.2">
      <c r="A31" s="1064" t="s">
        <v>1211</v>
      </c>
      <c r="B31" s="1064" t="s">
        <v>1212</v>
      </c>
      <c r="C31" s="1065" t="s">
        <v>64</v>
      </c>
      <c r="D31" s="1046">
        <v>0</v>
      </c>
      <c r="E31" s="1046">
        <v>0</v>
      </c>
      <c r="F31" s="1046">
        <v>0</v>
      </c>
      <c r="G31" s="1046">
        <v>0</v>
      </c>
    </row>
    <row r="32" spans="1:7" x14ac:dyDescent="0.2">
      <c r="A32" s="409" t="s">
        <v>1213</v>
      </c>
      <c r="B32" s="409" t="s">
        <v>1214</v>
      </c>
      <c r="C32" s="414" t="s">
        <v>1215</v>
      </c>
      <c r="D32" s="422">
        <v>0</v>
      </c>
      <c r="E32" s="422">
        <v>0</v>
      </c>
      <c r="F32" s="422">
        <v>0</v>
      </c>
      <c r="G32" s="422">
        <v>0</v>
      </c>
    </row>
    <row r="33" spans="1:7" s="227" customFormat="1"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c r="F35" s="410"/>
      <c r="G35" s="422">
        <v>0</v>
      </c>
    </row>
    <row r="36" spans="1:7" x14ac:dyDescent="0.2">
      <c r="A36" s="409" t="s">
        <v>1228</v>
      </c>
      <c r="B36" s="409" t="s">
        <v>1229</v>
      </c>
      <c r="C36" s="414" t="s">
        <v>1230</v>
      </c>
      <c r="D36" s="410"/>
      <c r="E36" s="422"/>
      <c r="F36" s="410"/>
      <c r="G36" s="422">
        <v>0</v>
      </c>
    </row>
    <row r="37" spans="1:7" x14ac:dyDescent="0.2">
      <c r="A37" s="1064" t="s">
        <v>1237</v>
      </c>
      <c r="B37" s="1064" t="s">
        <v>1238</v>
      </c>
      <c r="C37" s="1065" t="s">
        <v>64</v>
      </c>
      <c r="D37" s="1046">
        <v>507.92</v>
      </c>
      <c r="E37" s="1046">
        <v>0</v>
      </c>
      <c r="F37" s="1046">
        <v>507.92</v>
      </c>
      <c r="G37" s="1046">
        <v>517.79200000000003</v>
      </c>
    </row>
    <row r="38" spans="1:7" x14ac:dyDescent="0.2">
      <c r="A38" s="409" t="s">
        <v>1239</v>
      </c>
      <c r="B38" s="409" t="s">
        <v>1240</v>
      </c>
      <c r="C38" s="414" t="s">
        <v>1241</v>
      </c>
      <c r="D38" s="410"/>
      <c r="E38" s="422"/>
      <c r="F38" s="410"/>
      <c r="G38" s="422">
        <v>0</v>
      </c>
    </row>
    <row r="39" spans="1:7" x14ac:dyDescent="0.2">
      <c r="A39" s="409" t="s">
        <v>1242</v>
      </c>
      <c r="B39" s="409" t="s">
        <v>1243</v>
      </c>
      <c r="C39" s="414" t="s">
        <v>1244</v>
      </c>
      <c r="D39" s="410"/>
      <c r="E39" s="422"/>
      <c r="F39" s="410"/>
      <c r="G39" s="422">
        <v>0</v>
      </c>
    </row>
    <row r="40" spans="1:7" x14ac:dyDescent="0.2">
      <c r="A40" s="409" t="s">
        <v>1245</v>
      </c>
      <c r="B40" s="409" t="s">
        <v>1246</v>
      </c>
      <c r="C40" s="414" t="s">
        <v>1247</v>
      </c>
      <c r="D40" s="410">
        <v>507.92</v>
      </c>
      <c r="E40" s="422">
        <v>0</v>
      </c>
      <c r="F40" s="410">
        <v>507.92</v>
      </c>
      <c r="G40" s="422">
        <v>517.79200000000003</v>
      </c>
    </row>
    <row r="41" spans="1:7" s="227" customFormat="1" x14ac:dyDescent="0.2">
      <c r="A41" s="409" t="s">
        <v>1251</v>
      </c>
      <c r="B41" s="409" t="s">
        <v>1252</v>
      </c>
      <c r="C41" s="414" t="s">
        <v>1253</v>
      </c>
      <c r="D41" s="410"/>
      <c r="E41" s="422"/>
      <c r="F41" s="410"/>
      <c r="G41" s="422">
        <v>0</v>
      </c>
    </row>
    <row r="42" spans="1:7" s="227" customFormat="1" x14ac:dyDescent="0.2">
      <c r="A42" s="409" t="s">
        <v>1254</v>
      </c>
      <c r="B42" s="413" t="s">
        <v>1255</v>
      </c>
      <c r="C42" s="419" t="s">
        <v>1256</v>
      </c>
      <c r="D42" s="410"/>
      <c r="E42" s="422"/>
      <c r="F42" s="410"/>
      <c r="G42" s="422">
        <v>0</v>
      </c>
    </row>
    <row r="43" spans="1:7" x14ac:dyDescent="0.2">
      <c r="A43" s="1064" t="s">
        <v>1257</v>
      </c>
      <c r="B43" s="1064" t="s">
        <v>1258</v>
      </c>
      <c r="C43" s="1065" t="s">
        <v>64</v>
      </c>
      <c r="D43" s="1046">
        <v>340569.25974000001</v>
      </c>
      <c r="E43" s="1046">
        <v>0</v>
      </c>
      <c r="F43" s="1046">
        <v>340569.25974000001</v>
      </c>
      <c r="G43" s="1046">
        <v>335655.87027999997</v>
      </c>
    </row>
    <row r="44" spans="1:7" x14ac:dyDescent="0.2">
      <c r="A44" s="1044" t="s">
        <v>1259</v>
      </c>
      <c r="B44" s="1044" t="s">
        <v>1260</v>
      </c>
      <c r="C44" s="1069" t="s">
        <v>64</v>
      </c>
      <c r="D44" s="1046">
        <v>116287.46085</v>
      </c>
      <c r="E44" s="1046">
        <v>0</v>
      </c>
      <c r="F44" s="1046">
        <v>116287.46085</v>
      </c>
      <c r="G44" s="1046">
        <v>96496.981929999994</v>
      </c>
    </row>
    <row r="45" spans="1:7" x14ac:dyDescent="0.2">
      <c r="A45" s="409" t="s">
        <v>1261</v>
      </c>
      <c r="B45" s="409" t="s">
        <v>1262</v>
      </c>
      <c r="C45" s="414" t="s">
        <v>1263</v>
      </c>
      <c r="D45" s="410"/>
      <c r="E45" s="422"/>
      <c r="F45" s="410"/>
      <c r="G45" s="422">
        <v>0</v>
      </c>
    </row>
    <row r="46" spans="1:7" x14ac:dyDescent="0.2">
      <c r="A46" s="409" t="s">
        <v>1264</v>
      </c>
      <c r="B46" s="409" t="s">
        <v>1265</v>
      </c>
      <c r="C46" s="414" t="s">
        <v>1266</v>
      </c>
      <c r="D46" s="410">
        <v>116287.46085</v>
      </c>
      <c r="E46" s="422">
        <v>0</v>
      </c>
      <c r="F46" s="410">
        <v>116287.46085</v>
      </c>
      <c r="G46" s="422">
        <v>96496.981929999994</v>
      </c>
    </row>
    <row r="47" spans="1:7" x14ac:dyDescent="0.2">
      <c r="A47" s="409" t="s">
        <v>1267</v>
      </c>
      <c r="B47" s="409" t="s">
        <v>1268</v>
      </c>
      <c r="C47" s="414" t="s">
        <v>1269</v>
      </c>
      <c r="D47" s="410"/>
      <c r="E47" s="422"/>
      <c r="F47" s="410"/>
      <c r="G47" s="422">
        <v>0</v>
      </c>
    </row>
    <row r="48" spans="1:7" x14ac:dyDescent="0.2">
      <c r="A48" s="409" t="s">
        <v>1270</v>
      </c>
      <c r="B48" s="409" t="s">
        <v>1271</v>
      </c>
      <c r="C48" s="414" t="s">
        <v>1272</v>
      </c>
      <c r="D48" s="410"/>
      <c r="E48" s="422"/>
      <c r="F48" s="410"/>
      <c r="G48" s="422">
        <v>0</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c r="E50" s="422"/>
      <c r="F50" s="410"/>
      <c r="G50" s="422">
        <v>0</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c r="E52" s="422"/>
      <c r="F52" s="410"/>
      <c r="G52" s="422">
        <v>0</v>
      </c>
    </row>
    <row r="53" spans="1:7" s="227" customFormat="1" x14ac:dyDescent="0.2">
      <c r="A53" s="409" t="s">
        <v>1285</v>
      </c>
      <c r="B53" s="409" t="s">
        <v>1286</v>
      </c>
      <c r="C53" s="414" t="s">
        <v>1287</v>
      </c>
      <c r="D53" s="410"/>
      <c r="E53" s="422"/>
      <c r="F53" s="410"/>
      <c r="G53" s="422">
        <v>0</v>
      </c>
    </row>
    <row r="54" spans="1:7" x14ac:dyDescent="0.2">
      <c r="A54" s="413" t="s">
        <v>1288</v>
      </c>
      <c r="B54" s="413" t="s">
        <v>1289</v>
      </c>
      <c r="C54" s="419" t="s">
        <v>1290</v>
      </c>
      <c r="D54" s="410"/>
      <c r="E54" s="422"/>
      <c r="F54" s="410"/>
      <c r="G54" s="422">
        <v>0</v>
      </c>
    </row>
    <row r="55" spans="1:7" x14ac:dyDescent="0.2">
      <c r="A55" s="1044" t="s">
        <v>1291</v>
      </c>
      <c r="B55" s="1044" t="s">
        <v>1292</v>
      </c>
      <c r="C55" s="1069" t="s">
        <v>64</v>
      </c>
      <c r="D55" s="1046">
        <v>5492.3897999999999</v>
      </c>
      <c r="E55" s="1046">
        <v>0</v>
      </c>
      <c r="F55" s="1046">
        <v>5492.3897999999999</v>
      </c>
      <c r="G55" s="1046">
        <v>6027.1874200000002</v>
      </c>
    </row>
    <row r="56" spans="1:7" x14ac:dyDescent="0.2">
      <c r="A56" s="1052" t="s">
        <v>1293</v>
      </c>
      <c r="B56" s="1052" t="s">
        <v>1294</v>
      </c>
      <c r="C56" s="1072" t="s">
        <v>1295</v>
      </c>
      <c r="D56" s="410">
        <v>1350.7176400000001</v>
      </c>
      <c r="E56" s="422">
        <v>0</v>
      </c>
      <c r="F56" s="410">
        <v>1350.7176400000001</v>
      </c>
      <c r="G56" s="422">
        <v>1698.62238</v>
      </c>
    </row>
    <row r="57" spans="1:7" x14ac:dyDescent="0.2">
      <c r="A57" s="409" t="s">
        <v>1302</v>
      </c>
      <c r="B57" s="409" t="s">
        <v>1303</v>
      </c>
      <c r="C57" s="414" t="s">
        <v>1304</v>
      </c>
      <c r="D57" s="410">
        <v>1215.77</v>
      </c>
      <c r="E57" s="422">
        <v>0</v>
      </c>
      <c r="F57" s="410">
        <v>1215.77</v>
      </c>
      <c r="G57" s="422">
        <v>556</v>
      </c>
    </row>
    <row r="58" spans="1:7" x14ac:dyDescent="0.2">
      <c r="A58" s="409" t="s">
        <v>1305</v>
      </c>
      <c r="B58" s="409" t="s">
        <v>1306</v>
      </c>
      <c r="C58" s="414" t="s">
        <v>1307</v>
      </c>
      <c r="D58" s="410">
        <v>390.01087000000001</v>
      </c>
      <c r="E58" s="422">
        <v>0</v>
      </c>
      <c r="F58" s="410">
        <v>390.01087000000001</v>
      </c>
      <c r="G58" s="422">
        <v>827.44748000000004</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v>51.208109999999998</v>
      </c>
      <c r="E60" s="422">
        <v>0</v>
      </c>
      <c r="F60" s="410">
        <v>51.208109999999998</v>
      </c>
      <c r="G60" s="422">
        <v>55.063110000000002</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6.69</v>
      </c>
      <c r="E64" s="422">
        <v>0</v>
      </c>
      <c r="F64" s="422">
        <v>6.69</v>
      </c>
      <c r="G64" s="422">
        <v>2351.35</v>
      </c>
    </row>
    <row r="65" spans="1:7" x14ac:dyDescent="0.2">
      <c r="A65" s="409" t="s">
        <v>1332</v>
      </c>
      <c r="B65" s="409" t="s">
        <v>1333</v>
      </c>
      <c r="C65" s="414" t="s">
        <v>1334</v>
      </c>
      <c r="D65" s="422">
        <v>0</v>
      </c>
      <c r="E65" s="422">
        <v>0</v>
      </c>
      <c r="F65" s="422">
        <v>0</v>
      </c>
      <c r="G65" s="422">
        <v>0</v>
      </c>
    </row>
    <row r="66" spans="1:7" x14ac:dyDescent="0.2">
      <c r="A66" s="409" t="s">
        <v>1335</v>
      </c>
      <c r="B66" s="409" t="s">
        <v>65</v>
      </c>
      <c r="C66" s="414" t="s">
        <v>1336</v>
      </c>
      <c r="D66" s="422">
        <v>0</v>
      </c>
      <c r="E66" s="422">
        <v>0</v>
      </c>
      <c r="F66" s="422">
        <v>0</v>
      </c>
      <c r="G66" s="422">
        <v>0</v>
      </c>
    </row>
    <row r="67" spans="1:7" x14ac:dyDescent="0.2">
      <c r="A67" s="409" t="s">
        <v>1337</v>
      </c>
      <c r="B67" s="409" t="s">
        <v>1338</v>
      </c>
      <c r="C67" s="414" t="s">
        <v>1339</v>
      </c>
      <c r="D67" s="422">
        <v>0</v>
      </c>
      <c r="E67" s="422">
        <v>0</v>
      </c>
      <c r="F67" s="422">
        <v>0</v>
      </c>
      <c r="G67" s="422">
        <v>0</v>
      </c>
    </row>
    <row r="68" spans="1:7" x14ac:dyDescent="0.2">
      <c r="A68" s="409" t="s">
        <v>1340</v>
      </c>
      <c r="B68" s="409" t="s">
        <v>1341</v>
      </c>
      <c r="C68" s="414" t="s">
        <v>1342</v>
      </c>
      <c r="D68" s="422">
        <v>0</v>
      </c>
      <c r="E68" s="422">
        <v>0</v>
      </c>
      <c r="F68" s="422">
        <v>0</v>
      </c>
      <c r="G68" s="422">
        <v>0</v>
      </c>
    </row>
    <row r="69" spans="1:7" x14ac:dyDescent="0.2">
      <c r="A69" s="409" t="s">
        <v>1343</v>
      </c>
      <c r="B69" s="409" t="s">
        <v>1344</v>
      </c>
      <c r="C69" s="414" t="s">
        <v>1345</v>
      </c>
      <c r="D69" s="422">
        <v>0</v>
      </c>
      <c r="E69" s="422">
        <v>0</v>
      </c>
      <c r="F69" s="422">
        <v>0</v>
      </c>
      <c r="G69" s="422">
        <v>0</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259.33327000000003</v>
      </c>
      <c r="E71" s="422">
        <v>0</v>
      </c>
      <c r="F71" s="422">
        <v>259.33327000000003</v>
      </c>
      <c r="G71" s="422">
        <v>112.43864000000001</v>
      </c>
    </row>
    <row r="72" spans="1:7" x14ac:dyDescent="0.2">
      <c r="A72" s="409" t="s">
        <v>1370</v>
      </c>
      <c r="B72" s="409" t="s">
        <v>1371</v>
      </c>
      <c r="C72" s="414" t="s">
        <v>1372</v>
      </c>
      <c r="D72" s="422">
        <v>0</v>
      </c>
      <c r="E72" s="422">
        <v>0</v>
      </c>
      <c r="F72" s="422">
        <v>0</v>
      </c>
      <c r="G72" s="422">
        <v>0</v>
      </c>
    </row>
    <row r="73" spans="1:7" x14ac:dyDescent="0.2">
      <c r="A73" s="409" t="s">
        <v>1373</v>
      </c>
      <c r="B73" s="409" t="s">
        <v>1374</v>
      </c>
      <c r="C73" s="414" t="s">
        <v>1375</v>
      </c>
      <c r="D73" s="422">
        <v>2187.681</v>
      </c>
      <c r="E73" s="422">
        <v>0</v>
      </c>
      <c r="F73" s="422">
        <v>2187.681</v>
      </c>
      <c r="G73" s="422">
        <v>378.87</v>
      </c>
    </row>
    <row r="74" spans="1:7" x14ac:dyDescent="0.2">
      <c r="A74" s="1078" t="s">
        <v>1376</v>
      </c>
      <c r="B74" s="1078" t="s">
        <v>1377</v>
      </c>
      <c r="C74" s="1079" t="s">
        <v>1378</v>
      </c>
      <c r="D74" s="1080">
        <v>30.978909999999999</v>
      </c>
      <c r="E74" s="1080">
        <v>0</v>
      </c>
      <c r="F74" s="1080">
        <v>30.978909999999999</v>
      </c>
      <c r="G74" s="1080">
        <v>47.395809999999997</v>
      </c>
    </row>
    <row r="75" spans="1:7" x14ac:dyDescent="0.2">
      <c r="A75" s="1064" t="s">
        <v>1379</v>
      </c>
      <c r="B75" s="1064" t="s">
        <v>1380</v>
      </c>
      <c r="C75" s="1065" t="s">
        <v>64</v>
      </c>
      <c r="D75" s="1046">
        <v>218789.40909</v>
      </c>
      <c r="E75" s="1046">
        <v>0</v>
      </c>
      <c r="F75" s="1046">
        <v>218789.40909</v>
      </c>
      <c r="G75" s="1046">
        <v>233131.70092999999</v>
      </c>
    </row>
    <row r="76" spans="1:7"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s="224" customFormat="1" x14ac:dyDescent="0.2">
      <c r="A79" s="409" t="s">
        <v>1390</v>
      </c>
      <c r="B79" s="409" t="s">
        <v>1391</v>
      </c>
      <c r="C79" s="414" t="s">
        <v>1392</v>
      </c>
      <c r="D79" s="410"/>
      <c r="E79" s="410"/>
      <c r="F79" s="410"/>
      <c r="G79" s="410"/>
    </row>
    <row r="80" spans="1:7" s="224" customFormat="1" x14ac:dyDescent="0.2">
      <c r="A80" s="409" t="s">
        <v>1393</v>
      </c>
      <c r="B80" s="409" t="s">
        <v>1394</v>
      </c>
      <c r="C80" s="414" t="s">
        <v>1395</v>
      </c>
      <c r="D80" s="410"/>
      <c r="E80" s="410"/>
      <c r="F80" s="410"/>
      <c r="G80" s="410"/>
    </row>
    <row r="81" spans="1:7" s="227" customFormat="1" x14ac:dyDescent="0.2">
      <c r="A81" s="409" t="s">
        <v>1396</v>
      </c>
      <c r="B81" s="409" t="s">
        <v>1397</v>
      </c>
      <c r="C81" s="414" t="s">
        <v>1398</v>
      </c>
      <c r="D81" s="410">
        <v>216924.27832000001</v>
      </c>
      <c r="E81" s="410"/>
      <c r="F81" s="410">
        <v>216924.27832000001</v>
      </c>
      <c r="G81" s="410">
        <v>231286.77468999999</v>
      </c>
    </row>
    <row r="82" spans="1:7" s="227" customFormat="1" x14ac:dyDescent="0.2">
      <c r="A82" s="409" t="s">
        <v>1399</v>
      </c>
      <c r="B82" s="409" t="s">
        <v>1400</v>
      </c>
      <c r="C82" s="414" t="s">
        <v>1401</v>
      </c>
      <c r="D82" s="410">
        <v>1626.60177</v>
      </c>
      <c r="E82" s="410"/>
      <c r="F82" s="410">
        <v>1626.60177</v>
      </c>
      <c r="G82" s="410">
        <v>1640.3342399999999</v>
      </c>
    </row>
    <row r="83" spans="1:7" x14ac:dyDescent="0.2">
      <c r="A83" s="409" t="s">
        <v>1408</v>
      </c>
      <c r="B83" s="409" t="s">
        <v>1409</v>
      </c>
      <c r="C83" s="414" t="s">
        <v>1410</v>
      </c>
      <c r="D83" s="410"/>
      <c r="E83" s="410"/>
      <c r="F83" s="410"/>
      <c r="G83" s="410"/>
    </row>
    <row r="84" spans="1:7" x14ac:dyDescent="0.2">
      <c r="A84" s="409" t="s">
        <v>1411</v>
      </c>
      <c r="B84" s="409" t="s">
        <v>1412</v>
      </c>
      <c r="C84" s="414" t="s">
        <v>1413</v>
      </c>
      <c r="D84" s="410"/>
      <c r="E84" s="410"/>
      <c r="F84" s="410"/>
      <c r="G84" s="410"/>
    </row>
    <row r="85" spans="1:7" x14ac:dyDescent="0.2">
      <c r="A85" s="1049" t="s">
        <v>1414</v>
      </c>
      <c r="B85" s="1049" t="s">
        <v>1415</v>
      </c>
      <c r="C85" s="1050" t="s">
        <v>1416</v>
      </c>
      <c r="D85" s="1051">
        <v>238.529</v>
      </c>
      <c r="E85" s="1051"/>
      <c r="F85" s="1051">
        <v>238.529</v>
      </c>
      <c r="G85" s="1051">
        <v>204.59200000000001</v>
      </c>
    </row>
    <row r="86" spans="1:7" x14ac:dyDescent="0.2">
      <c r="A86" s="341"/>
      <c r="B86" s="341"/>
      <c r="C86" s="341"/>
      <c r="D86" s="342"/>
      <c r="E86" s="343"/>
      <c r="F86" s="342"/>
      <c r="G86" s="342"/>
    </row>
    <row r="87" spans="1:7" x14ac:dyDescent="0.2">
      <c r="A87" s="341"/>
      <c r="B87" s="341"/>
      <c r="C87" s="341"/>
      <c r="D87" s="342"/>
      <c r="E87" s="343"/>
      <c r="F87" s="342"/>
      <c r="G87" s="342"/>
    </row>
    <row r="88" spans="1:7" s="227" customFormat="1" x14ac:dyDescent="0.2">
      <c r="A88" s="1074"/>
      <c r="B88" s="340"/>
      <c r="C88" s="1075"/>
      <c r="D88" s="1057">
        <v>1</v>
      </c>
      <c r="E88" s="1057">
        <v>2</v>
      </c>
      <c r="F88" s="334"/>
      <c r="G88" s="335"/>
    </row>
    <row r="89" spans="1:7" x14ac:dyDescent="0.2">
      <c r="A89" s="1345" t="s">
        <v>1140</v>
      </c>
      <c r="B89" s="1346"/>
      <c r="C89" s="1351" t="s">
        <v>1141</v>
      </c>
      <c r="D89" s="1365" t="s">
        <v>1142</v>
      </c>
      <c r="E89" s="1365"/>
      <c r="F89" s="334"/>
      <c r="G89" s="335"/>
    </row>
    <row r="90" spans="1:7" x14ac:dyDescent="0.2">
      <c r="A90" s="1349"/>
      <c r="B90" s="1350"/>
      <c r="C90" s="1356"/>
      <c r="D90" s="1058" t="s">
        <v>1143</v>
      </c>
      <c r="E90" s="1059" t="s">
        <v>1144</v>
      </c>
      <c r="F90" s="334"/>
      <c r="G90" s="335"/>
    </row>
    <row r="91" spans="1:7" ht="13.5" customHeight="1" x14ac:dyDescent="0.2">
      <c r="A91" s="1064"/>
      <c r="B91" s="1064" t="s">
        <v>1417</v>
      </c>
      <c r="C91" s="1065" t="s">
        <v>64</v>
      </c>
      <c r="D91" s="1046">
        <v>24068214.939399999</v>
      </c>
      <c r="E91" s="1046">
        <v>23580579.774470001</v>
      </c>
      <c r="F91" s="332"/>
      <c r="G91" s="333"/>
    </row>
    <row r="92" spans="1:7" x14ac:dyDescent="0.2">
      <c r="A92" s="1064" t="s">
        <v>1418</v>
      </c>
      <c r="B92" s="1064" t="s">
        <v>1419</v>
      </c>
      <c r="C92" s="1065" t="s">
        <v>64</v>
      </c>
      <c r="D92" s="1046">
        <v>23940039.713789999</v>
      </c>
      <c r="E92" s="1046">
        <v>23492189.294690002</v>
      </c>
      <c r="F92" s="332"/>
      <c r="G92" s="333"/>
    </row>
    <row r="93" spans="1:7" x14ac:dyDescent="0.2">
      <c r="A93" s="1064" t="s">
        <v>1420</v>
      </c>
      <c r="B93" s="1064" t="s">
        <v>1421</v>
      </c>
      <c r="C93" s="1065" t="s">
        <v>64</v>
      </c>
      <c r="D93" s="1046">
        <v>23752492.055780001</v>
      </c>
      <c r="E93" s="1046">
        <v>23312495.899840001</v>
      </c>
      <c r="F93" s="332"/>
      <c r="G93" s="333"/>
    </row>
    <row r="94" spans="1:7" s="227" customFormat="1" x14ac:dyDescent="0.2">
      <c r="A94" s="409" t="s">
        <v>1422</v>
      </c>
      <c r="B94" s="409" t="s">
        <v>1423</v>
      </c>
      <c r="C94" s="414" t="s">
        <v>1424</v>
      </c>
      <c r="D94" s="410">
        <v>18414673.476300001</v>
      </c>
      <c r="E94" s="410">
        <v>18191166.52933</v>
      </c>
      <c r="F94" s="334"/>
      <c r="G94" s="335"/>
    </row>
    <row r="95" spans="1:7" x14ac:dyDescent="0.2">
      <c r="A95" s="409" t="s">
        <v>1425</v>
      </c>
      <c r="B95" s="409" t="s">
        <v>1426</v>
      </c>
      <c r="C95" s="414" t="s">
        <v>1427</v>
      </c>
      <c r="D95" s="422">
        <v>5337818.5794799998</v>
      </c>
      <c r="E95" s="422">
        <v>5121329.3705099998</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0</v>
      </c>
      <c r="E97" s="422">
        <v>0</v>
      </c>
      <c r="F97" s="336"/>
      <c r="G97" s="329"/>
    </row>
    <row r="98" spans="1:7" s="227" customFormat="1" x14ac:dyDescent="0.2">
      <c r="A98" s="409" t="s">
        <v>1434</v>
      </c>
      <c r="B98" s="409" t="s">
        <v>1435</v>
      </c>
      <c r="C98" s="414" t="s">
        <v>1436</v>
      </c>
      <c r="D98" s="422">
        <v>0</v>
      </c>
      <c r="E98" s="422">
        <v>0</v>
      </c>
      <c r="F98" s="336"/>
      <c r="G98" s="329"/>
    </row>
    <row r="99" spans="1:7" s="227" customFormat="1" x14ac:dyDescent="0.2">
      <c r="A99" s="409" t="s">
        <v>1437</v>
      </c>
      <c r="B99" s="409" t="s">
        <v>1438</v>
      </c>
      <c r="C99" s="414" t="s">
        <v>1439</v>
      </c>
      <c r="D99" s="422">
        <v>0</v>
      </c>
      <c r="E99" s="422">
        <v>0</v>
      </c>
      <c r="F99" s="336"/>
      <c r="G99" s="329"/>
    </row>
    <row r="100" spans="1:7" x14ac:dyDescent="0.2">
      <c r="A100" s="1064" t="s">
        <v>1440</v>
      </c>
      <c r="B100" s="1064" t="s">
        <v>1441</v>
      </c>
      <c r="C100" s="1065" t="s">
        <v>64</v>
      </c>
      <c r="D100" s="1046">
        <v>185433.94501</v>
      </c>
      <c r="E100" s="1046">
        <v>177608.28719999999</v>
      </c>
      <c r="F100" s="332"/>
      <c r="G100" s="333"/>
    </row>
    <row r="101" spans="1:7" s="227" customFormat="1" x14ac:dyDescent="0.2">
      <c r="A101" s="409" t="s">
        <v>1442</v>
      </c>
      <c r="B101" s="409" t="s">
        <v>1443</v>
      </c>
      <c r="C101" s="414" t="s">
        <v>1444</v>
      </c>
      <c r="D101" s="410">
        <v>18662.965</v>
      </c>
      <c r="E101" s="410">
        <v>18662.965</v>
      </c>
      <c r="F101" s="334"/>
      <c r="G101" s="335"/>
    </row>
    <row r="102" spans="1:7" x14ac:dyDescent="0.2">
      <c r="A102" s="409" t="s">
        <v>1445</v>
      </c>
      <c r="B102" s="409" t="s">
        <v>1446</v>
      </c>
      <c r="C102" s="414" t="s">
        <v>1447</v>
      </c>
      <c r="D102" s="422">
        <v>1439.4625900000001</v>
      </c>
      <c r="E102" s="422">
        <v>1417.9376600000001</v>
      </c>
      <c r="F102" s="334"/>
      <c r="G102" s="335"/>
    </row>
    <row r="103" spans="1:7" x14ac:dyDescent="0.2">
      <c r="A103" s="409" t="s">
        <v>1448</v>
      </c>
      <c r="B103" s="409" t="s">
        <v>1449</v>
      </c>
      <c r="C103" s="414" t="s">
        <v>1450</v>
      </c>
      <c r="D103" s="422">
        <v>26368.891680000001</v>
      </c>
      <c r="E103" s="422">
        <v>26283.784029999999</v>
      </c>
      <c r="F103" s="334"/>
      <c r="G103" s="335"/>
    </row>
    <row r="104" spans="1:7" x14ac:dyDescent="0.2">
      <c r="A104" s="409" t="s">
        <v>1451</v>
      </c>
      <c r="B104" s="409" t="s">
        <v>1452</v>
      </c>
      <c r="C104" s="414" t="s">
        <v>1453</v>
      </c>
      <c r="D104" s="422">
        <v>0</v>
      </c>
      <c r="E104" s="422">
        <v>0</v>
      </c>
      <c r="F104" s="336"/>
      <c r="G104" s="329"/>
    </row>
    <row r="105" spans="1:7" x14ac:dyDescent="0.2">
      <c r="A105" s="409" t="s">
        <v>1454</v>
      </c>
      <c r="B105" s="409" t="s">
        <v>1455</v>
      </c>
      <c r="C105" s="414" t="s">
        <v>1456</v>
      </c>
      <c r="D105" s="422">
        <v>138962.62573999999</v>
      </c>
      <c r="E105" s="422">
        <v>131243.60050999999</v>
      </c>
      <c r="F105" s="334"/>
      <c r="G105" s="335"/>
    </row>
    <row r="106" spans="1:7" x14ac:dyDescent="0.2">
      <c r="A106" s="1064" t="s">
        <v>1460</v>
      </c>
      <c r="B106" s="1064" t="s">
        <v>1461</v>
      </c>
      <c r="C106" s="1065" t="s">
        <v>64</v>
      </c>
      <c r="D106" s="1046">
        <v>2113.7130000000002</v>
      </c>
      <c r="E106" s="1046">
        <v>2085.1076499999999</v>
      </c>
      <c r="F106" s="332"/>
      <c r="G106" s="333"/>
    </row>
    <row r="107" spans="1:7" s="227" customFormat="1" x14ac:dyDescent="0.2">
      <c r="A107" s="409" t="s">
        <v>1462</v>
      </c>
      <c r="B107" s="409" t="s">
        <v>1463</v>
      </c>
      <c r="C107" s="414" t="s">
        <v>64</v>
      </c>
      <c r="D107" s="410">
        <v>2113.7130000000002</v>
      </c>
      <c r="E107" s="410">
        <v>2085.1076499999999</v>
      </c>
      <c r="F107" s="334"/>
      <c r="G107" s="329"/>
    </row>
    <row r="108" spans="1:7"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0</v>
      </c>
      <c r="E109" s="422">
        <v>0</v>
      </c>
      <c r="F109" s="336"/>
      <c r="G109" s="329"/>
    </row>
    <row r="110" spans="1:7" x14ac:dyDescent="0.2">
      <c r="A110" s="1064" t="s">
        <v>1470</v>
      </c>
      <c r="B110" s="1064" t="s">
        <v>1471</v>
      </c>
      <c r="C110" s="1065" t="s">
        <v>64</v>
      </c>
      <c r="D110" s="1046">
        <v>128175.22560999999</v>
      </c>
      <c r="E110" s="1046">
        <v>88390.479779999994</v>
      </c>
      <c r="F110" s="332"/>
      <c r="G110" s="333"/>
    </row>
    <row r="111" spans="1:7" x14ac:dyDescent="0.2">
      <c r="A111" s="1064" t="s">
        <v>1472</v>
      </c>
      <c r="B111" s="1064" t="s">
        <v>1473</v>
      </c>
      <c r="C111" s="1065" t="s">
        <v>64</v>
      </c>
      <c r="D111" s="1046">
        <v>0</v>
      </c>
      <c r="E111" s="1046">
        <v>0</v>
      </c>
      <c r="F111" s="332"/>
      <c r="G111" s="333"/>
    </row>
    <row r="112" spans="1:7" x14ac:dyDescent="0.2">
      <c r="A112" s="409" t="s">
        <v>1474</v>
      </c>
      <c r="B112" s="409" t="s">
        <v>1473</v>
      </c>
      <c r="C112" s="414" t="s">
        <v>1475</v>
      </c>
      <c r="D112" s="410"/>
      <c r="E112" s="410"/>
      <c r="F112" s="336"/>
      <c r="G112" s="329"/>
    </row>
    <row r="113" spans="1:7" x14ac:dyDescent="0.2">
      <c r="A113" s="1064" t="s">
        <v>1476</v>
      </c>
      <c r="B113" s="1064" t="s">
        <v>1477</v>
      </c>
      <c r="C113" s="1065" t="s">
        <v>64</v>
      </c>
      <c r="D113" s="1046">
        <v>0</v>
      </c>
      <c r="E113" s="1046">
        <v>0</v>
      </c>
      <c r="F113" s="332"/>
      <c r="G113" s="333"/>
    </row>
    <row r="114" spans="1:7" x14ac:dyDescent="0.2">
      <c r="A114" s="409" t="s">
        <v>1478</v>
      </c>
      <c r="B114" s="409" t="s">
        <v>1479</v>
      </c>
      <c r="C114" s="414" t="s">
        <v>1480</v>
      </c>
      <c r="D114" s="410"/>
      <c r="E114" s="410"/>
      <c r="F114" s="336"/>
      <c r="G114" s="329"/>
    </row>
    <row r="115" spans="1:7" x14ac:dyDescent="0.2">
      <c r="A115" s="409" t="s">
        <v>1481</v>
      </c>
      <c r="B115" s="409" t="s">
        <v>1482</v>
      </c>
      <c r="C115" s="414" t="s">
        <v>1483</v>
      </c>
      <c r="D115" s="422">
        <v>0</v>
      </c>
      <c r="E115" s="422">
        <v>0</v>
      </c>
      <c r="F115" s="336"/>
      <c r="G115" s="329"/>
    </row>
    <row r="116" spans="1:7" x14ac:dyDescent="0.2">
      <c r="A116" s="409" t="s">
        <v>1487</v>
      </c>
      <c r="B116" s="409" t="s">
        <v>1488</v>
      </c>
      <c r="C116" s="414" t="s">
        <v>1489</v>
      </c>
      <c r="D116" s="422">
        <v>0</v>
      </c>
      <c r="E116" s="422">
        <v>0</v>
      </c>
      <c r="F116" s="336"/>
      <c r="G116" s="329"/>
    </row>
    <row r="117" spans="1:7" x14ac:dyDescent="0.2">
      <c r="A117" s="409" t="s">
        <v>1496</v>
      </c>
      <c r="B117" s="409" t="s">
        <v>1497</v>
      </c>
      <c r="C117" s="414" t="s">
        <v>1498</v>
      </c>
      <c r="D117" s="422">
        <v>0</v>
      </c>
      <c r="E117" s="422">
        <v>0</v>
      </c>
      <c r="F117" s="336"/>
      <c r="G117" s="329"/>
    </row>
    <row r="118" spans="1:7" x14ac:dyDescent="0.2">
      <c r="A118" s="409" t="s">
        <v>1499</v>
      </c>
      <c r="B118" s="409" t="s">
        <v>1500</v>
      </c>
      <c r="C118" s="414" t="s">
        <v>1501</v>
      </c>
      <c r="D118" s="422">
        <v>0</v>
      </c>
      <c r="E118" s="422">
        <v>0</v>
      </c>
      <c r="F118" s="336"/>
      <c r="G118" s="329"/>
    </row>
    <row r="119" spans="1:7" x14ac:dyDescent="0.2">
      <c r="A119" s="1064" t="s">
        <v>1502</v>
      </c>
      <c r="B119" s="1064" t="s">
        <v>1503</v>
      </c>
      <c r="C119" s="1065" t="s">
        <v>64</v>
      </c>
      <c r="D119" s="1046">
        <v>128175.22560999999</v>
      </c>
      <c r="E119" s="1046">
        <v>88390.479779999994</v>
      </c>
      <c r="F119" s="332"/>
      <c r="G119" s="333"/>
    </row>
    <row r="120" spans="1:7" x14ac:dyDescent="0.2">
      <c r="A120" s="409" t="s">
        <v>1504</v>
      </c>
      <c r="B120" s="409" t="s">
        <v>1505</v>
      </c>
      <c r="C120" s="414" t="s">
        <v>1506</v>
      </c>
      <c r="D120" s="410"/>
      <c r="E120" s="410"/>
      <c r="F120" s="336"/>
      <c r="G120" s="329"/>
    </row>
    <row r="121" spans="1:7" x14ac:dyDescent="0.2">
      <c r="A121" s="409" t="s">
        <v>1513</v>
      </c>
      <c r="B121" s="409" t="s">
        <v>1514</v>
      </c>
      <c r="C121" s="414" t="s">
        <v>1515</v>
      </c>
      <c r="D121" s="422">
        <v>0</v>
      </c>
      <c r="E121" s="422">
        <v>0</v>
      </c>
      <c r="F121" s="336"/>
      <c r="G121" s="329"/>
    </row>
    <row r="122" spans="1:7" x14ac:dyDescent="0.2">
      <c r="A122" s="409" t="s">
        <v>1516</v>
      </c>
      <c r="B122" s="409" t="s">
        <v>1517</v>
      </c>
      <c r="C122" s="414" t="s">
        <v>1518</v>
      </c>
      <c r="D122" s="422">
        <v>94466.768590000007</v>
      </c>
      <c r="E122" s="422">
        <v>58335.264990000003</v>
      </c>
      <c r="F122" s="334"/>
      <c r="G122" s="335"/>
    </row>
    <row r="123" spans="1:7" x14ac:dyDescent="0.2">
      <c r="A123" s="409" t="s">
        <v>1522</v>
      </c>
      <c r="B123" s="409" t="s">
        <v>1523</v>
      </c>
      <c r="C123" s="414" t="s">
        <v>1524</v>
      </c>
      <c r="D123" s="422">
        <v>1098.9000000000001</v>
      </c>
      <c r="E123" s="422">
        <v>1104.413</v>
      </c>
      <c r="F123" s="334"/>
      <c r="G123" s="335"/>
    </row>
    <row r="124" spans="1:7" x14ac:dyDescent="0.2">
      <c r="A124" s="409" t="s">
        <v>1528</v>
      </c>
      <c r="B124" s="409" t="s">
        <v>1529</v>
      </c>
      <c r="C124" s="414" t="s">
        <v>1530</v>
      </c>
      <c r="D124" s="422">
        <v>0</v>
      </c>
      <c r="E124" s="422">
        <v>0</v>
      </c>
      <c r="F124" s="336"/>
      <c r="G124" s="329"/>
    </row>
    <row r="125" spans="1:7" ht="12.75" customHeight="1" x14ac:dyDescent="0.2">
      <c r="A125" s="409" t="s">
        <v>1531</v>
      </c>
      <c r="B125" s="409" t="s">
        <v>1532</v>
      </c>
      <c r="C125" s="414" t="s">
        <v>1533</v>
      </c>
      <c r="D125" s="422">
        <v>0</v>
      </c>
      <c r="E125" s="422">
        <v>0</v>
      </c>
      <c r="F125" s="334"/>
      <c r="G125" s="335"/>
    </row>
    <row r="126" spans="1:7" ht="12.75" customHeight="1" x14ac:dyDescent="0.2">
      <c r="A126" s="409" t="s">
        <v>1534</v>
      </c>
      <c r="B126" s="409" t="s">
        <v>1535</v>
      </c>
      <c r="C126" s="414" t="s">
        <v>1536</v>
      </c>
      <c r="D126" s="422">
        <v>16965.123</v>
      </c>
      <c r="E126" s="422">
        <v>14986.981</v>
      </c>
      <c r="F126" s="334"/>
      <c r="G126" s="335"/>
    </row>
    <row r="127" spans="1:7" ht="12.75" customHeight="1" x14ac:dyDescent="0.2">
      <c r="A127" s="409" t="s">
        <v>1537</v>
      </c>
      <c r="B127" s="409" t="s">
        <v>1321</v>
      </c>
      <c r="C127" s="414" t="s">
        <v>1322</v>
      </c>
      <c r="D127" s="422">
        <v>6438.1030000000001</v>
      </c>
      <c r="E127" s="422">
        <v>5652.5320000000002</v>
      </c>
      <c r="F127" s="334"/>
      <c r="G127" s="335"/>
    </row>
    <row r="128" spans="1:7" ht="12.75" customHeight="1" x14ac:dyDescent="0.2">
      <c r="A128" s="409" t="s">
        <v>1538</v>
      </c>
      <c r="B128" s="409" t="s">
        <v>1324</v>
      </c>
      <c r="C128" s="414" t="s">
        <v>1325</v>
      </c>
      <c r="D128" s="422">
        <v>2781.759</v>
      </c>
      <c r="E128" s="422">
        <v>2462.35</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0</v>
      </c>
      <c r="E130" s="422">
        <v>0</v>
      </c>
      <c r="F130" s="334"/>
      <c r="G130" s="335"/>
    </row>
    <row r="131" spans="1:7" ht="12.75" customHeight="1" x14ac:dyDescent="0.2">
      <c r="A131" s="409" t="s">
        <v>1541</v>
      </c>
      <c r="B131" s="409" t="s">
        <v>1333</v>
      </c>
      <c r="C131" s="414" t="s">
        <v>1334</v>
      </c>
      <c r="D131" s="422">
        <v>1599.819</v>
      </c>
      <c r="E131" s="422">
        <v>1363.069</v>
      </c>
      <c r="F131" s="336"/>
      <c r="G131" s="329"/>
    </row>
    <row r="132" spans="1:7" ht="12.75" customHeight="1" x14ac:dyDescent="0.2">
      <c r="A132" s="409" t="s">
        <v>1542</v>
      </c>
      <c r="B132" s="409" t="s">
        <v>65</v>
      </c>
      <c r="C132" s="414" t="s">
        <v>1336</v>
      </c>
      <c r="D132" s="422">
        <v>400.50587000000002</v>
      </c>
      <c r="E132" s="422">
        <v>548.38208999999995</v>
      </c>
      <c r="F132" s="334"/>
      <c r="G132" s="335"/>
    </row>
    <row r="133" spans="1:7" ht="12.75" customHeight="1" x14ac:dyDescent="0.2">
      <c r="A133" s="409" t="s">
        <v>1543</v>
      </c>
      <c r="B133" s="409" t="s">
        <v>1544</v>
      </c>
      <c r="C133" s="414" t="s">
        <v>1545</v>
      </c>
      <c r="D133" s="422">
        <v>0</v>
      </c>
      <c r="E133" s="422">
        <v>0</v>
      </c>
      <c r="F133" s="334"/>
      <c r="G133" s="335"/>
    </row>
    <row r="134" spans="1:7" ht="12.75" customHeight="1" x14ac:dyDescent="0.2">
      <c r="A134" s="409" t="s">
        <v>1546</v>
      </c>
      <c r="B134" s="409" t="s">
        <v>1547</v>
      </c>
      <c r="C134" s="414" t="s">
        <v>1548</v>
      </c>
      <c r="D134" s="422">
        <v>0</v>
      </c>
      <c r="E134" s="422">
        <v>0</v>
      </c>
      <c r="F134" s="334"/>
      <c r="G134" s="335"/>
    </row>
    <row r="135" spans="1:7" ht="12.75" customHeight="1" x14ac:dyDescent="0.2">
      <c r="A135" s="409" t="s">
        <v>1549</v>
      </c>
      <c r="B135" s="409" t="s">
        <v>1550</v>
      </c>
      <c r="C135" s="414" t="s">
        <v>1551</v>
      </c>
      <c r="D135" s="422">
        <v>0</v>
      </c>
      <c r="E135" s="422">
        <v>0</v>
      </c>
      <c r="F135" s="336"/>
      <c r="G135" s="329"/>
    </row>
    <row r="136" spans="1:7" ht="12.75" customHeight="1" x14ac:dyDescent="0.2">
      <c r="A136" s="409" t="s">
        <v>1565</v>
      </c>
      <c r="B136" s="409" t="s">
        <v>1566</v>
      </c>
      <c r="C136" s="414" t="s">
        <v>1567</v>
      </c>
      <c r="D136" s="422">
        <v>0</v>
      </c>
      <c r="E136" s="422">
        <v>0</v>
      </c>
      <c r="F136" s="336"/>
      <c r="G136" s="329"/>
    </row>
    <row r="137" spans="1:7" ht="12.75" customHeight="1" x14ac:dyDescent="0.2">
      <c r="A137" s="409" t="s">
        <v>1569</v>
      </c>
      <c r="B137" s="409" t="s">
        <v>1570</v>
      </c>
      <c r="C137" s="414" t="s">
        <v>1571</v>
      </c>
      <c r="D137" s="422">
        <v>0</v>
      </c>
      <c r="E137" s="422">
        <v>0</v>
      </c>
      <c r="F137" s="336"/>
      <c r="G137" s="329"/>
    </row>
    <row r="138" spans="1:7" ht="12.75" customHeight="1" x14ac:dyDescent="0.2">
      <c r="A138" s="409" t="s">
        <v>1572</v>
      </c>
      <c r="B138" s="409" t="s">
        <v>1573</v>
      </c>
      <c r="C138" s="414" t="s">
        <v>1574</v>
      </c>
      <c r="D138" s="422">
        <v>1647.2929999999999</v>
      </c>
      <c r="E138" s="422">
        <v>1581.0251599999999</v>
      </c>
      <c r="F138" s="336"/>
      <c r="G138" s="329"/>
    </row>
    <row r="139" spans="1:7" ht="12.75" customHeight="1" x14ac:dyDescent="0.2">
      <c r="A139" s="409" t="s">
        <v>1575</v>
      </c>
      <c r="B139" s="409" t="s">
        <v>1576</v>
      </c>
      <c r="C139" s="414" t="s">
        <v>1577</v>
      </c>
      <c r="D139" s="422">
        <v>2495.05656</v>
      </c>
      <c r="E139" s="422">
        <v>2103.4509499999999</v>
      </c>
      <c r="F139" s="336"/>
      <c r="G139" s="329"/>
    </row>
    <row r="140" spans="1:7" ht="12.75" customHeight="1" x14ac:dyDescent="0.2">
      <c r="A140" s="1049" t="s">
        <v>1578</v>
      </c>
      <c r="B140" s="1049" t="s">
        <v>1579</v>
      </c>
      <c r="C140" s="1050" t="s">
        <v>1580</v>
      </c>
      <c r="D140" s="1051">
        <v>281.89758999999998</v>
      </c>
      <c r="E140" s="1051">
        <v>253.01159000000001</v>
      </c>
      <c r="F140" s="336"/>
      <c r="G140" s="329"/>
    </row>
    <row r="141" spans="1:7" x14ac:dyDescent="0.2">
      <c r="A141" s="223"/>
      <c r="D141" s="327"/>
      <c r="E141" s="327"/>
      <c r="F141" s="327"/>
      <c r="G141" s="327"/>
    </row>
    <row r="142" spans="1:7" x14ac:dyDescent="0.2">
      <c r="A142" s="223"/>
      <c r="D142" s="327"/>
      <c r="E142" s="327"/>
      <c r="F142" s="327"/>
      <c r="G142" s="327"/>
    </row>
    <row r="143" spans="1:7" x14ac:dyDescent="0.2">
      <c r="A143" s="223"/>
      <c r="D143" s="327"/>
      <c r="E143" s="327"/>
      <c r="F143" s="327"/>
      <c r="G143" s="327"/>
    </row>
    <row r="144" spans="1:7" x14ac:dyDescent="0.2">
      <c r="A144" s="223"/>
      <c r="D144" s="327"/>
      <c r="E144" s="327"/>
      <c r="F144" s="327"/>
      <c r="G144" s="327"/>
    </row>
    <row r="145" spans="1:7" x14ac:dyDescent="0.2">
      <c r="A145" s="223"/>
      <c r="D145" s="327"/>
      <c r="E145" s="327"/>
      <c r="F145" s="327"/>
      <c r="G145" s="327"/>
    </row>
    <row r="146" spans="1:7"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row r="198" spans="1:7" x14ac:dyDescent="0.2">
      <c r="A198" s="223"/>
      <c r="D198" s="327"/>
      <c r="E198" s="327"/>
      <c r="F198" s="327"/>
      <c r="G198" s="327"/>
    </row>
    <row r="199" spans="1:7" x14ac:dyDescent="0.2">
      <c r="A199" s="223"/>
      <c r="D199" s="327"/>
      <c r="E199" s="327"/>
      <c r="F199" s="327"/>
      <c r="G199" s="327"/>
    </row>
    <row r="200" spans="1:7" x14ac:dyDescent="0.2">
      <c r="A200" s="223"/>
      <c r="D200" s="327"/>
      <c r="E200" s="327"/>
      <c r="F200" s="327"/>
      <c r="G200" s="327"/>
    </row>
    <row r="201" spans="1:7" x14ac:dyDescent="0.2">
      <c r="A201" s="223"/>
      <c r="D201" s="327"/>
      <c r="E201" s="327"/>
      <c r="F201" s="327"/>
      <c r="G201" s="327"/>
    </row>
    <row r="202" spans="1:7" x14ac:dyDescent="0.2">
      <c r="A202" s="223"/>
      <c r="D202" s="327"/>
      <c r="E202" s="327"/>
      <c r="F202" s="327"/>
      <c r="G202" s="327"/>
    </row>
    <row r="203" spans="1:7" x14ac:dyDescent="0.2">
      <c r="A203" s="223"/>
      <c r="D203" s="327"/>
      <c r="E203" s="327"/>
      <c r="F203" s="327"/>
      <c r="G203" s="327"/>
    </row>
    <row r="204" spans="1:7" x14ac:dyDescent="0.2">
      <c r="A204" s="223"/>
      <c r="D204" s="327"/>
      <c r="E204" s="327"/>
      <c r="F204" s="327"/>
      <c r="G204" s="327"/>
    </row>
    <row r="205" spans="1:7" x14ac:dyDescent="0.2">
      <c r="A205" s="223"/>
      <c r="D205" s="327"/>
      <c r="E205" s="327"/>
      <c r="F205" s="327"/>
      <c r="G205" s="327"/>
    </row>
    <row r="206" spans="1:7" x14ac:dyDescent="0.2">
      <c r="A206" s="223"/>
      <c r="D206" s="327"/>
      <c r="E206" s="327"/>
      <c r="F206" s="327"/>
      <c r="G206" s="327"/>
    </row>
    <row r="207" spans="1:7" x14ac:dyDescent="0.2">
      <c r="A207" s="223"/>
      <c r="D207" s="327"/>
      <c r="E207" s="327"/>
      <c r="F207" s="327"/>
      <c r="G207"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74" fitToHeight="2" orientation="portrait" useFirstPageNumber="1" r:id="rId1"/>
  <headerFooter>
    <oddHeader>&amp;L&amp;"Tahoma,Kurzíva"Závěrečný účet Moravskoslezského kraje za rok 2022&amp;R&amp;"Tahoma,Kurzíva"Tabulka č. 37</oddHeader>
    <oddFooter>&amp;C&amp;"Tahoma,Obyčejné"&amp;P</oddFooter>
  </headerFooter>
  <rowBreaks count="1" manualBreakCount="1">
    <brk id="74"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D2B1-9FC9-40A4-8437-B5E287D5FF8E}">
  <sheetPr>
    <pageSetUpPr fitToPage="1"/>
  </sheetPr>
  <dimension ref="A1:G83"/>
  <sheetViews>
    <sheetView showGridLines="0" zoomScaleNormal="100" zoomScaleSheetLayoutView="100" workbookViewId="0">
      <selection activeCell="H13" sqref="H13"/>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3310</v>
      </c>
      <c r="B2" s="1344"/>
      <c r="C2" s="1344"/>
      <c r="D2" s="1344"/>
      <c r="E2" s="1344"/>
      <c r="F2" s="1344"/>
      <c r="G2" s="1344"/>
    </row>
    <row r="4" spans="1:7" ht="12.75" customHeight="1" x14ac:dyDescent="0.2">
      <c r="A4" s="1081"/>
      <c r="B4" s="1082"/>
      <c r="C4" s="1083"/>
      <c r="D4" s="1084">
        <v>1</v>
      </c>
      <c r="E4" s="1084">
        <v>2</v>
      </c>
      <c r="F4" s="1084">
        <v>3</v>
      </c>
      <c r="G4" s="1084">
        <v>4</v>
      </c>
    </row>
    <row r="5" spans="1:7" s="229" customFormat="1" x14ac:dyDescent="0.2">
      <c r="A5" s="1366" t="s">
        <v>1140</v>
      </c>
      <c r="B5" s="1367"/>
      <c r="C5" s="1370" t="s">
        <v>1141</v>
      </c>
      <c r="D5" s="1372" t="s">
        <v>1584</v>
      </c>
      <c r="E5" s="1372"/>
      <c r="F5" s="1372" t="s">
        <v>1585</v>
      </c>
      <c r="G5" s="1372"/>
    </row>
    <row r="6" spans="1:7" s="229" customFormat="1" ht="34.5" customHeight="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1195848.48098</v>
      </c>
      <c r="E7" s="1087">
        <v>8075.0615600000001</v>
      </c>
      <c r="F7" s="1087">
        <v>1066713.4055300001</v>
      </c>
      <c r="G7" s="1087">
        <v>8344.7183399999994</v>
      </c>
    </row>
    <row r="8" spans="1:7" x14ac:dyDescent="0.2">
      <c r="A8" s="1044" t="s">
        <v>1151</v>
      </c>
      <c r="B8" s="1044" t="s">
        <v>1589</v>
      </c>
      <c r="C8" s="1069" t="s">
        <v>64</v>
      </c>
      <c r="D8" s="1087">
        <v>1191540.68071</v>
      </c>
      <c r="E8" s="1087">
        <v>7775.1185599999999</v>
      </c>
      <c r="F8" s="1087">
        <v>1065477.81455</v>
      </c>
      <c r="G8" s="1087">
        <v>7950.4943400000002</v>
      </c>
    </row>
    <row r="9" spans="1:7" x14ac:dyDescent="0.2">
      <c r="A9" s="1052" t="s">
        <v>1153</v>
      </c>
      <c r="B9" s="1052" t="s">
        <v>1590</v>
      </c>
      <c r="C9" s="1072" t="s">
        <v>1591</v>
      </c>
      <c r="D9" s="417">
        <v>162913.89958999999</v>
      </c>
      <c r="E9" s="417">
        <v>1791.4803199999999</v>
      </c>
      <c r="F9" s="417">
        <v>134015.84185</v>
      </c>
      <c r="G9" s="417">
        <v>2062.2730000000001</v>
      </c>
    </row>
    <row r="10" spans="1:7" x14ac:dyDescent="0.2">
      <c r="A10" s="409" t="s">
        <v>1156</v>
      </c>
      <c r="B10" s="409" t="s">
        <v>1592</v>
      </c>
      <c r="C10" s="414" t="s">
        <v>1593</v>
      </c>
      <c r="D10" s="417">
        <v>8791.7742899999994</v>
      </c>
      <c r="E10" s="417">
        <v>153.09890999999999</v>
      </c>
      <c r="F10" s="417">
        <v>9306.9601000000002</v>
      </c>
      <c r="G10" s="417">
        <v>150.64850000000001</v>
      </c>
    </row>
    <row r="11" spans="1:7" x14ac:dyDescent="0.2">
      <c r="A11" s="409" t="s">
        <v>1159</v>
      </c>
      <c r="B11" s="409" t="s">
        <v>1594</v>
      </c>
      <c r="C11" s="414" t="s">
        <v>1595</v>
      </c>
      <c r="D11" s="417"/>
      <c r="E11" s="417"/>
      <c r="F11" s="417"/>
      <c r="G11" s="417"/>
    </row>
    <row r="12" spans="1:7" x14ac:dyDescent="0.2">
      <c r="A12" s="409" t="s">
        <v>1162</v>
      </c>
      <c r="B12" s="409" t="s">
        <v>1596</v>
      </c>
      <c r="C12" s="414" t="s">
        <v>1597</v>
      </c>
      <c r="D12" s="417"/>
      <c r="E12" s="417"/>
      <c r="F12" s="417"/>
      <c r="G12" s="417"/>
    </row>
    <row r="13" spans="1:7" x14ac:dyDescent="0.2">
      <c r="A13" s="409" t="s">
        <v>1165</v>
      </c>
      <c r="B13" s="409" t="s">
        <v>1598</v>
      </c>
      <c r="C13" s="414" t="s">
        <v>1599</v>
      </c>
      <c r="D13" s="417">
        <v>-6460.7592599999998</v>
      </c>
      <c r="E13" s="417"/>
      <c r="F13" s="417">
        <v>-9610.5388600000006</v>
      </c>
      <c r="G13" s="417"/>
    </row>
    <row r="14" spans="1:7" x14ac:dyDescent="0.2">
      <c r="A14" s="409" t="s">
        <v>1168</v>
      </c>
      <c r="B14" s="409" t="s">
        <v>1600</v>
      </c>
      <c r="C14" s="414" t="s">
        <v>1601</v>
      </c>
      <c r="D14" s="417">
        <v>-2968.15726</v>
      </c>
      <c r="E14" s="417"/>
      <c r="F14" s="417">
        <v>-2251.9315099999999</v>
      </c>
      <c r="G14" s="417"/>
    </row>
    <row r="15" spans="1:7" x14ac:dyDescent="0.2">
      <c r="A15" s="409" t="s">
        <v>1171</v>
      </c>
      <c r="B15" s="409" t="s">
        <v>1602</v>
      </c>
      <c r="C15" s="414" t="s">
        <v>1603</v>
      </c>
      <c r="D15" s="417"/>
      <c r="E15" s="417"/>
      <c r="F15" s="417"/>
      <c r="G15" s="417"/>
    </row>
    <row r="16" spans="1:7" x14ac:dyDescent="0.2">
      <c r="A16" s="409" t="s">
        <v>1174</v>
      </c>
      <c r="B16" s="409" t="s">
        <v>159</v>
      </c>
      <c r="C16" s="414" t="s">
        <v>1604</v>
      </c>
      <c r="D16" s="417">
        <v>450043.5662</v>
      </c>
      <c r="E16" s="417">
        <v>329.57321000000002</v>
      </c>
      <c r="F16" s="417">
        <v>375535.84493999998</v>
      </c>
      <c r="G16" s="417">
        <v>314.71260999999998</v>
      </c>
    </row>
    <row r="17" spans="1:7" x14ac:dyDescent="0.2">
      <c r="A17" s="409" t="s">
        <v>1177</v>
      </c>
      <c r="B17" s="409" t="s">
        <v>145</v>
      </c>
      <c r="C17" s="414" t="s">
        <v>1605</v>
      </c>
      <c r="D17" s="417">
        <v>3475.1943200000001</v>
      </c>
      <c r="E17" s="417">
        <v>48.847679999999997</v>
      </c>
      <c r="F17" s="417">
        <v>2527.2892999999999</v>
      </c>
      <c r="G17" s="417">
        <v>37.222700000000003</v>
      </c>
    </row>
    <row r="18" spans="1:7" x14ac:dyDescent="0.2">
      <c r="A18" s="409" t="s">
        <v>1606</v>
      </c>
      <c r="B18" s="409" t="s">
        <v>1607</v>
      </c>
      <c r="C18" s="414" t="s">
        <v>1608</v>
      </c>
      <c r="D18" s="417">
        <v>84.59</v>
      </c>
      <c r="E18" s="417"/>
      <c r="F18" s="417">
        <v>71.389799999999994</v>
      </c>
      <c r="G18" s="417"/>
    </row>
    <row r="19" spans="1:7" x14ac:dyDescent="0.2">
      <c r="A19" s="409" t="s">
        <v>1609</v>
      </c>
      <c r="B19" s="409" t="s">
        <v>1610</v>
      </c>
      <c r="C19" s="414" t="s">
        <v>1611</v>
      </c>
      <c r="D19" s="417">
        <v>-15794.81465</v>
      </c>
      <c r="E19" s="417"/>
      <c r="F19" s="417">
        <v>-12640.03708</v>
      </c>
      <c r="G19" s="417"/>
    </row>
    <row r="20" spans="1:7" x14ac:dyDescent="0.2">
      <c r="A20" s="409" t="s">
        <v>1612</v>
      </c>
      <c r="B20" s="409" t="s">
        <v>1613</v>
      </c>
      <c r="C20" s="414" t="s">
        <v>1614</v>
      </c>
      <c r="D20" s="417">
        <v>17803.57604</v>
      </c>
      <c r="E20" s="417">
        <v>204.80126000000001</v>
      </c>
      <c r="F20" s="417">
        <v>17619.018960000001</v>
      </c>
      <c r="G20" s="417">
        <v>204.23557</v>
      </c>
    </row>
    <row r="21" spans="1:7" x14ac:dyDescent="0.2">
      <c r="A21" s="409" t="s">
        <v>1615</v>
      </c>
      <c r="B21" s="409" t="s">
        <v>1616</v>
      </c>
      <c r="C21" s="414" t="s">
        <v>1617</v>
      </c>
      <c r="D21" s="417">
        <v>214341.53925999999</v>
      </c>
      <c r="E21" s="417">
        <v>3201.7057399999999</v>
      </c>
      <c r="F21" s="417">
        <v>198546.96161</v>
      </c>
      <c r="G21" s="417">
        <v>2994.02439</v>
      </c>
    </row>
    <row r="22" spans="1:7" x14ac:dyDescent="0.2">
      <c r="A22" s="409" t="s">
        <v>1618</v>
      </c>
      <c r="B22" s="409" t="s">
        <v>1619</v>
      </c>
      <c r="C22" s="414" t="s">
        <v>1620</v>
      </c>
      <c r="D22" s="417">
        <v>71350.200530000002</v>
      </c>
      <c r="E22" s="417">
        <v>1066.6304700000001</v>
      </c>
      <c r="F22" s="417">
        <v>66026.116590000005</v>
      </c>
      <c r="G22" s="417">
        <v>996.09240999999997</v>
      </c>
    </row>
    <row r="23" spans="1:7" x14ac:dyDescent="0.2">
      <c r="A23" s="409" t="s">
        <v>1621</v>
      </c>
      <c r="B23" s="409" t="s">
        <v>1622</v>
      </c>
      <c r="C23" s="414" t="s">
        <v>1623</v>
      </c>
      <c r="D23" s="417">
        <v>1115.37022</v>
      </c>
      <c r="E23" s="417">
        <v>15.67778</v>
      </c>
      <c r="F23" s="417">
        <v>1105.8960300000001</v>
      </c>
      <c r="G23" s="417">
        <v>16.287970000000001</v>
      </c>
    </row>
    <row r="24" spans="1:7" x14ac:dyDescent="0.2">
      <c r="A24" s="409" t="s">
        <v>1624</v>
      </c>
      <c r="B24" s="409" t="s">
        <v>1625</v>
      </c>
      <c r="C24" s="414" t="s">
        <v>1626</v>
      </c>
      <c r="D24" s="417">
        <v>9581.4063600000009</v>
      </c>
      <c r="E24" s="417">
        <v>158.67618999999999</v>
      </c>
      <c r="F24" s="417">
        <v>9061.0740000000005</v>
      </c>
      <c r="G24" s="417">
        <v>152.46862999999999</v>
      </c>
    </row>
    <row r="25" spans="1:7" x14ac:dyDescent="0.2">
      <c r="A25" s="409" t="s">
        <v>1627</v>
      </c>
      <c r="B25" s="409" t="s">
        <v>1628</v>
      </c>
      <c r="C25" s="414" t="s">
        <v>1629</v>
      </c>
      <c r="D25" s="417"/>
      <c r="E25" s="417"/>
      <c r="F25" s="417"/>
      <c r="G25" s="417"/>
    </row>
    <row r="26" spans="1:7" x14ac:dyDescent="0.2">
      <c r="A26" s="409" t="s">
        <v>1630</v>
      </c>
      <c r="B26" s="409" t="s">
        <v>1631</v>
      </c>
      <c r="C26" s="414" t="s">
        <v>1632</v>
      </c>
      <c r="D26" s="417"/>
      <c r="E26" s="417">
        <v>39.667000000000002</v>
      </c>
      <c r="F26" s="417"/>
      <c r="G26" s="417">
        <v>142.43299999999999</v>
      </c>
    </row>
    <row r="27" spans="1:7" x14ac:dyDescent="0.2">
      <c r="A27" s="409" t="s">
        <v>1633</v>
      </c>
      <c r="B27" s="409" t="s">
        <v>1634</v>
      </c>
      <c r="C27" s="414" t="s">
        <v>1635</v>
      </c>
      <c r="D27" s="417"/>
      <c r="E27" s="417"/>
      <c r="F27" s="417"/>
      <c r="G27" s="417"/>
    </row>
    <row r="28" spans="1:7" x14ac:dyDescent="0.2">
      <c r="A28" s="409" t="s">
        <v>1636</v>
      </c>
      <c r="B28" s="409" t="s">
        <v>1637</v>
      </c>
      <c r="C28" s="414" t="s">
        <v>1638</v>
      </c>
      <c r="D28" s="417">
        <v>282.09935999999999</v>
      </c>
      <c r="E28" s="417">
        <v>2.6724299999999999</v>
      </c>
      <c r="F28" s="417">
        <v>307.15057000000002</v>
      </c>
      <c r="G28" s="417">
        <v>2.4231400000000001</v>
      </c>
    </row>
    <row r="29" spans="1:7" x14ac:dyDescent="0.2">
      <c r="A29" s="409" t="s">
        <v>1639</v>
      </c>
      <c r="B29" s="409" t="s">
        <v>1640</v>
      </c>
      <c r="C29" s="414" t="s">
        <v>1641</v>
      </c>
      <c r="D29" s="417">
        <v>0.23699999999999999</v>
      </c>
      <c r="E29" s="417"/>
      <c r="F29" s="417"/>
      <c r="G29" s="417"/>
    </row>
    <row r="30" spans="1:7" x14ac:dyDescent="0.2">
      <c r="A30" s="409" t="s">
        <v>1642</v>
      </c>
      <c r="B30" s="409" t="s">
        <v>1643</v>
      </c>
      <c r="C30" s="414" t="s">
        <v>1644</v>
      </c>
      <c r="D30" s="417">
        <v>64.5</v>
      </c>
      <c r="E30" s="417"/>
      <c r="F30" s="417">
        <v>16.5</v>
      </c>
      <c r="G30" s="417"/>
    </row>
    <row r="31" spans="1:7" x14ac:dyDescent="0.2">
      <c r="A31" s="409" t="s">
        <v>1645</v>
      </c>
      <c r="B31" s="409" t="s">
        <v>1646</v>
      </c>
      <c r="C31" s="414" t="s">
        <v>1647</v>
      </c>
      <c r="D31" s="417"/>
      <c r="E31" s="417"/>
      <c r="F31" s="417"/>
      <c r="G31" s="417"/>
    </row>
    <row r="32" spans="1:7" x14ac:dyDescent="0.2">
      <c r="A32" s="409" t="s">
        <v>1648</v>
      </c>
      <c r="B32" s="409" t="s">
        <v>1649</v>
      </c>
      <c r="C32" s="414" t="s">
        <v>1650</v>
      </c>
      <c r="D32" s="417">
        <v>0.87361999999999995</v>
      </c>
      <c r="E32" s="417"/>
      <c r="F32" s="417"/>
      <c r="G32" s="417"/>
    </row>
    <row r="33" spans="1:7" x14ac:dyDescent="0.2">
      <c r="A33" s="409" t="s">
        <v>1651</v>
      </c>
      <c r="B33" s="409" t="s">
        <v>1652</v>
      </c>
      <c r="C33" s="414" t="s">
        <v>1653</v>
      </c>
      <c r="D33" s="417">
        <v>0.26146999999999998</v>
      </c>
      <c r="E33" s="417"/>
      <c r="F33" s="417">
        <v>5771.8283499999998</v>
      </c>
      <c r="G33" s="417"/>
    </row>
    <row r="34" spans="1:7" x14ac:dyDescent="0.2">
      <c r="A34" s="409" t="s">
        <v>1654</v>
      </c>
      <c r="B34" s="409" t="s">
        <v>1655</v>
      </c>
      <c r="C34" s="414" t="s">
        <v>1656</v>
      </c>
      <c r="D34" s="417">
        <v>626.11568</v>
      </c>
      <c r="E34" s="417"/>
      <c r="F34" s="417">
        <v>2652.14876</v>
      </c>
      <c r="G34" s="417"/>
    </row>
    <row r="35" spans="1:7" x14ac:dyDescent="0.2">
      <c r="A35" s="409" t="s">
        <v>1657</v>
      </c>
      <c r="B35" s="409" t="s">
        <v>1658</v>
      </c>
      <c r="C35" s="414" t="s">
        <v>1659</v>
      </c>
      <c r="D35" s="417">
        <v>272843.80718</v>
      </c>
      <c r="E35" s="417">
        <v>716.67481999999995</v>
      </c>
      <c r="F35" s="417">
        <v>264670.26939999999</v>
      </c>
      <c r="G35" s="417">
        <v>826.86599999999999</v>
      </c>
    </row>
    <row r="36" spans="1:7" x14ac:dyDescent="0.2">
      <c r="A36" s="409" t="s">
        <v>1660</v>
      </c>
      <c r="B36" s="409" t="s">
        <v>1661</v>
      </c>
      <c r="C36" s="414" t="s">
        <v>1662</v>
      </c>
      <c r="D36" s="417"/>
      <c r="E36" s="417"/>
      <c r="F36" s="417"/>
      <c r="G36" s="417"/>
    </row>
    <row r="37" spans="1:7" x14ac:dyDescent="0.2">
      <c r="A37" s="409" t="s">
        <v>1663</v>
      </c>
      <c r="B37" s="409" t="s">
        <v>1664</v>
      </c>
      <c r="C37" s="414" t="s">
        <v>1665</v>
      </c>
      <c r="D37" s="417"/>
      <c r="E37" s="417"/>
      <c r="F37" s="417"/>
      <c r="G37" s="417"/>
    </row>
    <row r="38" spans="1:7" x14ac:dyDescent="0.2">
      <c r="A38" s="409" t="s">
        <v>1666</v>
      </c>
      <c r="B38" s="409" t="s">
        <v>1667</v>
      </c>
      <c r="C38" s="414" t="s">
        <v>1668</v>
      </c>
      <c r="D38" s="417"/>
      <c r="E38" s="417"/>
      <c r="F38" s="417"/>
      <c r="G38" s="417"/>
    </row>
    <row r="39" spans="1:7" x14ac:dyDescent="0.2">
      <c r="A39" s="409" t="s">
        <v>1669</v>
      </c>
      <c r="B39" s="409" t="s">
        <v>1670</v>
      </c>
      <c r="C39" s="414" t="s">
        <v>1671</v>
      </c>
      <c r="D39" s="417"/>
      <c r="E39" s="417"/>
      <c r="F39" s="417"/>
      <c r="G39" s="417"/>
    </row>
    <row r="40" spans="1:7" x14ac:dyDescent="0.2">
      <c r="A40" s="409" t="s">
        <v>1672</v>
      </c>
      <c r="B40" s="409" t="s">
        <v>1673</v>
      </c>
      <c r="C40" s="414" t="s">
        <v>1674</v>
      </c>
      <c r="D40" s="417"/>
      <c r="E40" s="417">
        <v>-181.22649999999999</v>
      </c>
      <c r="F40" s="417"/>
      <c r="G40" s="417"/>
    </row>
    <row r="41" spans="1:7" x14ac:dyDescent="0.2">
      <c r="A41" s="409" t="s">
        <v>1675</v>
      </c>
      <c r="B41" s="409" t="s">
        <v>1676</v>
      </c>
      <c r="C41" s="414" t="s">
        <v>1677</v>
      </c>
      <c r="D41" s="417">
        <v>154.54050000000001</v>
      </c>
      <c r="E41" s="417">
        <v>181.22649999999999</v>
      </c>
      <c r="F41" s="417"/>
      <c r="G41" s="417"/>
    </row>
    <row r="42" spans="1:7" x14ac:dyDescent="0.2">
      <c r="A42" s="409" t="s">
        <v>1678</v>
      </c>
      <c r="B42" s="409" t="s">
        <v>1679</v>
      </c>
      <c r="C42" s="414" t="s">
        <v>1680</v>
      </c>
      <c r="D42" s="417">
        <v>3264.9947400000001</v>
      </c>
      <c r="E42" s="417">
        <v>45.27731</v>
      </c>
      <c r="F42" s="417">
        <v>2716.4404500000001</v>
      </c>
      <c r="G42" s="417">
        <v>50.720709999999997</v>
      </c>
    </row>
    <row r="43" spans="1:7" x14ac:dyDescent="0.2">
      <c r="A43" s="409" t="s">
        <v>1681</v>
      </c>
      <c r="B43" s="409" t="s">
        <v>1682</v>
      </c>
      <c r="C43" s="414" t="s">
        <v>1683</v>
      </c>
      <c r="D43" s="417">
        <v>25.86552</v>
      </c>
      <c r="E43" s="417">
        <v>0.33544000000000002</v>
      </c>
      <c r="F43" s="417">
        <v>29.591290000000001</v>
      </c>
      <c r="G43" s="417">
        <v>8.5709999999999995E-2</v>
      </c>
    </row>
    <row r="44" spans="1:7" x14ac:dyDescent="0.2">
      <c r="A44" s="1044" t="s">
        <v>1180</v>
      </c>
      <c r="B44" s="1044" t="s">
        <v>1684</v>
      </c>
      <c r="C44" s="1069" t="s">
        <v>64</v>
      </c>
      <c r="D44" s="1087">
        <v>0</v>
      </c>
      <c r="E44" s="1087">
        <v>0</v>
      </c>
      <c r="F44" s="1087">
        <v>0</v>
      </c>
      <c r="G44" s="1087">
        <v>0</v>
      </c>
    </row>
    <row r="45" spans="1:7" x14ac:dyDescent="0.2">
      <c r="A45" s="409" t="s">
        <v>1182</v>
      </c>
      <c r="B45" s="409" t="s">
        <v>1685</v>
      </c>
      <c r="C45" s="414" t="s">
        <v>1686</v>
      </c>
      <c r="D45" s="417"/>
      <c r="E45" s="417"/>
      <c r="F45" s="417"/>
      <c r="G45" s="417"/>
    </row>
    <row r="46" spans="1:7" x14ac:dyDescent="0.2">
      <c r="A46" s="409" t="s">
        <v>1184</v>
      </c>
      <c r="B46" s="409" t="s">
        <v>1687</v>
      </c>
      <c r="C46" s="414" t="s">
        <v>1688</v>
      </c>
      <c r="D46" s="417"/>
      <c r="E46" s="417"/>
      <c r="F46" s="417"/>
      <c r="G46" s="417"/>
    </row>
    <row r="47" spans="1:7" x14ac:dyDescent="0.2">
      <c r="A47" s="409" t="s">
        <v>1187</v>
      </c>
      <c r="B47" s="409" t="s">
        <v>1689</v>
      </c>
      <c r="C47" s="414" t="s">
        <v>1690</v>
      </c>
      <c r="D47" s="417"/>
      <c r="E47" s="417"/>
      <c r="F47" s="417"/>
      <c r="G47" s="417"/>
    </row>
    <row r="48" spans="1:7" x14ac:dyDescent="0.2">
      <c r="A48" s="409" t="s">
        <v>1190</v>
      </c>
      <c r="B48" s="409" t="s">
        <v>1691</v>
      </c>
      <c r="C48" s="414" t="s">
        <v>1692</v>
      </c>
      <c r="D48" s="417"/>
      <c r="E48" s="417"/>
      <c r="F48" s="417"/>
      <c r="G48" s="417"/>
    </row>
    <row r="49" spans="1:7" x14ac:dyDescent="0.2">
      <c r="A49" s="409" t="s">
        <v>1193</v>
      </c>
      <c r="B49" s="409" t="s">
        <v>1693</v>
      </c>
      <c r="C49" s="414" t="s">
        <v>1694</v>
      </c>
      <c r="D49" s="417"/>
      <c r="E49" s="417"/>
      <c r="F49" s="417"/>
      <c r="G49" s="417"/>
    </row>
    <row r="50" spans="1:7" x14ac:dyDescent="0.2">
      <c r="A50" s="1044" t="s">
        <v>1211</v>
      </c>
      <c r="B50" s="1044" t="s">
        <v>1695</v>
      </c>
      <c r="C50" s="1069" t="s">
        <v>64</v>
      </c>
      <c r="D50" s="1087">
        <v>0</v>
      </c>
      <c r="E50" s="1087">
        <v>0</v>
      </c>
      <c r="F50" s="1087">
        <v>0</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c r="G52" s="417"/>
    </row>
    <row r="53" spans="1:7" x14ac:dyDescent="0.2">
      <c r="A53" s="1044" t="s">
        <v>1700</v>
      </c>
      <c r="B53" s="1044" t="s">
        <v>1330</v>
      </c>
      <c r="C53" s="1069" t="s">
        <v>64</v>
      </c>
      <c r="D53" s="1087">
        <v>4307.8002699999997</v>
      </c>
      <c r="E53" s="1087">
        <v>299.94299999999998</v>
      </c>
      <c r="F53" s="1087">
        <v>1235.5909799999999</v>
      </c>
      <c r="G53" s="1087">
        <v>394.22399999999999</v>
      </c>
    </row>
    <row r="54" spans="1:7" x14ac:dyDescent="0.2">
      <c r="A54" s="409" t="s">
        <v>1701</v>
      </c>
      <c r="B54" s="409" t="s">
        <v>1330</v>
      </c>
      <c r="C54" s="414" t="s">
        <v>1702</v>
      </c>
      <c r="D54" s="417">
        <v>4307.8002699999997</v>
      </c>
      <c r="E54" s="417">
        <v>299.94299999999998</v>
      </c>
      <c r="F54" s="417">
        <v>1235.5909799999999</v>
      </c>
      <c r="G54" s="417">
        <v>394.22399999999999</v>
      </c>
    </row>
    <row r="55" spans="1:7" x14ac:dyDescent="0.2">
      <c r="A55" s="409" t="s">
        <v>1703</v>
      </c>
      <c r="B55" s="409" t="s">
        <v>1704</v>
      </c>
      <c r="C55" s="414" t="s">
        <v>1705</v>
      </c>
      <c r="D55" s="417"/>
      <c r="E55" s="417"/>
      <c r="F55" s="417"/>
      <c r="G55" s="417"/>
    </row>
    <row r="56" spans="1:7" x14ac:dyDescent="0.2">
      <c r="A56" s="1044" t="s">
        <v>1257</v>
      </c>
      <c r="B56" s="1044" t="s">
        <v>1706</v>
      </c>
      <c r="C56" s="1069" t="s">
        <v>64</v>
      </c>
      <c r="D56" s="1087">
        <v>1197139.71517</v>
      </c>
      <c r="E56" s="1087">
        <v>8897.5403700000006</v>
      </c>
      <c r="F56" s="1087">
        <v>1067282.33332</v>
      </c>
      <c r="G56" s="1087">
        <v>9860.8981999999996</v>
      </c>
    </row>
    <row r="57" spans="1:7" x14ac:dyDescent="0.2">
      <c r="A57" s="1044" t="s">
        <v>1259</v>
      </c>
      <c r="B57" s="1044" t="s">
        <v>1707</v>
      </c>
      <c r="C57" s="1069" t="s">
        <v>64</v>
      </c>
      <c r="D57" s="1087">
        <v>71984.949259999994</v>
      </c>
      <c r="E57" s="1087">
        <v>8897.5403700000006</v>
      </c>
      <c r="F57" s="1087">
        <v>61872.777670000003</v>
      </c>
      <c r="G57" s="1087">
        <v>9860.8981999999996</v>
      </c>
    </row>
    <row r="58" spans="1:7" x14ac:dyDescent="0.2">
      <c r="A58" s="409" t="s">
        <v>1261</v>
      </c>
      <c r="B58" s="409" t="s">
        <v>1708</v>
      </c>
      <c r="C58" s="414" t="s">
        <v>1709</v>
      </c>
      <c r="D58" s="417"/>
      <c r="E58" s="417"/>
      <c r="F58" s="417"/>
      <c r="G58" s="417"/>
    </row>
    <row r="59" spans="1:7" x14ac:dyDescent="0.2">
      <c r="A59" s="409" t="s">
        <v>1264</v>
      </c>
      <c r="B59" s="409" t="s">
        <v>1710</v>
      </c>
      <c r="C59" s="414" t="s">
        <v>1711</v>
      </c>
      <c r="D59" s="417">
        <v>2518.5305699999999</v>
      </c>
      <c r="E59" s="417">
        <v>8897.5403700000006</v>
      </c>
      <c r="F59" s="417">
        <v>850.39407000000006</v>
      </c>
      <c r="G59" s="417">
        <v>9860.8981999999996</v>
      </c>
    </row>
    <row r="60" spans="1:7" x14ac:dyDescent="0.2">
      <c r="A60" s="409" t="s">
        <v>1267</v>
      </c>
      <c r="B60" s="409" t="s">
        <v>1712</v>
      </c>
      <c r="C60" s="414" t="s">
        <v>1713</v>
      </c>
      <c r="D60" s="417">
        <v>8571.1739699999998</v>
      </c>
      <c r="E60" s="417"/>
      <c r="F60" s="417">
        <v>5627.3252499999999</v>
      </c>
      <c r="G60" s="417"/>
    </row>
    <row r="61" spans="1:7" x14ac:dyDescent="0.2">
      <c r="A61" s="409" t="s">
        <v>1270</v>
      </c>
      <c r="B61" s="409" t="s">
        <v>1714</v>
      </c>
      <c r="C61" s="414" t="s">
        <v>1715</v>
      </c>
      <c r="D61" s="417"/>
      <c r="E61" s="417"/>
      <c r="F61" s="417"/>
      <c r="G61" s="417"/>
    </row>
    <row r="62" spans="1:7" x14ac:dyDescent="0.2">
      <c r="A62" s="409" t="s">
        <v>1282</v>
      </c>
      <c r="B62" s="409" t="s">
        <v>1716</v>
      </c>
      <c r="C62" s="414" t="s">
        <v>1717</v>
      </c>
      <c r="D62" s="417"/>
      <c r="E62" s="417"/>
      <c r="F62" s="417"/>
      <c r="G62" s="417"/>
    </row>
    <row r="63" spans="1:7" x14ac:dyDescent="0.2">
      <c r="A63" s="409" t="s">
        <v>1285</v>
      </c>
      <c r="B63" s="409" t="s">
        <v>1640</v>
      </c>
      <c r="C63" s="414" t="s">
        <v>1718</v>
      </c>
      <c r="D63" s="417">
        <v>483.72122000000002</v>
      </c>
      <c r="E63" s="417"/>
      <c r="F63" s="417">
        <v>937.27016000000003</v>
      </c>
      <c r="G63" s="417"/>
    </row>
    <row r="64" spans="1:7" x14ac:dyDescent="0.2">
      <c r="A64" s="409" t="s">
        <v>1288</v>
      </c>
      <c r="B64" s="409" t="s">
        <v>1643</v>
      </c>
      <c r="C64" s="414" t="s">
        <v>1719</v>
      </c>
      <c r="D64" s="417"/>
      <c r="E64" s="417"/>
      <c r="F64" s="417">
        <v>10.3</v>
      </c>
      <c r="G64" s="417"/>
    </row>
    <row r="65" spans="1:7" x14ac:dyDescent="0.2">
      <c r="A65" s="409" t="s">
        <v>1720</v>
      </c>
      <c r="B65" s="409" t="s">
        <v>1721</v>
      </c>
      <c r="C65" s="414" t="s">
        <v>1722</v>
      </c>
      <c r="D65" s="417"/>
      <c r="E65" s="417"/>
      <c r="F65" s="417"/>
      <c r="G65" s="417"/>
    </row>
    <row r="66" spans="1:7" x14ac:dyDescent="0.2">
      <c r="A66" s="409" t="s">
        <v>1723</v>
      </c>
      <c r="B66" s="409" t="s">
        <v>1724</v>
      </c>
      <c r="C66" s="414" t="s">
        <v>1725</v>
      </c>
      <c r="D66" s="417">
        <v>1791.5365999999999</v>
      </c>
      <c r="E66" s="417"/>
      <c r="F66" s="417">
        <v>1733.4494199999999</v>
      </c>
      <c r="G66" s="417"/>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632.80989999999997</v>
      </c>
      <c r="E68" s="417"/>
      <c r="F68" s="417">
        <v>2658.3471</v>
      </c>
      <c r="G68" s="417"/>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48864.498269999996</v>
      </c>
      <c r="E70" s="417"/>
      <c r="F70" s="417">
        <v>46851.20723</v>
      </c>
      <c r="G70" s="417"/>
    </row>
    <row r="71" spans="1:7" x14ac:dyDescent="0.2">
      <c r="A71" s="409" t="s">
        <v>1738</v>
      </c>
      <c r="B71" s="409" t="s">
        <v>1739</v>
      </c>
      <c r="C71" s="414" t="s">
        <v>1740</v>
      </c>
      <c r="D71" s="417">
        <v>9122.6787299999996</v>
      </c>
      <c r="E71" s="417"/>
      <c r="F71" s="417">
        <v>3204.4844400000002</v>
      </c>
      <c r="G71" s="417"/>
    </row>
    <row r="72" spans="1:7" x14ac:dyDescent="0.2">
      <c r="A72" s="1044" t="s">
        <v>1291</v>
      </c>
      <c r="B72" s="1044" t="s">
        <v>1741</v>
      </c>
      <c r="C72" s="1069" t="s">
        <v>64</v>
      </c>
      <c r="D72" s="1087">
        <v>11910.96494</v>
      </c>
      <c r="E72" s="1087">
        <v>0</v>
      </c>
      <c r="F72" s="1087">
        <v>970.23665000000005</v>
      </c>
      <c r="G72" s="1087">
        <v>0</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11910.96494</v>
      </c>
      <c r="E74" s="417"/>
      <c r="F74" s="417">
        <v>970.23665000000005</v>
      </c>
      <c r="G74" s="417"/>
    </row>
    <row r="75" spans="1:7" x14ac:dyDescent="0.2">
      <c r="A75" s="409" t="s">
        <v>1299</v>
      </c>
      <c r="B75" s="409" t="s">
        <v>1745</v>
      </c>
      <c r="C75" s="414" t="s">
        <v>1746</v>
      </c>
      <c r="D75" s="417"/>
      <c r="E75" s="417"/>
      <c r="F75" s="417"/>
      <c r="G75" s="417"/>
    </row>
    <row r="76" spans="1:7" x14ac:dyDescent="0.2">
      <c r="A76" s="409" t="s">
        <v>1302</v>
      </c>
      <c r="B76" s="409" t="s">
        <v>1747</v>
      </c>
      <c r="C76" s="414" t="s">
        <v>1748</v>
      </c>
      <c r="D76" s="417"/>
      <c r="E76" s="417"/>
      <c r="F76" s="417"/>
      <c r="G76" s="417"/>
    </row>
    <row r="77" spans="1:7" x14ac:dyDescent="0.2">
      <c r="A77" s="409" t="s">
        <v>1308</v>
      </c>
      <c r="B77" s="409" t="s">
        <v>1749</v>
      </c>
      <c r="C77" s="414" t="s">
        <v>1750</v>
      </c>
      <c r="D77" s="417"/>
      <c r="E77" s="417"/>
      <c r="F77" s="417"/>
      <c r="G77" s="417"/>
    </row>
    <row r="78" spans="1:7" x14ac:dyDescent="0.2">
      <c r="A78" s="1044" t="s">
        <v>1751</v>
      </c>
      <c r="B78" s="1044" t="s">
        <v>1752</v>
      </c>
      <c r="C78" s="1069" t="s">
        <v>64</v>
      </c>
      <c r="D78" s="1087">
        <v>1113243.80097</v>
      </c>
      <c r="E78" s="1087">
        <v>0</v>
      </c>
      <c r="F78" s="1087">
        <v>1004439.319</v>
      </c>
      <c r="G78" s="1087">
        <v>0</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1113243.80097</v>
      </c>
      <c r="E80" s="417"/>
      <c r="F80" s="417">
        <v>1004439.319</v>
      </c>
      <c r="G80" s="417"/>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5599.0344599999999</v>
      </c>
      <c r="E82" s="1087">
        <v>1122.4218100000001</v>
      </c>
      <c r="F82" s="1087">
        <v>1804.5187699999999</v>
      </c>
      <c r="G82" s="1087">
        <v>1910.4038599999999</v>
      </c>
    </row>
    <row r="83" spans="1:7" x14ac:dyDescent="0.2">
      <c r="A83" s="1044" t="s">
        <v>1762</v>
      </c>
      <c r="B83" s="1044" t="s">
        <v>1463</v>
      </c>
      <c r="C83" s="1069" t="s">
        <v>64</v>
      </c>
      <c r="D83" s="1087">
        <v>1291.2341899999999</v>
      </c>
      <c r="E83" s="1087">
        <v>822.47880999999995</v>
      </c>
      <c r="F83" s="1087">
        <v>568.92778999999996</v>
      </c>
      <c r="G83" s="1087">
        <v>1516.17986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76" orientation="portrait" useFirstPageNumber="1" r:id="rId1"/>
  <headerFooter>
    <oddHeader>&amp;L&amp;"Tahoma,Kurzíva"Závěrečný účet Moravskoslezského kraje za rok 2022&amp;R&amp;"Tahoma,Kurzíva"Tabulka č. 38</oddHeader>
    <oddFooter>&amp;C&amp;"Tahoma,Obyčejné"&amp;P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DB461-D1FE-48F0-9B59-D839B45E2D5C}">
  <dimension ref="A1:G207"/>
  <sheetViews>
    <sheetView showGridLines="0" zoomScaleNormal="100" zoomScaleSheetLayoutView="100" workbookViewId="0">
      <selection activeCell="H11" sqref="H11"/>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16384" width="9.28515625" style="223"/>
  </cols>
  <sheetData>
    <row r="1" spans="1:7" ht="18" customHeight="1" x14ac:dyDescent="0.2">
      <c r="A1" s="1344" t="s">
        <v>4739</v>
      </c>
      <c r="B1" s="1344"/>
      <c r="C1" s="1344"/>
      <c r="D1" s="1344"/>
      <c r="E1" s="1344"/>
      <c r="F1" s="1344"/>
      <c r="G1" s="1344"/>
    </row>
    <row r="2" spans="1:7" ht="18" customHeight="1" x14ac:dyDescent="0.2">
      <c r="A2" s="1344" t="s">
        <v>3307</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34167.675730000003</v>
      </c>
      <c r="E8" s="1046">
        <v>7117.7667099999999</v>
      </c>
      <c r="F8" s="1046">
        <v>27049.909019999999</v>
      </c>
      <c r="G8" s="1046">
        <v>8199.1607800000002</v>
      </c>
    </row>
    <row r="9" spans="1:7" s="227" customFormat="1" x14ac:dyDescent="0.2">
      <c r="A9" s="1064" t="s">
        <v>1149</v>
      </c>
      <c r="B9" s="1064" t="s">
        <v>1150</v>
      </c>
      <c r="C9" s="1065" t="s">
        <v>64</v>
      </c>
      <c r="D9" s="1046">
        <v>16007.557419999999</v>
      </c>
      <c r="E9" s="1046">
        <v>7117.7667099999999</v>
      </c>
      <c r="F9" s="1046">
        <v>8889.7907099999993</v>
      </c>
      <c r="G9" s="1046">
        <v>2431.4623799999999</v>
      </c>
    </row>
    <row r="10" spans="1:7" s="227" customFormat="1" x14ac:dyDescent="0.2">
      <c r="A10" s="1064" t="s">
        <v>1151</v>
      </c>
      <c r="B10" s="1064" t="s">
        <v>1152</v>
      </c>
      <c r="C10" s="1065" t="s">
        <v>64</v>
      </c>
      <c r="D10" s="1046">
        <v>496.19209999999998</v>
      </c>
      <c r="E10" s="1046">
        <v>496.19209999999998</v>
      </c>
      <c r="F10" s="1046">
        <v>0</v>
      </c>
      <c r="G10" s="1046">
        <v>0</v>
      </c>
    </row>
    <row r="11" spans="1:7" x14ac:dyDescent="0.2">
      <c r="A11" s="409" t="s">
        <v>1153</v>
      </c>
      <c r="B11" s="409" t="s">
        <v>1154</v>
      </c>
      <c r="C11" s="414" t="s">
        <v>1155</v>
      </c>
      <c r="D11" s="422">
        <v>0</v>
      </c>
      <c r="E11" s="422">
        <v>0</v>
      </c>
      <c r="F11" s="422">
        <v>0</v>
      </c>
      <c r="G11" s="422">
        <v>0</v>
      </c>
    </row>
    <row r="12" spans="1:7" x14ac:dyDescent="0.2">
      <c r="A12" s="409" t="s">
        <v>1156</v>
      </c>
      <c r="B12" s="409" t="s">
        <v>1157</v>
      </c>
      <c r="C12" s="414" t="s">
        <v>1158</v>
      </c>
      <c r="D12" s="410"/>
      <c r="E12" s="422"/>
      <c r="F12" s="410"/>
      <c r="G12" s="422">
        <v>0</v>
      </c>
    </row>
    <row r="13" spans="1:7" x14ac:dyDescent="0.2">
      <c r="A13" s="409" t="s">
        <v>1159</v>
      </c>
      <c r="B13" s="409" t="s">
        <v>1160</v>
      </c>
      <c r="C13" s="414" t="s">
        <v>1161</v>
      </c>
      <c r="D13" s="410"/>
      <c r="E13" s="422"/>
      <c r="F13" s="410"/>
      <c r="G13" s="422">
        <v>0</v>
      </c>
    </row>
    <row r="14" spans="1:7" x14ac:dyDescent="0.2">
      <c r="A14" s="409" t="s">
        <v>1162</v>
      </c>
      <c r="B14" s="409" t="s">
        <v>1163</v>
      </c>
      <c r="C14" s="414" t="s">
        <v>1164</v>
      </c>
      <c r="D14" s="410"/>
      <c r="E14" s="422"/>
      <c r="F14" s="410"/>
      <c r="G14" s="422">
        <v>0</v>
      </c>
    </row>
    <row r="15" spans="1:7" x14ac:dyDescent="0.2">
      <c r="A15" s="409" t="s">
        <v>1165</v>
      </c>
      <c r="B15" s="409" t="s">
        <v>1166</v>
      </c>
      <c r="C15" s="414" t="s">
        <v>1167</v>
      </c>
      <c r="D15" s="410">
        <v>496.19209999999998</v>
      </c>
      <c r="E15" s="422">
        <v>496.19209999999998</v>
      </c>
      <c r="F15" s="410"/>
      <c r="G15" s="422">
        <v>0</v>
      </c>
    </row>
    <row r="16" spans="1:7" x14ac:dyDescent="0.2">
      <c r="A16" s="409" t="s">
        <v>1168</v>
      </c>
      <c r="B16" s="409" t="s">
        <v>1169</v>
      </c>
      <c r="C16" s="414" t="s">
        <v>1170</v>
      </c>
      <c r="D16" s="410"/>
      <c r="E16" s="422">
        <v>0</v>
      </c>
      <c r="F16" s="410"/>
      <c r="G16" s="422">
        <v>0</v>
      </c>
    </row>
    <row r="17" spans="1:7" x14ac:dyDescent="0.2">
      <c r="A17" s="409" t="s">
        <v>1171</v>
      </c>
      <c r="B17" s="409" t="s">
        <v>1172</v>
      </c>
      <c r="C17" s="414" t="s">
        <v>1173</v>
      </c>
      <c r="D17" s="410"/>
      <c r="E17" s="422">
        <v>0</v>
      </c>
      <c r="F17" s="410"/>
      <c r="G17" s="422">
        <v>0</v>
      </c>
    </row>
    <row r="18" spans="1:7" x14ac:dyDescent="0.2">
      <c r="A18" s="409" t="s">
        <v>1174</v>
      </c>
      <c r="B18" s="409" t="s">
        <v>1175</v>
      </c>
      <c r="C18" s="414" t="s">
        <v>1176</v>
      </c>
      <c r="D18" s="410"/>
      <c r="E18" s="422">
        <v>0</v>
      </c>
      <c r="F18" s="410"/>
      <c r="G18" s="422">
        <v>0</v>
      </c>
    </row>
    <row r="19" spans="1:7" x14ac:dyDescent="0.2">
      <c r="A19" s="411" t="s">
        <v>1177</v>
      </c>
      <c r="B19" s="409" t="s">
        <v>1178</v>
      </c>
      <c r="C19" s="414" t="s">
        <v>1179</v>
      </c>
      <c r="D19" s="410"/>
      <c r="E19" s="422">
        <v>0</v>
      </c>
      <c r="F19" s="410"/>
      <c r="G19" s="422">
        <v>0</v>
      </c>
    </row>
    <row r="20" spans="1:7" x14ac:dyDescent="0.2">
      <c r="A20" s="1064" t="s">
        <v>1180</v>
      </c>
      <c r="B20" s="1064" t="s">
        <v>1181</v>
      </c>
      <c r="C20" s="1065" t="s">
        <v>64</v>
      </c>
      <c r="D20" s="1046">
        <v>15511.365320000001</v>
      </c>
      <c r="E20" s="1046">
        <v>6621.5746099999997</v>
      </c>
      <c r="F20" s="1046">
        <v>8889.7907099999993</v>
      </c>
      <c r="G20" s="1046">
        <v>2431.4623799999999</v>
      </c>
    </row>
    <row r="21" spans="1:7" s="227" customFormat="1" x14ac:dyDescent="0.2">
      <c r="A21" s="409" t="s">
        <v>1182</v>
      </c>
      <c r="B21" s="409" t="s">
        <v>277</v>
      </c>
      <c r="C21" s="414" t="s">
        <v>1183</v>
      </c>
      <c r="D21" s="422">
        <v>0</v>
      </c>
      <c r="E21" s="422">
        <v>0</v>
      </c>
      <c r="F21" s="422">
        <v>0</v>
      </c>
      <c r="G21" s="422">
        <v>0</v>
      </c>
    </row>
    <row r="22" spans="1:7" x14ac:dyDescent="0.2">
      <c r="A22" s="409" t="s">
        <v>1184</v>
      </c>
      <c r="B22" s="409" t="s">
        <v>1185</v>
      </c>
      <c r="C22" s="414" t="s">
        <v>1186</v>
      </c>
      <c r="D22" s="410"/>
      <c r="E22" s="422"/>
      <c r="F22" s="410"/>
      <c r="G22" s="422">
        <v>0</v>
      </c>
    </row>
    <row r="23" spans="1:7" x14ac:dyDescent="0.2">
      <c r="A23" s="409" t="s">
        <v>1187</v>
      </c>
      <c r="B23" s="409" t="s">
        <v>1188</v>
      </c>
      <c r="C23" s="414" t="s">
        <v>1189</v>
      </c>
      <c r="D23" s="410"/>
      <c r="E23" s="422"/>
      <c r="F23" s="410"/>
      <c r="G23" s="422">
        <v>0</v>
      </c>
    </row>
    <row r="24" spans="1:7" ht="21" x14ac:dyDescent="0.2">
      <c r="A24" s="409" t="s">
        <v>1190</v>
      </c>
      <c r="B24" s="409" t="s">
        <v>1191</v>
      </c>
      <c r="C24" s="414" t="s">
        <v>1192</v>
      </c>
      <c r="D24" s="410">
        <v>4440.45363</v>
      </c>
      <c r="E24" s="422">
        <v>2079.6486399999999</v>
      </c>
      <c r="F24" s="410">
        <v>2360.8049900000001</v>
      </c>
      <c r="G24" s="422">
        <v>2431.4623799999999</v>
      </c>
    </row>
    <row r="25" spans="1:7" x14ac:dyDescent="0.2">
      <c r="A25" s="409" t="s">
        <v>1193</v>
      </c>
      <c r="B25" s="409" t="s">
        <v>1194</v>
      </c>
      <c r="C25" s="414" t="s">
        <v>1195</v>
      </c>
      <c r="D25" s="410"/>
      <c r="E25" s="422"/>
      <c r="F25" s="410"/>
      <c r="G25" s="422">
        <v>0</v>
      </c>
    </row>
    <row r="26" spans="1:7" x14ac:dyDescent="0.2">
      <c r="A26" s="409" t="s">
        <v>1196</v>
      </c>
      <c r="B26" s="409" t="s">
        <v>1197</v>
      </c>
      <c r="C26" s="414" t="s">
        <v>1198</v>
      </c>
      <c r="D26" s="410">
        <v>4541.9259700000002</v>
      </c>
      <c r="E26" s="422">
        <v>4541.9259700000002</v>
      </c>
      <c r="F26" s="410"/>
      <c r="G26" s="422">
        <v>0</v>
      </c>
    </row>
    <row r="27" spans="1:7" x14ac:dyDescent="0.2">
      <c r="A27" s="409" t="s">
        <v>1199</v>
      </c>
      <c r="B27" s="409" t="s">
        <v>1200</v>
      </c>
      <c r="C27" s="414" t="s">
        <v>1201</v>
      </c>
      <c r="D27" s="410"/>
      <c r="E27" s="422">
        <v>0</v>
      </c>
      <c r="F27" s="410"/>
      <c r="G27" s="422">
        <v>0</v>
      </c>
    </row>
    <row r="28" spans="1:7" x14ac:dyDescent="0.2">
      <c r="A28" s="409" t="s">
        <v>1202</v>
      </c>
      <c r="B28" s="409" t="s">
        <v>1203</v>
      </c>
      <c r="C28" s="414" t="s">
        <v>1204</v>
      </c>
      <c r="D28" s="410">
        <v>6528.9857199999997</v>
      </c>
      <c r="E28" s="422">
        <v>0</v>
      </c>
      <c r="F28" s="410">
        <v>6528.9857199999997</v>
      </c>
      <c r="G28" s="422">
        <v>0</v>
      </c>
    </row>
    <row r="29" spans="1:7" x14ac:dyDescent="0.2">
      <c r="A29" s="409" t="s">
        <v>1205</v>
      </c>
      <c r="B29" s="409" t="s">
        <v>1206</v>
      </c>
      <c r="C29" s="414" t="s">
        <v>1207</v>
      </c>
      <c r="D29" s="410"/>
      <c r="E29" s="422"/>
      <c r="F29" s="410"/>
      <c r="G29" s="422"/>
    </row>
    <row r="30" spans="1:7" x14ac:dyDescent="0.2">
      <c r="A30" s="411" t="s">
        <v>1208</v>
      </c>
      <c r="B30" s="409" t="s">
        <v>1209</v>
      </c>
      <c r="C30" s="414" t="s">
        <v>1210</v>
      </c>
      <c r="D30" s="410"/>
      <c r="E30" s="410"/>
      <c r="F30" s="410"/>
      <c r="G30" s="410"/>
    </row>
    <row r="31" spans="1:7" x14ac:dyDescent="0.2">
      <c r="A31" s="1064" t="s">
        <v>1211</v>
      </c>
      <c r="B31" s="1064" t="s">
        <v>1212</v>
      </c>
      <c r="C31" s="1065" t="s">
        <v>64</v>
      </c>
      <c r="D31" s="1046">
        <v>0</v>
      </c>
      <c r="E31" s="1046">
        <v>0</v>
      </c>
      <c r="F31" s="1046">
        <v>0</v>
      </c>
      <c r="G31" s="1046">
        <v>0</v>
      </c>
    </row>
    <row r="32" spans="1:7" x14ac:dyDescent="0.2">
      <c r="A32" s="409" t="s">
        <v>1213</v>
      </c>
      <c r="B32" s="409" t="s">
        <v>1214</v>
      </c>
      <c r="C32" s="414" t="s">
        <v>1215</v>
      </c>
      <c r="D32" s="422">
        <v>0</v>
      </c>
      <c r="E32" s="422">
        <v>0</v>
      </c>
      <c r="F32" s="422">
        <v>0</v>
      </c>
      <c r="G32" s="422">
        <v>0</v>
      </c>
    </row>
    <row r="33" spans="1:7" s="227" customFormat="1"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c r="F35" s="410"/>
      <c r="G35" s="422">
        <v>0</v>
      </c>
    </row>
    <row r="36" spans="1:7" x14ac:dyDescent="0.2">
      <c r="A36" s="409" t="s">
        <v>1228</v>
      </c>
      <c r="B36" s="409" t="s">
        <v>1229</v>
      </c>
      <c r="C36" s="414" t="s">
        <v>1230</v>
      </c>
      <c r="D36" s="410"/>
      <c r="E36" s="422"/>
      <c r="F36" s="410"/>
      <c r="G36" s="422">
        <v>0</v>
      </c>
    </row>
    <row r="37" spans="1:7" x14ac:dyDescent="0.2">
      <c r="A37" s="1064" t="s">
        <v>1237</v>
      </c>
      <c r="B37" s="1064" t="s">
        <v>1238</v>
      </c>
      <c r="C37" s="1065" t="s">
        <v>64</v>
      </c>
      <c r="D37" s="1046">
        <v>0</v>
      </c>
      <c r="E37" s="1046">
        <v>0</v>
      </c>
      <c r="F37" s="1046">
        <v>0</v>
      </c>
      <c r="G37" s="1046">
        <v>0</v>
      </c>
    </row>
    <row r="38" spans="1:7" x14ac:dyDescent="0.2">
      <c r="A38" s="409" t="s">
        <v>1239</v>
      </c>
      <c r="B38" s="409" t="s">
        <v>1240</v>
      </c>
      <c r="C38" s="414" t="s">
        <v>1241</v>
      </c>
      <c r="D38" s="410"/>
      <c r="E38" s="422"/>
      <c r="F38" s="410"/>
      <c r="G38" s="422">
        <v>0</v>
      </c>
    </row>
    <row r="39" spans="1:7" x14ac:dyDescent="0.2">
      <c r="A39" s="409" t="s">
        <v>1242</v>
      </c>
      <c r="B39" s="409" t="s">
        <v>1243</v>
      </c>
      <c r="C39" s="414" t="s">
        <v>1244</v>
      </c>
      <c r="D39" s="410"/>
      <c r="E39" s="422"/>
      <c r="F39" s="410"/>
      <c r="G39" s="422">
        <v>0</v>
      </c>
    </row>
    <row r="40" spans="1:7" x14ac:dyDescent="0.2">
      <c r="A40" s="409" t="s">
        <v>1245</v>
      </c>
      <c r="B40" s="409" t="s">
        <v>1246</v>
      </c>
      <c r="C40" s="414" t="s">
        <v>1247</v>
      </c>
      <c r="D40" s="410"/>
      <c r="E40" s="422"/>
      <c r="F40" s="410"/>
      <c r="G40" s="422">
        <v>0</v>
      </c>
    </row>
    <row r="41" spans="1:7" s="227" customFormat="1" x14ac:dyDescent="0.2">
      <c r="A41" s="409" t="s">
        <v>1251</v>
      </c>
      <c r="B41" s="409" t="s">
        <v>1252</v>
      </c>
      <c r="C41" s="414" t="s">
        <v>1253</v>
      </c>
      <c r="D41" s="410"/>
      <c r="E41" s="422"/>
      <c r="F41" s="410"/>
      <c r="G41" s="422">
        <v>0</v>
      </c>
    </row>
    <row r="42" spans="1:7" s="227" customFormat="1" x14ac:dyDescent="0.2">
      <c r="A42" s="409" t="s">
        <v>1254</v>
      </c>
      <c r="B42" s="413" t="s">
        <v>1255</v>
      </c>
      <c r="C42" s="419" t="s">
        <v>1256</v>
      </c>
      <c r="D42" s="410"/>
      <c r="E42" s="422"/>
      <c r="F42" s="410"/>
      <c r="G42" s="422">
        <v>0</v>
      </c>
    </row>
    <row r="43" spans="1:7" x14ac:dyDescent="0.2">
      <c r="A43" s="1064" t="s">
        <v>1257</v>
      </c>
      <c r="B43" s="1064" t="s">
        <v>1258</v>
      </c>
      <c r="C43" s="1065" t="s">
        <v>64</v>
      </c>
      <c r="D43" s="1046">
        <v>18160.118310000002</v>
      </c>
      <c r="E43" s="1046">
        <v>0</v>
      </c>
      <c r="F43" s="1046">
        <v>18160.118310000002</v>
      </c>
      <c r="G43" s="1046">
        <v>5767.6984000000002</v>
      </c>
    </row>
    <row r="44" spans="1:7" x14ac:dyDescent="0.2">
      <c r="A44" s="1044" t="s">
        <v>1259</v>
      </c>
      <c r="B44" s="1044" t="s">
        <v>1260</v>
      </c>
      <c r="C44" s="1069" t="s">
        <v>64</v>
      </c>
      <c r="D44" s="1046">
        <v>5.3454899999999999</v>
      </c>
      <c r="E44" s="1046">
        <v>0</v>
      </c>
      <c r="F44" s="1046">
        <v>5.3454899999999999</v>
      </c>
      <c r="G44" s="1046">
        <v>14.051220000000001</v>
      </c>
    </row>
    <row r="45" spans="1:7" x14ac:dyDescent="0.2">
      <c r="A45" s="409" t="s">
        <v>1261</v>
      </c>
      <c r="B45" s="409" t="s">
        <v>1262</v>
      </c>
      <c r="C45" s="414" t="s">
        <v>1263</v>
      </c>
      <c r="D45" s="410"/>
      <c r="E45" s="422">
        <v>0</v>
      </c>
      <c r="F45" s="410"/>
      <c r="G45" s="422">
        <v>0</v>
      </c>
    </row>
    <row r="46" spans="1:7" x14ac:dyDescent="0.2">
      <c r="A46" s="409" t="s">
        <v>1264</v>
      </c>
      <c r="B46" s="409" t="s">
        <v>1265</v>
      </c>
      <c r="C46" s="414" t="s">
        <v>1266</v>
      </c>
      <c r="D46" s="410">
        <v>5.3454899999999999</v>
      </c>
      <c r="E46" s="422">
        <v>0</v>
      </c>
      <c r="F46" s="410">
        <v>5.3454899999999999</v>
      </c>
      <c r="G46" s="422">
        <v>14.051220000000001</v>
      </c>
    </row>
    <row r="47" spans="1:7" x14ac:dyDescent="0.2">
      <c r="A47" s="409" t="s">
        <v>1267</v>
      </c>
      <c r="B47" s="409" t="s">
        <v>1268</v>
      </c>
      <c r="C47" s="414" t="s">
        <v>1269</v>
      </c>
      <c r="D47" s="410"/>
      <c r="E47" s="422"/>
      <c r="F47" s="410"/>
      <c r="G47" s="422">
        <v>0</v>
      </c>
    </row>
    <row r="48" spans="1:7" x14ac:dyDescent="0.2">
      <c r="A48" s="409" t="s">
        <v>1270</v>
      </c>
      <c r="B48" s="409" t="s">
        <v>1271</v>
      </c>
      <c r="C48" s="414" t="s">
        <v>1272</v>
      </c>
      <c r="D48" s="410"/>
      <c r="E48" s="422"/>
      <c r="F48" s="410"/>
      <c r="G48" s="422">
        <v>0</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c r="E50" s="422"/>
      <c r="F50" s="410"/>
      <c r="G50" s="422">
        <v>0</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c r="E52" s="422"/>
      <c r="F52" s="410"/>
      <c r="G52" s="422">
        <v>0</v>
      </c>
    </row>
    <row r="53" spans="1:7" s="227" customFormat="1" x14ac:dyDescent="0.2">
      <c r="A53" s="409" t="s">
        <v>1285</v>
      </c>
      <c r="B53" s="409" t="s">
        <v>1286</v>
      </c>
      <c r="C53" s="414" t="s">
        <v>1287</v>
      </c>
      <c r="D53" s="410"/>
      <c r="E53" s="422"/>
      <c r="F53" s="410"/>
      <c r="G53" s="422">
        <v>0</v>
      </c>
    </row>
    <row r="54" spans="1:7" x14ac:dyDescent="0.2">
      <c r="A54" s="413" t="s">
        <v>1288</v>
      </c>
      <c r="B54" s="413" t="s">
        <v>1289</v>
      </c>
      <c r="C54" s="419" t="s">
        <v>1290</v>
      </c>
      <c r="D54" s="410"/>
      <c r="E54" s="422"/>
      <c r="F54" s="410"/>
      <c r="G54" s="422">
        <v>0</v>
      </c>
    </row>
    <row r="55" spans="1:7" x14ac:dyDescent="0.2">
      <c r="A55" s="1044" t="s">
        <v>1291</v>
      </c>
      <c r="B55" s="1044" t="s">
        <v>1292</v>
      </c>
      <c r="C55" s="1069" t="s">
        <v>64</v>
      </c>
      <c r="D55" s="1046">
        <v>4192.7701500000003</v>
      </c>
      <c r="E55" s="1046">
        <v>0</v>
      </c>
      <c r="F55" s="1046">
        <v>4192.7701500000003</v>
      </c>
      <c r="G55" s="1046">
        <v>190.18615</v>
      </c>
    </row>
    <row r="56" spans="1:7" x14ac:dyDescent="0.2">
      <c r="A56" s="1052" t="s">
        <v>1293</v>
      </c>
      <c r="B56" s="1052" t="s">
        <v>1294</v>
      </c>
      <c r="C56" s="1072" t="s">
        <v>1295</v>
      </c>
      <c r="D56" s="410"/>
      <c r="E56" s="422"/>
      <c r="F56" s="410"/>
      <c r="G56" s="422">
        <v>0</v>
      </c>
    </row>
    <row r="57" spans="1:7" x14ac:dyDescent="0.2">
      <c r="A57" s="409" t="s">
        <v>1302</v>
      </c>
      <c r="B57" s="409" t="s">
        <v>1303</v>
      </c>
      <c r="C57" s="414" t="s">
        <v>1304</v>
      </c>
      <c r="D57" s="410"/>
      <c r="E57" s="422"/>
      <c r="F57" s="410"/>
      <c r="G57" s="422">
        <v>5.5819999999999999</v>
      </c>
    </row>
    <row r="58" spans="1:7" x14ac:dyDescent="0.2">
      <c r="A58" s="409" t="s">
        <v>1305</v>
      </c>
      <c r="B58" s="409" t="s">
        <v>1306</v>
      </c>
      <c r="C58" s="414" t="s">
        <v>1307</v>
      </c>
      <c r="D58" s="410"/>
      <c r="E58" s="422"/>
      <c r="F58" s="410"/>
      <c r="G58" s="422">
        <v>0</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c r="E60" s="422"/>
      <c r="F60" s="410"/>
      <c r="G60" s="422">
        <v>0</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0</v>
      </c>
      <c r="E64" s="422">
        <v>0</v>
      </c>
      <c r="F64" s="422">
        <v>0</v>
      </c>
      <c r="G64" s="422">
        <v>0</v>
      </c>
    </row>
    <row r="65" spans="1:7" x14ac:dyDescent="0.2">
      <c r="A65" s="409" t="s">
        <v>1332</v>
      </c>
      <c r="B65" s="409" t="s">
        <v>1333</v>
      </c>
      <c r="C65" s="414" t="s">
        <v>1334</v>
      </c>
      <c r="D65" s="422">
        <v>0</v>
      </c>
      <c r="E65" s="422">
        <v>0</v>
      </c>
      <c r="F65" s="422">
        <v>0</v>
      </c>
      <c r="G65" s="422">
        <v>0</v>
      </c>
    </row>
    <row r="66" spans="1:7" x14ac:dyDescent="0.2">
      <c r="A66" s="409" t="s">
        <v>1335</v>
      </c>
      <c r="B66" s="409" t="s">
        <v>65</v>
      </c>
      <c r="C66" s="414" t="s">
        <v>1336</v>
      </c>
      <c r="D66" s="422">
        <v>0</v>
      </c>
      <c r="E66" s="422">
        <v>0</v>
      </c>
      <c r="F66" s="422">
        <v>0</v>
      </c>
      <c r="G66" s="422">
        <v>0</v>
      </c>
    </row>
    <row r="67" spans="1:7" x14ac:dyDescent="0.2">
      <c r="A67" s="409" t="s">
        <v>1337</v>
      </c>
      <c r="B67" s="409" t="s">
        <v>1338</v>
      </c>
      <c r="C67" s="414" t="s">
        <v>1339</v>
      </c>
      <c r="D67" s="422">
        <v>0</v>
      </c>
      <c r="E67" s="422">
        <v>0</v>
      </c>
      <c r="F67" s="422">
        <v>0</v>
      </c>
      <c r="G67" s="422">
        <v>0</v>
      </c>
    </row>
    <row r="68" spans="1:7" x14ac:dyDescent="0.2">
      <c r="A68" s="409" t="s">
        <v>1340</v>
      </c>
      <c r="B68" s="409" t="s">
        <v>1341</v>
      </c>
      <c r="C68" s="414" t="s">
        <v>1342</v>
      </c>
      <c r="D68" s="422">
        <v>0</v>
      </c>
      <c r="E68" s="422">
        <v>0</v>
      </c>
      <c r="F68" s="422">
        <v>0</v>
      </c>
      <c r="G68" s="422">
        <v>0</v>
      </c>
    </row>
    <row r="69" spans="1:7" x14ac:dyDescent="0.2">
      <c r="A69" s="409" t="s">
        <v>1343</v>
      </c>
      <c r="B69" s="409" t="s">
        <v>1344</v>
      </c>
      <c r="C69" s="414" t="s">
        <v>1345</v>
      </c>
      <c r="D69" s="422">
        <v>54.45</v>
      </c>
      <c r="E69" s="422">
        <v>0</v>
      </c>
      <c r="F69" s="422">
        <v>54.45</v>
      </c>
      <c r="G69" s="422">
        <v>0</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218.31498999999999</v>
      </c>
      <c r="E71" s="422">
        <v>0</v>
      </c>
      <c r="F71" s="422">
        <v>218.31498999999999</v>
      </c>
      <c r="G71" s="422">
        <v>184.40012999999999</v>
      </c>
    </row>
    <row r="72" spans="1:7" x14ac:dyDescent="0.2">
      <c r="A72" s="409" t="s">
        <v>1370</v>
      </c>
      <c r="B72" s="409" t="s">
        <v>1371</v>
      </c>
      <c r="C72" s="414" t="s">
        <v>1372</v>
      </c>
      <c r="D72" s="422">
        <v>0</v>
      </c>
      <c r="E72" s="422">
        <v>0</v>
      </c>
      <c r="F72" s="422">
        <v>0</v>
      </c>
      <c r="G72" s="422">
        <v>0</v>
      </c>
    </row>
    <row r="73" spans="1:7" x14ac:dyDescent="0.2">
      <c r="A73" s="409" t="s">
        <v>1373</v>
      </c>
      <c r="B73" s="409" t="s">
        <v>1374</v>
      </c>
      <c r="C73" s="414" t="s">
        <v>1375</v>
      </c>
      <c r="D73" s="422">
        <v>3919.8041600000001</v>
      </c>
      <c r="E73" s="422">
        <v>0</v>
      </c>
      <c r="F73" s="422">
        <v>3919.8041600000001</v>
      </c>
      <c r="G73" s="422"/>
    </row>
    <row r="74" spans="1:7" x14ac:dyDescent="0.2">
      <c r="A74" s="1078" t="s">
        <v>1376</v>
      </c>
      <c r="B74" s="1078" t="s">
        <v>1377</v>
      </c>
      <c r="C74" s="1079" t="s">
        <v>1378</v>
      </c>
      <c r="D74" s="1080">
        <v>0.20100000000000001</v>
      </c>
      <c r="E74" s="1080">
        <v>0</v>
      </c>
      <c r="F74" s="1080">
        <v>0.20100000000000001</v>
      </c>
      <c r="G74" s="1080">
        <v>0.20100000000000001</v>
      </c>
    </row>
    <row r="75" spans="1:7" x14ac:dyDescent="0.2">
      <c r="A75" s="1064" t="s">
        <v>1379</v>
      </c>
      <c r="B75" s="1064" t="s">
        <v>1380</v>
      </c>
      <c r="C75" s="1065" t="s">
        <v>64</v>
      </c>
      <c r="D75" s="1046">
        <v>13962.00267</v>
      </c>
      <c r="E75" s="1046">
        <v>0</v>
      </c>
      <c r="F75" s="1046">
        <v>13962.00267</v>
      </c>
      <c r="G75" s="1046">
        <v>5563.4610300000004</v>
      </c>
    </row>
    <row r="76" spans="1:7"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s="224" customFormat="1" x14ac:dyDescent="0.2">
      <c r="A79" s="409" t="s">
        <v>1390</v>
      </c>
      <c r="B79" s="409" t="s">
        <v>1391</v>
      </c>
      <c r="C79" s="414" t="s">
        <v>1392</v>
      </c>
      <c r="D79" s="410"/>
      <c r="E79" s="410"/>
      <c r="F79" s="410"/>
      <c r="G79" s="410"/>
    </row>
    <row r="80" spans="1:7" s="224" customFormat="1" x14ac:dyDescent="0.2">
      <c r="A80" s="409" t="s">
        <v>1393</v>
      </c>
      <c r="B80" s="409" t="s">
        <v>1394</v>
      </c>
      <c r="C80" s="414" t="s">
        <v>1395</v>
      </c>
      <c r="D80" s="410"/>
      <c r="E80" s="410"/>
      <c r="F80" s="410"/>
      <c r="G80" s="410"/>
    </row>
    <row r="81" spans="1:7" s="227" customFormat="1" x14ac:dyDescent="0.2">
      <c r="A81" s="409" t="s">
        <v>1396</v>
      </c>
      <c r="B81" s="409" t="s">
        <v>1397</v>
      </c>
      <c r="C81" s="414" t="s">
        <v>1398</v>
      </c>
      <c r="D81" s="410">
        <v>13727.27745</v>
      </c>
      <c r="E81" s="410"/>
      <c r="F81" s="410">
        <v>13727.27745</v>
      </c>
      <c r="G81" s="410">
        <v>5398.5568800000001</v>
      </c>
    </row>
    <row r="82" spans="1:7" s="227" customFormat="1" x14ac:dyDescent="0.2">
      <c r="A82" s="409" t="s">
        <v>1399</v>
      </c>
      <c r="B82" s="409" t="s">
        <v>1400</v>
      </c>
      <c r="C82" s="414" t="s">
        <v>1401</v>
      </c>
      <c r="D82" s="410">
        <v>201.37121999999999</v>
      </c>
      <c r="E82" s="410"/>
      <c r="F82" s="410">
        <v>201.37121999999999</v>
      </c>
      <c r="G82" s="410">
        <v>89.711150000000004</v>
      </c>
    </row>
    <row r="83" spans="1:7" x14ac:dyDescent="0.2">
      <c r="A83" s="409" t="s">
        <v>1408</v>
      </c>
      <c r="B83" s="409" t="s">
        <v>1409</v>
      </c>
      <c r="C83" s="414" t="s">
        <v>1410</v>
      </c>
      <c r="D83" s="410">
        <v>1.88</v>
      </c>
      <c r="E83" s="410"/>
      <c r="F83" s="410">
        <v>1.88</v>
      </c>
      <c r="G83" s="410">
        <v>56.314</v>
      </c>
    </row>
    <row r="84" spans="1:7" x14ac:dyDescent="0.2">
      <c r="A84" s="409" t="s">
        <v>1411</v>
      </c>
      <c r="B84" s="409" t="s">
        <v>1412</v>
      </c>
      <c r="C84" s="414" t="s">
        <v>1413</v>
      </c>
      <c r="D84" s="410"/>
      <c r="E84" s="410"/>
      <c r="F84" s="410"/>
      <c r="G84" s="410"/>
    </row>
    <row r="85" spans="1:7" x14ac:dyDescent="0.2">
      <c r="A85" s="1049" t="s">
        <v>1414</v>
      </c>
      <c r="B85" s="1049" t="s">
        <v>1415</v>
      </c>
      <c r="C85" s="1050" t="s">
        <v>1416</v>
      </c>
      <c r="D85" s="1051">
        <v>31.474</v>
      </c>
      <c r="E85" s="1051"/>
      <c r="F85" s="1051">
        <v>31.474</v>
      </c>
      <c r="G85" s="1051">
        <v>18.879000000000001</v>
      </c>
    </row>
    <row r="86" spans="1:7" x14ac:dyDescent="0.2">
      <c r="A86" s="341"/>
      <c r="B86" s="341"/>
      <c r="C86" s="341"/>
      <c r="D86" s="342"/>
      <c r="E86" s="343"/>
      <c r="F86" s="342"/>
      <c r="G86" s="342"/>
    </row>
    <row r="87" spans="1:7" x14ac:dyDescent="0.2">
      <c r="A87" s="341"/>
      <c r="B87" s="341"/>
      <c r="C87" s="341"/>
      <c r="D87" s="342"/>
      <c r="E87" s="343"/>
      <c r="F87" s="342"/>
      <c r="G87" s="342"/>
    </row>
    <row r="88" spans="1:7" s="227" customFormat="1" x14ac:dyDescent="0.2">
      <c r="A88" s="1074"/>
      <c r="B88" s="340"/>
      <c r="C88" s="1075"/>
      <c r="D88" s="1057">
        <v>1</v>
      </c>
      <c r="E88" s="1057">
        <v>2</v>
      </c>
      <c r="F88" s="334"/>
      <c r="G88" s="335"/>
    </row>
    <row r="89" spans="1:7" x14ac:dyDescent="0.2">
      <c r="A89" s="1345" t="s">
        <v>1140</v>
      </c>
      <c r="B89" s="1346"/>
      <c r="C89" s="1351" t="s">
        <v>1141</v>
      </c>
      <c r="D89" s="1365" t="s">
        <v>1142</v>
      </c>
      <c r="E89" s="1365"/>
      <c r="F89" s="334"/>
      <c r="G89" s="335"/>
    </row>
    <row r="90" spans="1:7" x14ac:dyDescent="0.2">
      <c r="A90" s="1349"/>
      <c r="B90" s="1350"/>
      <c r="C90" s="1356"/>
      <c r="D90" s="1058" t="s">
        <v>1143</v>
      </c>
      <c r="E90" s="1059" t="s">
        <v>1144</v>
      </c>
      <c r="F90" s="334"/>
      <c r="G90" s="335"/>
    </row>
    <row r="91" spans="1:7" ht="13.5" customHeight="1" x14ac:dyDescent="0.2">
      <c r="A91" s="1064"/>
      <c r="B91" s="1064" t="s">
        <v>1417</v>
      </c>
      <c r="C91" s="1065" t="s">
        <v>64</v>
      </c>
      <c r="D91" s="1046">
        <v>27049.909019999999</v>
      </c>
      <c r="E91" s="1046">
        <v>8199.1607800000002</v>
      </c>
      <c r="F91" s="332"/>
      <c r="G91" s="333"/>
    </row>
    <row r="92" spans="1:7" x14ac:dyDescent="0.2">
      <c r="A92" s="1064" t="s">
        <v>1418</v>
      </c>
      <c r="B92" s="1064" t="s">
        <v>1419</v>
      </c>
      <c r="C92" s="1065" t="s">
        <v>64</v>
      </c>
      <c r="D92" s="1046">
        <v>11901.44987</v>
      </c>
      <c r="E92" s="1046">
        <v>4665.1425099999997</v>
      </c>
      <c r="F92" s="332"/>
      <c r="G92" s="333"/>
    </row>
    <row r="93" spans="1:7" x14ac:dyDescent="0.2">
      <c r="A93" s="1064" t="s">
        <v>1420</v>
      </c>
      <c r="B93" s="1064" t="s">
        <v>1421</v>
      </c>
      <c r="C93" s="1065" t="s">
        <v>64</v>
      </c>
      <c r="D93" s="1046">
        <v>9002.3307000000004</v>
      </c>
      <c r="E93" s="1046">
        <v>2492.9173799999999</v>
      </c>
      <c r="F93" s="332"/>
      <c r="G93" s="333"/>
    </row>
    <row r="94" spans="1:7" s="227" customFormat="1" x14ac:dyDescent="0.2">
      <c r="A94" s="409" t="s">
        <v>1422</v>
      </c>
      <c r="B94" s="409" t="s">
        <v>1423</v>
      </c>
      <c r="C94" s="414" t="s">
        <v>1424</v>
      </c>
      <c r="D94" s="410">
        <v>8728.1251300000004</v>
      </c>
      <c r="E94" s="410">
        <v>2174.1555699999999</v>
      </c>
      <c r="F94" s="334"/>
      <c r="G94" s="335"/>
    </row>
    <row r="95" spans="1:7" x14ac:dyDescent="0.2">
      <c r="A95" s="409" t="s">
        <v>1425</v>
      </c>
      <c r="B95" s="409" t="s">
        <v>1426</v>
      </c>
      <c r="C95" s="414" t="s">
        <v>1427</v>
      </c>
      <c r="D95" s="422">
        <v>274.20557000000002</v>
      </c>
      <c r="E95" s="422">
        <v>318.76181000000003</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0</v>
      </c>
      <c r="E97" s="422">
        <v>0</v>
      </c>
      <c r="F97" s="336"/>
      <c r="G97" s="329"/>
    </row>
    <row r="98" spans="1:7" s="227" customFormat="1" x14ac:dyDescent="0.2">
      <c r="A98" s="409" t="s">
        <v>1434</v>
      </c>
      <c r="B98" s="409" t="s">
        <v>1435</v>
      </c>
      <c r="C98" s="414" t="s">
        <v>1436</v>
      </c>
      <c r="D98" s="422">
        <v>0</v>
      </c>
      <c r="E98" s="422">
        <v>0</v>
      </c>
      <c r="F98" s="336"/>
      <c r="G98" s="329"/>
    </row>
    <row r="99" spans="1:7" s="227" customFormat="1" x14ac:dyDescent="0.2">
      <c r="A99" s="409" t="s">
        <v>1437</v>
      </c>
      <c r="B99" s="409" t="s">
        <v>1438</v>
      </c>
      <c r="C99" s="414" t="s">
        <v>1439</v>
      </c>
      <c r="D99" s="422">
        <v>0</v>
      </c>
      <c r="E99" s="422">
        <v>0</v>
      </c>
      <c r="F99" s="336"/>
      <c r="G99" s="329"/>
    </row>
    <row r="100" spans="1:7" x14ac:dyDescent="0.2">
      <c r="A100" s="1064" t="s">
        <v>1440</v>
      </c>
      <c r="B100" s="1064" t="s">
        <v>1441</v>
      </c>
      <c r="C100" s="1065" t="s">
        <v>64</v>
      </c>
      <c r="D100" s="1046">
        <v>2652.1107200000001</v>
      </c>
      <c r="E100" s="1046">
        <v>1877.5315700000001</v>
      </c>
      <c r="F100" s="332"/>
      <c r="G100" s="333"/>
    </row>
    <row r="101" spans="1:7" s="227" customFormat="1" x14ac:dyDescent="0.2">
      <c r="A101" s="409" t="s">
        <v>1442</v>
      </c>
      <c r="B101" s="409" t="s">
        <v>1443</v>
      </c>
      <c r="C101" s="414" t="s">
        <v>1444</v>
      </c>
      <c r="D101" s="410">
        <v>225.52923999999999</v>
      </c>
      <c r="E101" s="410">
        <v>111.29065</v>
      </c>
      <c r="F101" s="334"/>
      <c r="G101" s="335"/>
    </row>
    <row r="102" spans="1:7" x14ac:dyDescent="0.2">
      <c r="A102" s="409" t="s">
        <v>1445</v>
      </c>
      <c r="B102" s="409" t="s">
        <v>1446</v>
      </c>
      <c r="C102" s="414" t="s">
        <v>1447</v>
      </c>
      <c r="D102" s="422">
        <v>223.64061000000001</v>
      </c>
      <c r="E102" s="422">
        <v>107.08660999999999</v>
      </c>
      <c r="F102" s="334"/>
      <c r="G102" s="335"/>
    </row>
    <row r="103" spans="1:7" x14ac:dyDescent="0.2">
      <c r="A103" s="409" t="s">
        <v>1448</v>
      </c>
      <c r="B103" s="409" t="s">
        <v>1449</v>
      </c>
      <c r="C103" s="414" t="s">
        <v>1450</v>
      </c>
      <c r="D103" s="422">
        <v>417.89355</v>
      </c>
      <c r="E103" s="422">
        <v>258.85057999999998</v>
      </c>
      <c r="F103" s="334"/>
      <c r="G103" s="335"/>
    </row>
    <row r="104" spans="1:7" x14ac:dyDescent="0.2">
      <c r="A104" s="409" t="s">
        <v>1451</v>
      </c>
      <c r="B104" s="409" t="s">
        <v>1452</v>
      </c>
      <c r="C104" s="414" t="s">
        <v>1453</v>
      </c>
      <c r="D104" s="422">
        <v>0</v>
      </c>
      <c r="E104" s="422">
        <v>0</v>
      </c>
      <c r="F104" s="336"/>
      <c r="G104" s="329"/>
    </row>
    <row r="105" spans="1:7" x14ac:dyDescent="0.2">
      <c r="A105" s="409" t="s">
        <v>1454</v>
      </c>
      <c r="B105" s="409" t="s">
        <v>1455</v>
      </c>
      <c r="C105" s="414" t="s">
        <v>1456</v>
      </c>
      <c r="D105" s="422">
        <v>1785.0473199999999</v>
      </c>
      <c r="E105" s="422">
        <v>1400.3037300000001</v>
      </c>
      <c r="F105" s="334"/>
      <c r="G105" s="335"/>
    </row>
    <row r="106" spans="1:7" x14ac:dyDescent="0.2">
      <c r="A106" s="1064" t="s">
        <v>1460</v>
      </c>
      <c r="B106" s="1064" t="s">
        <v>1461</v>
      </c>
      <c r="C106" s="1065" t="s">
        <v>64</v>
      </c>
      <c r="D106" s="1046">
        <v>247.00845000000001</v>
      </c>
      <c r="E106" s="1046">
        <v>294.69355999999999</v>
      </c>
      <c r="F106" s="332"/>
      <c r="G106" s="333"/>
    </row>
    <row r="107" spans="1:7" s="227" customFormat="1" x14ac:dyDescent="0.2">
      <c r="A107" s="409" t="s">
        <v>1462</v>
      </c>
      <c r="B107" s="409" t="s">
        <v>1463</v>
      </c>
      <c r="C107" s="414" t="s">
        <v>64</v>
      </c>
      <c r="D107" s="410">
        <v>247.00845000000001</v>
      </c>
      <c r="E107" s="410">
        <v>294.69355999999999</v>
      </c>
      <c r="F107" s="334"/>
      <c r="G107" s="329"/>
    </row>
    <row r="108" spans="1:7"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0</v>
      </c>
      <c r="E109" s="422">
        <v>0</v>
      </c>
      <c r="F109" s="336"/>
      <c r="G109" s="329"/>
    </row>
    <row r="110" spans="1:7" x14ac:dyDescent="0.2">
      <c r="A110" s="1064" t="s">
        <v>1470</v>
      </c>
      <c r="B110" s="1064" t="s">
        <v>1471</v>
      </c>
      <c r="C110" s="1065" t="s">
        <v>64</v>
      </c>
      <c r="D110" s="1046">
        <v>15148.459150000001</v>
      </c>
      <c r="E110" s="1046">
        <v>3534.01827</v>
      </c>
      <c r="F110" s="332"/>
      <c r="G110" s="333"/>
    </row>
    <row r="111" spans="1:7" x14ac:dyDescent="0.2">
      <c r="A111" s="1064" t="s">
        <v>1472</v>
      </c>
      <c r="B111" s="1064" t="s">
        <v>1473</v>
      </c>
      <c r="C111" s="1065" t="s">
        <v>64</v>
      </c>
      <c r="D111" s="1046">
        <v>0</v>
      </c>
      <c r="E111" s="1046">
        <v>0</v>
      </c>
      <c r="F111" s="332"/>
      <c r="G111" s="333"/>
    </row>
    <row r="112" spans="1:7" x14ac:dyDescent="0.2">
      <c r="A112" s="409" t="s">
        <v>1474</v>
      </c>
      <c r="B112" s="409" t="s">
        <v>1473</v>
      </c>
      <c r="C112" s="414" t="s">
        <v>1475</v>
      </c>
      <c r="D112" s="410"/>
      <c r="E112" s="410"/>
      <c r="F112" s="336"/>
      <c r="G112" s="329"/>
    </row>
    <row r="113" spans="1:7" x14ac:dyDescent="0.2">
      <c r="A113" s="1064" t="s">
        <v>1476</v>
      </c>
      <c r="B113" s="1064" t="s">
        <v>1477</v>
      </c>
      <c r="C113" s="1065" t="s">
        <v>64</v>
      </c>
      <c r="D113" s="1046">
        <v>10347.40069</v>
      </c>
      <c r="E113" s="1046">
        <v>0</v>
      </c>
      <c r="F113" s="332"/>
      <c r="G113" s="333"/>
    </row>
    <row r="114" spans="1:7" x14ac:dyDescent="0.2">
      <c r="A114" s="409" t="s">
        <v>1478</v>
      </c>
      <c r="B114" s="409" t="s">
        <v>1479</v>
      </c>
      <c r="C114" s="414" t="s">
        <v>1480</v>
      </c>
      <c r="D114" s="410"/>
      <c r="E114" s="410"/>
      <c r="F114" s="336"/>
      <c r="G114" s="329"/>
    </row>
    <row r="115" spans="1:7" x14ac:dyDescent="0.2">
      <c r="A115" s="409" t="s">
        <v>1481</v>
      </c>
      <c r="B115" s="409" t="s">
        <v>1482</v>
      </c>
      <c r="C115" s="414" t="s">
        <v>1483</v>
      </c>
      <c r="D115" s="422">
        <v>0</v>
      </c>
      <c r="E115" s="422">
        <v>0</v>
      </c>
      <c r="F115" s="336"/>
      <c r="G115" s="329"/>
    </row>
    <row r="116" spans="1:7" x14ac:dyDescent="0.2">
      <c r="A116" s="409" t="s">
        <v>1487</v>
      </c>
      <c r="B116" s="409" t="s">
        <v>1488</v>
      </c>
      <c r="C116" s="414" t="s">
        <v>1489</v>
      </c>
      <c r="D116" s="422">
        <v>0</v>
      </c>
      <c r="E116" s="422">
        <v>0</v>
      </c>
      <c r="F116" s="336"/>
      <c r="G116" s="329"/>
    </row>
    <row r="117" spans="1:7" x14ac:dyDescent="0.2">
      <c r="A117" s="409" t="s">
        <v>1496</v>
      </c>
      <c r="B117" s="409" t="s">
        <v>1497</v>
      </c>
      <c r="C117" s="414" t="s">
        <v>1498</v>
      </c>
      <c r="D117" s="422">
        <v>0</v>
      </c>
      <c r="E117" s="422">
        <v>0</v>
      </c>
      <c r="F117" s="336"/>
      <c r="G117" s="329"/>
    </row>
    <row r="118" spans="1:7" x14ac:dyDescent="0.2">
      <c r="A118" s="409" t="s">
        <v>1499</v>
      </c>
      <c r="B118" s="409" t="s">
        <v>1500</v>
      </c>
      <c r="C118" s="414" t="s">
        <v>1501</v>
      </c>
      <c r="D118" s="422">
        <v>10347.40069</v>
      </c>
      <c r="E118" s="422">
        <v>0</v>
      </c>
      <c r="F118" s="336"/>
      <c r="G118" s="329"/>
    </row>
    <row r="119" spans="1:7" x14ac:dyDescent="0.2">
      <c r="A119" s="1064" t="s">
        <v>1502</v>
      </c>
      <c r="B119" s="1064" t="s">
        <v>1503</v>
      </c>
      <c r="C119" s="1065" t="s">
        <v>64</v>
      </c>
      <c r="D119" s="1046">
        <v>4801.0584600000002</v>
      </c>
      <c r="E119" s="1046">
        <v>3534.01827</v>
      </c>
      <c r="F119" s="332"/>
      <c r="G119" s="333"/>
    </row>
    <row r="120" spans="1:7" x14ac:dyDescent="0.2">
      <c r="A120" s="409" t="s">
        <v>1504</v>
      </c>
      <c r="B120" s="409" t="s">
        <v>1505</v>
      </c>
      <c r="C120" s="414" t="s">
        <v>1506</v>
      </c>
      <c r="D120" s="410"/>
      <c r="E120" s="410"/>
      <c r="F120" s="336"/>
      <c r="G120" s="329"/>
    </row>
    <row r="121" spans="1:7" x14ac:dyDescent="0.2">
      <c r="A121" s="409" t="s">
        <v>1513</v>
      </c>
      <c r="B121" s="409" t="s">
        <v>1514</v>
      </c>
      <c r="C121" s="414" t="s">
        <v>1515</v>
      </c>
      <c r="D121" s="422">
        <v>0</v>
      </c>
      <c r="E121" s="422">
        <v>0</v>
      </c>
      <c r="F121" s="336"/>
      <c r="G121" s="329"/>
    </row>
    <row r="122" spans="1:7" x14ac:dyDescent="0.2">
      <c r="A122" s="409" t="s">
        <v>1516</v>
      </c>
      <c r="B122" s="409" t="s">
        <v>1517</v>
      </c>
      <c r="C122" s="414" t="s">
        <v>1518</v>
      </c>
      <c r="D122" s="422">
        <v>1383.6519699999999</v>
      </c>
      <c r="E122" s="422">
        <v>1176.2367400000001</v>
      </c>
      <c r="F122" s="334"/>
      <c r="G122" s="335"/>
    </row>
    <row r="123" spans="1:7" x14ac:dyDescent="0.2">
      <c r="A123" s="409" t="s">
        <v>1522</v>
      </c>
      <c r="B123" s="409" t="s">
        <v>1523</v>
      </c>
      <c r="C123" s="414" t="s">
        <v>1524</v>
      </c>
      <c r="D123" s="422">
        <v>0</v>
      </c>
      <c r="E123" s="422">
        <v>0</v>
      </c>
      <c r="F123" s="334"/>
      <c r="G123" s="335"/>
    </row>
    <row r="124" spans="1:7" x14ac:dyDescent="0.2">
      <c r="A124" s="409" t="s">
        <v>1528</v>
      </c>
      <c r="B124" s="409" t="s">
        <v>1529</v>
      </c>
      <c r="C124" s="414" t="s">
        <v>1530</v>
      </c>
      <c r="D124" s="422">
        <v>0</v>
      </c>
      <c r="E124" s="422">
        <v>0</v>
      </c>
      <c r="F124" s="336"/>
      <c r="G124" s="329"/>
    </row>
    <row r="125" spans="1:7" ht="12.75" customHeight="1" x14ac:dyDescent="0.2">
      <c r="A125" s="409" t="s">
        <v>1531</v>
      </c>
      <c r="B125" s="409" t="s">
        <v>1532</v>
      </c>
      <c r="C125" s="414" t="s">
        <v>1533</v>
      </c>
      <c r="D125" s="422">
        <v>2084.1129999999998</v>
      </c>
      <c r="E125" s="422">
        <v>1446.2570000000001</v>
      </c>
      <c r="F125" s="334"/>
      <c r="G125" s="335"/>
    </row>
    <row r="126" spans="1:7" ht="12.75" customHeight="1" x14ac:dyDescent="0.2">
      <c r="A126" s="409" t="s">
        <v>1534</v>
      </c>
      <c r="B126" s="409" t="s">
        <v>1535</v>
      </c>
      <c r="C126" s="414" t="s">
        <v>1536</v>
      </c>
      <c r="D126" s="422">
        <v>0</v>
      </c>
      <c r="E126" s="422">
        <v>0</v>
      </c>
      <c r="F126" s="334"/>
      <c r="G126" s="335"/>
    </row>
    <row r="127" spans="1:7" ht="12.75" customHeight="1" x14ac:dyDescent="0.2">
      <c r="A127" s="409" t="s">
        <v>1537</v>
      </c>
      <c r="B127" s="409" t="s">
        <v>1321</v>
      </c>
      <c r="C127" s="414" t="s">
        <v>1322</v>
      </c>
      <c r="D127" s="422">
        <v>749.90700000000004</v>
      </c>
      <c r="E127" s="422">
        <v>494.46899999999999</v>
      </c>
      <c r="F127" s="334"/>
      <c r="G127" s="335"/>
    </row>
    <row r="128" spans="1:7" ht="12.75" customHeight="1" x14ac:dyDescent="0.2">
      <c r="A128" s="409" t="s">
        <v>1538</v>
      </c>
      <c r="B128" s="409" t="s">
        <v>1324</v>
      </c>
      <c r="C128" s="414" t="s">
        <v>1325</v>
      </c>
      <c r="D128" s="422">
        <v>346.8</v>
      </c>
      <c r="E128" s="422">
        <v>237.16300000000001</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0</v>
      </c>
      <c r="E130" s="422">
        <v>0</v>
      </c>
      <c r="F130" s="334"/>
      <c r="G130" s="335"/>
    </row>
    <row r="131" spans="1:7" ht="12.75" customHeight="1" x14ac:dyDescent="0.2">
      <c r="A131" s="409" t="s">
        <v>1541</v>
      </c>
      <c r="B131" s="409" t="s">
        <v>1333</v>
      </c>
      <c r="C131" s="414" t="s">
        <v>1334</v>
      </c>
      <c r="D131" s="422">
        <v>233.67</v>
      </c>
      <c r="E131" s="422">
        <v>177.78700000000001</v>
      </c>
      <c r="F131" s="336"/>
      <c r="G131" s="329"/>
    </row>
    <row r="132" spans="1:7" ht="12.75" customHeight="1" x14ac:dyDescent="0.2">
      <c r="A132" s="409" t="s">
        <v>1542</v>
      </c>
      <c r="B132" s="409" t="s">
        <v>65</v>
      </c>
      <c r="C132" s="414" t="s">
        <v>1336</v>
      </c>
      <c r="D132" s="422">
        <v>0</v>
      </c>
      <c r="E132" s="422">
        <v>0</v>
      </c>
      <c r="F132" s="334"/>
      <c r="G132" s="335"/>
    </row>
    <row r="133" spans="1:7" ht="12.75" customHeight="1" x14ac:dyDescent="0.2">
      <c r="A133" s="409" t="s">
        <v>1543</v>
      </c>
      <c r="B133" s="409" t="s">
        <v>1544</v>
      </c>
      <c r="C133" s="414" t="s">
        <v>1545</v>
      </c>
      <c r="D133" s="422">
        <v>0</v>
      </c>
      <c r="E133" s="422">
        <v>0</v>
      </c>
      <c r="F133" s="334"/>
      <c r="G133" s="335"/>
    </row>
    <row r="134" spans="1:7" ht="12.75" customHeight="1" x14ac:dyDescent="0.2">
      <c r="A134" s="409" t="s">
        <v>1546</v>
      </c>
      <c r="B134" s="409" t="s">
        <v>1547</v>
      </c>
      <c r="C134" s="414" t="s">
        <v>1548</v>
      </c>
      <c r="D134" s="422">
        <v>0</v>
      </c>
      <c r="E134" s="422">
        <v>0</v>
      </c>
      <c r="F134" s="334"/>
      <c r="G134" s="335"/>
    </row>
    <row r="135" spans="1:7" ht="12.75" customHeight="1" x14ac:dyDescent="0.2">
      <c r="A135" s="409" t="s">
        <v>1549</v>
      </c>
      <c r="B135" s="409" t="s">
        <v>1550</v>
      </c>
      <c r="C135" s="414" t="s">
        <v>1551</v>
      </c>
      <c r="D135" s="422">
        <v>0</v>
      </c>
      <c r="E135" s="422">
        <v>0</v>
      </c>
      <c r="F135" s="336"/>
      <c r="G135" s="329"/>
    </row>
    <row r="136" spans="1:7" ht="12.75" customHeight="1" x14ac:dyDescent="0.2">
      <c r="A136" s="409" t="s">
        <v>1565</v>
      </c>
      <c r="B136" s="409" t="s">
        <v>1566</v>
      </c>
      <c r="C136" s="414" t="s">
        <v>1567</v>
      </c>
      <c r="D136" s="422">
        <v>0</v>
      </c>
      <c r="E136" s="422">
        <v>1.4025099999999999</v>
      </c>
      <c r="F136" s="336"/>
      <c r="G136" s="329"/>
    </row>
    <row r="137" spans="1:7" ht="12.75" customHeight="1" x14ac:dyDescent="0.2">
      <c r="A137" s="409" t="s">
        <v>1569</v>
      </c>
      <c r="B137" s="409" t="s">
        <v>1570</v>
      </c>
      <c r="C137" s="414" t="s">
        <v>1571</v>
      </c>
      <c r="D137" s="422">
        <v>0</v>
      </c>
      <c r="E137" s="422">
        <v>0</v>
      </c>
      <c r="F137" s="336"/>
      <c r="G137" s="329"/>
    </row>
    <row r="138" spans="1:7" ht="12.75" customHeight="1" x14ac:dyDescent="0.2">
      <c r="A138" s="409" t="s">
        <v>1572</v>
      </c>
      <c r="B138" s="409" t="s">
        <v>1573</v>
      </c>
      <c r="C138" s="414" t="s">
        <v>1574</v>
      </c>
      <c r="D138" s="422">
        <v>0</v>
      </c>
      <c r="E138" s="422">
        <v>0</v>
      </c>
      <c r="F138" s="336"/>
      <c r="G138" s="329"/>
    </row>
    <row r="139" spans="1:7" ht="12.75" customHeight="1" x14ac:dyDescent="0.2">
      <c r="A139" s="409" t="s">
        <v>1575</v>
      </c>
      <c r="B139" s="409" t="s">
        <v>1576</v>
      </c>
      <c r="C139" s="414" t="s">
        <v>1577</v>
      </c>
      <c r="D139" s="422">
        <v>0.2</v>
      </c>
      <c r="E139" s="422">
        <v>0.7</v>
      </c>
      <c r="F139" s="336"/>
      <c r="G139" s="329"/>
    </row>
    <row r="140" spans="1:7" ht="12.75" customHeight="1" x14ac:dyDescent="0.2">
      <c r="A140" s="1049" t="s">
        <v>1578</v>
      </c>
      <c r="B140" s="1049" t="s">
        <v>1579</v>
      </c>
      <c r="C140" s="1050" t="s">
        <v>1580</v>
      </c>
      <c r="D140" s="1051">
        <v>2.7164899999999998</v>
      </c>
      <c r="E140" s="1051">
        <v>3.0200000000000001E-3</v>
      </c>
      <c r="F140" s="336"/>
      <c r="G140" s="329"/>
    </row>
    <row r="141" spans="1:7" x14ac:dyDescent="0.2">
      <c r="A141" s="223"/>
      <c r="D141" s="327"/>
      <c r="E141" s="327"/>
      <c r="F141" s="327"/>
      <c r="G141" s="327"/>
    </row>
    <row r="142" spans="1:7" x14ac:dyDescent="0.2">
      <c r="A142" s="223"/>
      <c r="D142" s="327"/>
      <c r="E142" s="327"/>
      <c r="F142" s="327"/>
      <c r="G142" s="327"/>
    </row>
    <row r="143" spans="1:7" x14ac:dyDescent="0.2">
      <c r="A143" s="223"/>
      <c r="D143" s="327"/>
      <c r="E143" s="327"/>
      <c r="F143" s="327"/>
      <c r="G143" s="327"/>
    </row>
    <row r="144" spans="1:7" x14ac:dyDescent="0.2">
      <c r="A144" s="223"/>
      <c r="D144" s="327"/>
      <c r="E144" s="327"/>
      <c r="F144" s="327"/>
      <c r="G144" s="327"/>
    </row>
    <row r="145" spans="1:7" x14ac:dyDescent="0.2">
      <c r="A145" s="223"/>
      <c r="D145" s="327"/>
      <c r="E145" s="327"/>
      <c r="F145" s="327"/>
      <c r="G145" s="327"/>
    </row>
    <row r="146" spans="1:7"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row r="198" spans="1:7" x14ac:dyDescent="0.2">
      <c r="A198" s="223"/>
      <c r="D198" s="327"/>
      <c r="E198" s="327"/>
      <c r="F198" s="327"/>
      <c r="G198" s="327"/>
    </row>
    <row r="199" spans="1:7" x14ac:dyDescent="0.2">
      <c r="A199" s="223"/>
      <c r="D199" s="327"/>
      <c r="E199" s="327"/>
      <c r="F199" s="327"/>
      <c r="G199" s="327"/>
    </row>
    <row r="200" spans="1:7" x14ac:dyDescent="0.2">
      <c r="A200" s="223"/>
      <c r="D200" s="327"/>
      <c r="E200" s="327"/>
      <c r="F200" s="327"/>
      <c r="G200" s="327"/>
    </row>
    <row r="201" spans="1:7" x14ac:dyDescent="0.2">
      <c r="A201" s="223"/>
      <c r="D201" s="327"/>
      <c r="E201" s="327"/>
      <c r="F201" s="327"/>
      <c r="G201" s="327"/>
    </row>
    <row r="202" spans="1:7" x14ac:dyDescent="0.2">
      <c r="A202" s="223"/>
      <c r="D202" s="327"/>
      <c r="E202" s="327"/>
      <c r="F202" s="327"/>
      <c r="G202" s="327"/>
    </row>
    <row r="203" spans="1:7" x14ac:dyDescent="0.2">
      <c r="A203" s="223"/>
      <c r="D203" s="327"/>
      <c r="E203" s="327"/>
      <c r="F203" s="327"/>
      <c r="G203" s="327"/>
    </row>
    <row r="204" spans="1:7" x14ac:dyDescent="0.2">
      <c r="A204" s="223"/>
      <c r="D204" s="327"/>
      <c r="E204" s="327"/>
      <c r="F204" s="327"/>
      <c r="G204" s="327"/>
    </row>
    <row r="205" spans="1:7" x14ac:dyDescent="0.2">
      <c r="A205" s="223"/>
      <c r="D205" s="327"/>
      <c r="E205" s="327"/>
      <c r="F205" s="327"/>
      <c r="G205" s="327"/>
    </row>
    <row r="206" spans="1:7" x14ac:dyDescent="0.2">
      <c r="A206" s="223"/>
      <c r="D206" s="327"/>
      <c r="E206" s="327"/>
      <c r="F206" s="327"/>
      <c r="G206" s="327"/>
    </row>
    <row r="207" spans="1:7" x14ac:dyDescent="0.2">
      <c r="A207" s="223"/>
      <c r="D207" s="327"/>
      <c r="E207" s="327"/>
      <c r="F207" s="327"/>
      <c r="G207"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77" fitToHeight="2" orientation="portrait" useFirstPageNumber="1" r:id="rId1"/>
  <headerFooter>
    <oddHeader>&amp;L&amp;"Tahoma,Kurzíva"Závěrečný účet Moravskoslezského kraje za rok 2022&amp;R&amp;"Tahoma,Kurzíva"Tabulka č. 39</oddHeader>
    <oddFooter>&amp;C&amp;"Tahoma,Obyčejné"&amp;P</oddFooter>
  </headerFooter>
  <rowBreaks count="1" manualBreakCount="1">
    <brk id="74"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A232-5A84-4F70-A4F1-8FCB9F287D86}">
  <sheetPr>
    <pageSetUpPr fitToPage="1"/>
  </sheetPr>
  <dimension ref="A1:G83"/>
  <sheetViews>
    <sheetView showGridLines="0" zoomScaleNormal="100" zoomScaleSheetLayoutView="100" workbookViewId="0">
      <selection activeCell="H10" sqref="H10"/>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3308</v>
      </c>
      <c r="B2" s="1344"/>
      <c r="C2" s="1344"/>
      <c r="D2" s="1344"/>
      <c r="E2" s="1344"/>
      <c r="F2" s="1344"/>
      <c r="G2" s="1344"/>
    </row>
    <row r="4" spans="1:7" ht="12.75" customHeight="1" x14ac:dyDescent="0.2">
      <c r="A4" s="1081"/>
      <c r="B4" s="1082"/>
      <c r="C4" s="1083"/>
      <c r="D4" s="1084">
        <v>1</v>
      </c>
      <c r="E4" s="1084">
        <v>2</v>
      </c>
      <c r="F4" s="1084">
        <v>3</v>
      </c>
      <c r="G4" s="1084">
        <v>4</v>
      </c>
    </row>
    <row r="5" spans="1:7" s="229" customFormat="1" x14ac:dyDescent="0.2">
      <c r="A5" s="1366" t="s">
        <v>1140</v>
      </c>
      <c r="B5" s="1367"/>
      <c r="C5" s="1370" t="s">
        <v>1141</v>
      </c>
      <c r="D5" s="1372" t="s">
        <v>1584</v>
      </c>
      <c r="E5" s="1372"/>
      <c r="F5" s="1372" t="s">
        <v>1585</v>
      </c>
      <c r="G5" s="1372"/>
    </row>
    <row r="6" spans="1:7" s="229" customFormat="1" ht="34.5" customHeight="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45860.349589999998</v>
      </c>
      <c r="E7" s="1087">
        <v>0</v>
      </c>
      <c r="F7" s="1087">
        <v>33196.47438</v>
      </c>
      <c r="G7" s="1087">
        <v>0</v>
      </c>
    </row>
    <row r="8" spans="1:7" x14ac:dyDescent="0.2">
      <c r="A8" s="1044" t="s">
        <v>1151</v>
      </c>
      <c r="B8" s="1044" t="s">
        <v>1589</v>
      </c>
      <c r="C8" s="1069" t="s">
        <v>64</v>
      </c>
      <c r="D8" s="1087">
        <v>45860.238989999998</v>
      </c>
      <c r="E8" s="1087">
        <v>0</v>
      </c>
      <c r="F8" s="1087">
        <v>33196.468690000002</v>
      </c>
      <c r="G8" s="1087">
        <v>0</v>
      </c>
    </row>
    <row r="9" spans="1:7" x14ac:dyDescent="0.2">
      <c r="A9" s="1052" t="s">
        <v>1153</v>
      </c>
      <c r="B9" s="1052" t="s">
        <v>1590</v>
      </c>
      <c r="C9" s="1072" t="s">
        <v>1591</v>
      </c>
      <c r="D9" s="417">
        <v>705.02029000000005</v>
      </c>
      <c r="E9" s="417"/>
      <c r="F9" s="417">
        <v>388.96427</v>
      </c>
      <c r="G9" s="417"/>
    </row>
    <row r="10" spans="1:7" x14ac:dyDescent="0.2">
      <c r="A10" s="409" t="s">
        <v>1156</v>
      </c>
      <c r="B10" s="409" t="s">
        <v>1592</v>
      </c>
      <c r="C10" s="414" t="s">
        <v>1593</v>
      </c>
      <c r="D10" s="417">
        <v>0.51531000000000005</v>
      </c>
      <c r="E10" s="417"/>
      <c r="F10" s="417">
        <v>4.3037999999999998</v>
      </c>
      <c r="G10" s="417"/>
    </row>
    <row r="11" spans="1:7" x14ac:dyDescent="0.2">
      <c r="A11" s="409" t="s">
        <v>1159</v>
      </c>
      <c r="B11" s="409" t="s">
        <v>1594</v>
      </c>
      <c r="C11" s="414" t="s">
        <v>1595</v>
      </c>
      <c r="D11" s="417"/>
      <c r="E11" s="417"/>
      <c r="F11" s="417"/>
      <c r="G11" s="417"/>
    </row>
    <row r="12" spans="1:7" x14ac:dyDescent="0.2">
      <c r="A12" s="409" t="s">
        <v>1162</v>
      </c>
      <c r="B12" s="409" t="s">
        <v>1596</v>
      </c>
      <c r="C12" s="414" t="s">
        <v>1597</v>
      </c>
      <c r="D12" s="417"/>
      <c r="E12" s="417"/>
      <c r="F12" s="417"/>
      <c r="G12" s="417"/>
    </row>
    <row r="13" spans="1:7" x14ac:dyDescent="0.2">
      <c r="A13" s="409" t="s">
        <v>1165</v>
      </c>
      <c r="B13" s="409" t="s">
        <v>1598</v>
      </c>
      <c r="C13" s="414" t="s">
        <v>1599</v>
      </c>
      <c r="D13" s="417"/>
      <c r="E13" s="417"/>
      <c r="F13" s="417"/>
      <c r="G13" s="417"/>
    </row>
    <row r="14" spans="1:7" x14ac:dyDescent="0.2">
      <c r="A14" s="409" t="s">
        <v>1168</v>
      </c>
      <c r="B14" s="409" t="s">
        <v>1600</v>
      </c>
      <c r="C14" s="414" t="s">
        <v>1601</v>
      </c>
      <c r="D14" s="417"/>
      <c r="E14" s="417"/>
      <c r="F14" s="417"/>
      <c r="G14" s="417"/>
    </row>
    <row r="15" spans="1:7" x14ac:dyDescent="0.2">
      <c r="A15" s="409" t="s">
        <v>1171</v>
      </c>
      <c r="B15" s="409" t="s">
        <v>1602</v>
      </c>
      <c r="C15" s="414" t="s">
        <v>1603</v>
      </c>
      <c r="D15" s="417"/>
      <c r="E15" s="417"/>
      <c r="F15" s="417"/>
      <c r="G15" s="417"/>
    </row>
    <row r="16" spans="1:7" x14ac:dyDescent="0.2">
      <c r="A16" s="409" t="s">
        <v>1174</v>
      </c>
      <c r="B16" s="409" t="s">
        <v>159</v>
      </c>
      <c r="C16" s="414" t="s">
        <v>1604</v>
      </c>
      <c r="D16" s="417">
        <v>138.18772999999999</v>
      </c>
      <c r="E16" s="417"/>
      <c r="F16" s="417">
        <v>68.618160000000003</v>
      </c>
      <c r="G16" s="417"/>
    </row>
    <row r="17" spans="1:7" x14ac:dyDescent="0.2">
      <c r="A17" s="409" t="s">
        <v>1177</v>
      </c>
      <c r="B17" s="409" t="s">
        <v>145</v>
      </c>
      <c r="C17" s="414" t="s">
        <v>1605</v>
      </c>
      <c r="D17" s="417">
        <v>330.50877000000003</v>
      </c>
      <c r="E17" s="417"/>
      <c r="F17" s="417">
        <v>94.399289999999993</v>
      </c>
      <c r="G17" s="417"/>
    </row>
    <row r="18" spans="1:7" x14ac:dyDescent="0.2">
      <c r="A18" s="409" t="s">
        <v>1606</v>
      </c>
      <c r="B18" s="409" t="s">
        <v>1607</v>
      </c>
      <c r="C18" s="414" t="s">
        <v>1608</v>
      </c>
      <c r="D18" s="417">
        <v>202.50872000000001</v>
      </c>
      <c r="E18" s="417"/>
      <c r="F18" s="417">
        <v>108.17355000000001</v>
      </c>
      <c r="G18" s="417"/>
    </row>
    <row r="19" spans="1:7" x14ac:dyDescent="0.2">
      <c r="A19" s="409" t="s">
        <v>1609</v>
      </c>
      <c r="B19" s="409" t="s">
        <v>1610</v>
      </c>
      <c r="C19" s="414" t="s">
        <v>1611</v>
      </c>
      <c r="D19" s="417"/>
      <c r="E19" s="417"/>
      <c r="F19" s="417"/>
      <c r="G19" s="417"/>
    </row>
    <row r="20" spans="1:7" x14ac:dyDescent="0.2">
      <c r="A20" s="409" t="s">
        <v>1612</v>
      </c>
      <c r="B20" s="409" t="s">
        <v>1613</v>
      </c>
      <c r="C20" s="414" t="s">
        <v>1614</v>
      </c>
      <c r="D20" s="417">
        <v>9369.4646400000001</v>
      </c>
      <c r="E20" s="417"/>
      <c r="F20" s="417">
        <v>5729.9853199999998</v>
      </c>
      <c r="G20" s="417"/>
    </row>
    <row r="21" spans="1:7" x14ac:dyDescent="0.2">
      <c r="A21" s="409" t="s">
        <v>1615</v>
      </c>
      <c r="B21" s="409" t="s">
        <v>1616</v>
      </c>
      <c r="C21" s="414" t="s">
        <v>1617</v>
      </c>
      <c r="D21" s="417">
        <v>24448.305</v>
      </c>
      <c r="E21" s="417"/>
      <c r="F21" s="417">
        <v>18454.401000000002</v>
      </c>
      <c r="G21" s="417"/>
    </row>
    <row r="22" spans="1:7" x14ac:dyDescent="0.2">
      <c r="A22" s="409" t="s">
        <v>1618</v>
      </c>
      <c r="B22" s="409" t="s">
        <v>1619</v>
      </c>
      <c r="C22" s="414" t="s">
        <v>1620</v>
      </c>
      <c r="D22" s="417">
        <v>8002.0280000000002</v>
      </c>
      <c r="E22" s="417"/>
      <c r="F22" s="417">
        <v>5947.5940000000001</v>
      </c>
      <c r="G22" s="417"/>
    </row>
    <row r="23" spans="1:7" x14ac:dyDescent="0.2">
      <c r="A23" s="409" t="s">
        <v>1621</v>
      </c>
      <c r="B23" s="409" t="s">
        <v>1622</v>
      </c>
      <c r="C23" s="414" t="s">
        <v>1623</v>
      </c>
      <c r="D23" s="417">
        <v>96.478999999999999</v>
      </c>
      <c r="E23" s="417"/>
      <c r="F23" s="417">
        <v>69.016999999999996</v>
      </c>
      <c r="G23" s="417"/>
    </row>
    <row r="24" spans="1:7" x14ac:dyDescent="0.2">
      <c r="A24" s="409" t="s">
        <v>1624</v>
      </c>
      <c r="B24" s="409" t="s">
        <v>1625</v>
      </c>
      <c r="C24" s="414" t="s">
        <v>1626</v>
      </c>
      <c r="D24" s="417">
        <v>1170.87832</v>
      </c>
      <c r="E24" s="417"/>
      <c r="F24" s="417">
        <v>861.52412000000004</v>
      </c>
      <c r="G24" s="417"/>
    </row>
    <row r="25" spans="1:7" x14ac:dyDescent="0.2">
      <c r="A25" s="409" t="s">
        <v>1627</v>
      </c>
      <c r="B25" s="409" t="s">
        <v>1628</v>
      </c>
      <c r="C25" s="414" t="s">
        <v>1629</v>
      </c>
      <c r="D25" s="417">
        <v>17.8416</v>
      </c>
      <c r="E25" s="417"/>
      <c r="F25" s="417">
        <v>30.846900000000002</v>
      </c>
      <c r="G25" s="417"/>
    </row>
    <row r="26" spans="1:7" x14ac:dyDescent="0.2">
      <c r="A26" s="409" t="s">
        <v>1630</v>
      </c>
      <c r="B26" s="409" t="s">
        <v>1631</v>
      </c>
      <c r="C26" s="414" t="s">
        <v>1632</v>
      </c>
      <c r="D26" s="417"/>
      <c r="E26" s="417"/>
      <c r="F26" s="417"/>
      <c r="G26" s="417"/>
    </row>
    <row r="27" spans="1:7" x14ac:dyDescent="0.2">
      <c r="A27" s="409" t="s">
        <v>1633</v>
      </c>
      <c r="B27" s="409" t="s">
        <v>1634</v>
      </c>
      <c r="C27" s="414" t="s">
        <v>1635</v>
      </c>
      <c r="D27" s="417"/>
      <c r="E27" s="417"/>
      <c r="F27" s="417"/>
      <c r="G27" s="417"/>
    </row>
    <row r="28" spans="1:7" x14ac:dyDescent="0.2">
      <c r="A28" s="409" t="s">
        <v>1636</v>
      </c>
      <c r="B28" s="409" t="s">
        <v>1637</v>
      </c>
      <c r="C28" s="414" t="s">
        <v>1638</v>
      </c>
      <c r="D28" s="417">
        <v>4.0599999999999996</v>
      </c>
      <c r="E28" s="417"/>
      <c r="F28" s="417">
        <v>7.99</v>
      </c>
      <c r="G28" s="417"/>
    </row>
    <row r="29" spans="1:7" x14ac:dyDescent="0.2">
      <c r="A29" s="409" t="s">
        <v>1639</v>
      </c>
      <c r="B29" s="409" t="s">
        <v>1640</v>
      </c>
      <c r="C29" s="414" t="s">
        <v>1641</v>
      </c>
      <c r="D29" s="417"/>
      <c r="E29" s="417"/>
      <c r="F29" s="417"/>
      <c r="G29" s="417"/>
    </row>
    <row r="30" spans="1:7" x14ac:dyDescent="0.2">
      <c r="A30" s="409" t="s">
        <v>1642</v>
      </c>
      <c r="B30" s="409" t="s">
        <v>1643</v>
      </c>
      <c r="C30" s="414" t="s">
        <v>1644</v>
      </c>
      <c r="D30" s="417"/>
      <c r="E30" s="417"/>
      <c r="F30" s="417">
        <v>0.13</v>
      </c>
      <c r="G30" s="417"/>
    </row>
    <row r="31" spans="1:7" x14ac:dyDescent="0.2">
      <c r="A31" s="409" t="s">
        <v>1645</v>
      </c>
      <c r="B31" s="409" t="s">
        <v>1646</v>
      </c>
      <c r="C31" s="414" t="s">
        <v>1647</v>
      </c>
      <c r="D31" s="417"/>
      <c r="E31" s="417"/>
      <c r="F31" s="417"/>
      <c r="G31" s="417"/>
    </row>
    <row r="32" spans="1:7" x14ac:dyDescent="0.2">
      <c r="A32" s="409" t="s">
        <v>1648</v>
      </c>
      <c r="B32" s="409" t="s">
        <v>1649</v>
      </c>
      <c r="C32" s="414" t="s">
        <v>1650</v>
      </c>
      <c r="D32" s="417"/>
      <c r="E32" s="417"/>
      <c r="F32" s="417"/>
      <c r="G32" s="417"/>
    </row>
    <row r="33" spans="1:7" x14ac:dyDescent="0.2">
      <c r="A33" s="409" t="s">
        <v>1651</v>
      </c>
      <c r="B33" s="409" t="s">
        <v>1652</v>
      </c>
      <c r="C33" s="414" t="s">
        <v>1653</v>
      </c>
      <c r="D33" s="417"/>
      <c r="E33" s="417"/>
      <c r="F33" s="417"/>
      <c r="G33" s="417"/>
    </row>
    <row r="34" spans="1:7" x14ac:dyDescent="0.2">
      <c r="A34" s="409" t="s">
        <v>1654</v>
      </c>
      <c r="B34" s="409" t="s">
        <v>1655</v>
      </c>
      <c r="C34" s="414" t="s">
        <v>1656</v>
      </c>
      <c r="D34" s="417"/>
      <c r="E34" s="417"/>
      <c r="F34" s="417"/>
      <c r="G34" s="417"/>
    </row>
    <row r="35" spans="1:7" x14ac:dyDescent="0.2">
      <c r="A35" s="409" t="s">
        <v>1657</v>
      </c>
      <c r="B35" s="409" t="s">
        <v>1658</v>
      </c>
      <c r="C35" s="414" t="s">
        <v>1659</v>
      </c>
      <c r="D35" s="417">
        <v>404.52282000000002</v>
      </c>
      <c r="E35" s="417"/>
      <c r="F35" s="417">
        <v>386.59104000000002</v>
      </c>
      <c r="G35" s="417"/>
    </row>
    <row r="36" spans="1:7" x14ac:dyDescent="0.2">
      <c r="A36" s="409" t="s">
        <v>1660</v>
      </c>
      <c r="B36" s="409" t="s">
        <v>1661</v>
      </c>
      <c r="C36" s="414" t="s">
        <v>1662</v>
      </c>
      <c r="D36" s="417"/>
      <c r="E36" s="417"/>
      <c r="F36" s="417"/>
      <c r="G36" s="417"/>
    </row>
    <row r="37" spans="1:7" x14ac:dyDescent="0.2">
      <c r="A37" s="409" t="s">
        <v>1663</v>
      </c>
      <c r="B37" s="409" t="s">
        <v>1664</v>
      </c>
      <c r="C37" s="414" t="s">
        <v>1665</v>
      </c>
      <c r="D37" s="417"/>
      <c r="E37" s="417"/>
      <c r="F37" s="417"/>
      <c r="G37" s="417"/>
    </row>
    <row r="38" spans="1:7" x14ac:dyDescent="0.2">
      <c r="A38" s="409" t="s">
        <v>1666</v>
      </c>
      <c r="B38" s="409" t="s">
        <v>1667</v>
      </c>
      <c r="C38" s="414" t="s">
        <v>1668</v>
      </c>
      <c r="D38" s="417"/>
      <c r="E38" s="417"/>
      <c r="F38" s="417"/>
      <c r="G38" s="417"/>
    </row>
    <row r="39" spans="1:7" x14ac:dyDescent="0.2">
      <c r="A39" s="409" t="s">
        <v>1669</v>
      </c>
      <c r="B39" s="409" t="s">
        <v>1670</v>
      </c>
      <c r="C39" s="414" t="s">
        <v>1671</v>
      </c>
      <c r="D39" s="417"/>
      <c r="E39" s="417"/>
      <c r="F39" s="417"/>
      <c r="G39" s="417"/>
    </row>
    <row r="40" spans="1:7" x14ac:dyDescent="0.2">
      <c r="A40" s="409" t="s">
        <v>1672</v>
      </c>
      <c r="B40" s="409" t="s">
        <v>1673</v>
      </c>
      <c r="C40" s="414" t="s">
        <v>1674</v>
      </c>
      <c r="D40" s="417"/>
      <c r="E40" s="417"/>
      <c r="F40" s="417"/>
      <c r="G40" s="417"/>
    </row>
    <row r="41" spans="1:7" x14ac:dyDescent="0.2">
      <c r="A41" s="409" t="s">
        <v>1675</v>
      </c>
      <c r="B41" s="409" t="s">
        <v>1676</v>
      </c>
      <c r="C41" s="414" t="s">
        <v>1677</v>
      </c>
      <c r="D41" s="417"/>
      <c r="E41" s="417"/>
      <c r="F41" s="417"/>
      <c r="G41" s="417"/>
    </row>
    <row r="42" spans="1:7" x14ac:dyDescent="0.2">
      <c r="A42" s="409" t="s">
        <v>1678</v>
      </c>
      <c r="B42" s="409" t="s">
        <v>1679</v>
      </c>
      <c r="C42" s="414" t="s">
        <v>1680</v>
      </c>
      <c r="D42" s="417">
        <v>968.32178999999996</v>
      </c>
      <c r="E42" s="417"/>
      <c r="F42" s="417">
        <v>1013.03024</v>
      </c>
      <c r="G42" s="417"/>
    </row>
    <row r="43" spans="1:7" x14ac:dyDescent="0.2">
      <c r="A43" s="409" t="s">
        <v>1681</v>
      </c>
      <c r="B43" s="409" t="s">
        <v>1682</v>
      </c>
      <c r="C43" s="414" t="s">
        <v>1683</v>
      </c>
      <c r="D43" s="417">
        <v>1.597</v>
      </c>
      <c r="E43" s="417"/>
      <c r="F43" s="417">
        <v>30.9</v>
      </c>
      <c r="G43" s="417"/>
    </row>
    <row r="44" spans="1:7" x14ac:dyDescent="0.2">
      <c r="A44" s="1044" t="s">
        <v>1180</v>
      </c>
      <c r="B44" s="1044" t="s">
        <v>1684</v>
      </c>
      <c r="C44" s="1069" t="s">
        <v>64</v>
      </c>
      <c r="D44" s="1087">
        <v>0.1106</v>
      </c>
      <c r="E44" s="1087">
        <v>0</v>
      </c>
      <c r="F44" s="1087">
        <v>5.6899999999999997E-3</v>
      </c>
      <c r="G44" s="1087">
        <v>0</v>
      </c>
    </row>
    <row r="45" spans="1:7" x14ac:dyDescent="0.2">
      <c r="A45" s="409" t="s">
        <v>1182</v>
      </c>
      <c r="B45" s="409" t="s">
        <v>1685</v>
      </c>
      <c r="C45" s="414" t="s">
        <v>1686</v>
      </c>
      <c r="D45" s="417"/>
      <c r="E45" s="417"/>
      <c r="F45" s="417"/>
      <c r="G45" s="417"/>
    </row>
    <row r="46" spans="1:7" x14ac:dyDescent="0.2">
      <c r="A46" s="409" t="s">
        <v>1184</v>
      </c>
      <c r="B46" s="409" t="s">
        <v>1687</v>
      </c>
      <c r="C46" s="414" t="s">
        <v>1688</v>
      </c>
      <c r="D46" s="417"/>
      <c r="E46" s="417"/>
      <c r="F46" s="417"/>
      <c r="G46" s="417"/>
    </row>
    <row r="47" spans="1:7" x14ac:dyDescent="0.2">
      <c r="A47" s="409" t="s">
        <v>1187</v>
      </c>
      <c r="B47" s="409" t="s">
        <v>1689</v>
      </c>
      <c r="C47" s="414" t="s">
        <v>1690</v>
      </c>
      <c r="D47" s="417">
        <v>0.1106</v>
      </c>
      <c r="E47" s="417"/>
      <c r="F47" s="417">
        <v>5.6899999999999997E-3</v>
      </c>
      <c r="G47" s="417"/>
    </row>
    <row r="48" spans="1:7" x14ac:dyDescent="0.2">
      <c r="A48" s="409" t="s">
        <v>1190</v>
      </c>
      <c r="B48" s="409" t="s">
        <v>1691</v>
      </c>
      <c r="C48" s="414" t="s">
        <v>1692</v>
      </c>
      <c r="D48" s="417"/>
      <c r="E48" s="417"/>
      <c r="F48" s="417"/>
      <c r="G48" s="417"/>
    </row>
    <row r="49" spans="1:7" x14ac:dyDescent="0.2">
      <c r="A49" s="409" t="s">
        <v>1193</v>
      </c>
      <c r="B49" s="409" t="s">
        <v>1693</v>
      </c>
      <c r="C49" s="414" t="s">
        <v>1694</v>
      </c>
      <c r="D49" s="417"/>
      <c r="E49" s="417"/>
      <c r="F49" s="417"/>
      <c r="G49" s="417"/>
    </row>
    <row r="50" spans="1:7" x14ac:dyDescent="0.2">
      <c r="A50" s="1044" t="s">
        <v>1211</v>
      </c>
      <c r="B50" s="1044" t="s">
        <v>1695</v>
      </c>
      <c r="C50" s="1069" t="s">
        <v>64</v>
      </c>
      <c r="D50" s="1087">
        <v>0</v>
      </c>
      <c r="E50" s="1087">
        <v>0</v>
      </c>
      <c r="F50" s="1087">
        <v>0</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c r="G52" s="417"/>
    </row>
    <row r="53" spans="1:7" x14ac:dyDescent="0.2">
      <c r="A53" s="1044" t="s">
        <v>1700</v>
      </c>
      <c r="B53" s="1044" t="s">
        <v>1330</v>
      </c>
      <c r="C53" s="1069" t="s">
        <v>64</v>
      </c>
      <c r="D53" s="1087">
        <v>0</v>
      </c>
      <c r="E53" s="1087">
        <v>0</v>
      </c>
      <c r="F53" s="1087">
        <v>0</v>
      </c>
      <c r="G53" s="1087">
        <v>0</v>
      </c>
    </row>
    <row r="54" spans="1:7" x14ac:dyDescent="0.2">
      <c r="A54" s="409" t="s">
        <v>1701</v>
      </c>
      <c r="B54" s="409" t="s">
        <v>1330</v>
      </c>
      <c r="C54" s="414" t="s">
        <v>1702</v>
      </c>
      <c r="D54" s="417"/>
      <c r="E54" s="417"/>
      <c r="F54" s="417"/>
      <c r="G54" s="417"/>
    </row>
    <row r="55" spans="1:7" x14ac:dyDescent="0.2">
      <c r="A55" s="409" t="s">
        <v>1703</v>
      </c>
      <c r="B55" s="409" t="s">
        <v>1704</v>
      </c>
      <c r="C55" s="414" t="s">
        <v>1705</v>
      </c>
      <c r="D55" s="417"/>
      <c r="E55" s="417"/>
      <c r="F55" s="417"/>
      <c r="G55" s="417"/>
    </row>
    <row r="56" spans="1:7" x14ac:dyDescent="0.2">
      <c r="A56" s="1044" t="s">
        <v>1257</v>
      </c>
      <c r="B56" s="1044" t="s">
        <v>1706</v>
      </c>
      <c r="C56" s="1069" t="s">
        <v>64</v>
      </c>
      <c r="D56" s="1087">
        <v>46107.358039999999</v>
      </c>
      <c r="E56" s="1087">
        <v>0</v>
      </c>
      <c r="F56" s="1087">
        <v>33491.167939999999</v>
      </c>
      <c r="G56" s="1087">
        <v>0</v>
      </c>
    </row>
    <row r="57" spans="1:7" x14ac:dyDescent="0.2">
      <c r="A57" s="1044" t="s">
        <v>1259</v>
      </c>
      <c r="B57" s="1044" t="s">
        <v>1707</v>
      </c>
      <c r="C57" s="1069" t="s">
        <v>64</v>
      </c>
      <c r="D57" s="1087">
        <v>174.42495</v>
      </c>
      <c r="E57" s="1087">
        <v>0</v>
      </c>
      <c r="F57" s="1087">
        <v>50.244</v>
      </c>
      <c r="G57" s="1087">
        <v>0</v>
      </c>
    </row>
    <row r="58" spans="1:7" x14ac:dyDescent="0.2">
      <c r="A58" s="409" t="s">
        <v>1261</v>
      </c>
      <c r="B58" s="409" t="s">
        <v>1708</v>
      </c>
      <c r="C58" s="414" t="s">
        <v>1709</v>
      </c>
      <c r="D58" s="417"/>
      <c r="E58" s="417"/>
      <c r="F58" s="417"/>
      <c r="G58" s="417"/>
    </row>
    <row r="59" spans="1:7" x14ac:dyDescent="0.2">
      <c r="A59" s="409" t="s">
        <v>1264</v>
      </c>
      <c r="B59" s="409" t="s">
        <v>1710</v>
      </c>
      <c r="C59" s="414" t="s">
        <v>1711</v>
      </c>
      <c r="D59" s="417"/>
      <c r="E59" s="417"/>
      <c r="F59" s="417"/>
      <c r="G59" s="417"/>
    </row>
    <row r="60" spans="1:7" x14ac:dyDescent="0.2">
      <c r="A60" s="409" t="s">
        <v>1267</v>
      </c>
      <c r="B60" s="409" t="s">
        <v>1712</v>
      </c>
      <c r="C60" s="414" t="s">
        <v>1713</v>
      </c>
      <c r="D60" s="417"/>
      <c r="E60" s="417"/>
      <c r="F60" s="417"/>
      <c r="G60" s="417"/>
    </row>
    <row r="61" spans="1:7" x14ac:dyDescent="0.2">
      <c r="A61" s="409" t="s">
        <v>1270</v>
      </c>
      <c r="B61" s="409" t="s">
        <v>1714</v>
      </c>
      <c r="C61" s="414" t="s">
        <v>1715</v>
      </c>
      <c r="D61" s="417"/>
      <c r="E61" s="417"/>
      <c r="F61" s="417"/>
      <c r="G61" s="417"/>
    </row>
    <row r="62" spans="1:7" x14ac:dyDescent="0.2">
      <c r="A62" s="409" t="s">
        <v>1282</v>
      </c>
      <c r="B62" s="409" t="s">
        <v>1716</v>
      </c>
      <c r="C62" s="414" t="s">
        <v>1717</v>
      </c>
      <c r="D62" s="417"/>
      <c r="E62" s="417"/>
      <c r="F62" s="417"/>
      <c r="G62" s="417"/>
    </row>
    <row r="63" spans="1:7" x14ac:dyDescent="0.2">
      <c r="A63" s="409" t="s">
        <v>1285</v>
      </c>
      <c r="B63" s="409" t="s">
        <v>1640</v>
      </c>
      <c r="C63" s="414" t="s">
        <v>1718</v>
      </c>
      <c r="D63" s="417"/>
      <c r="E63" s="417"/>
      <c r="F63" s="417"/>
      <c r="G63" s="417"/>
    </row>
    <row r="64" spans="1:7" x14ac:dyDescent="0.2">
      <c r="A64" s="409" t="s">
        <v>1288</v>
      </c>
      <c r="B64" s="409" t="s">
        <v>1643</v>
      </c>
      <c r="C64" s="414" t="s">
        <v>1719</v>
      </c>
      <c r="D64" s="417"/>
      <c r="E64" s="417"/>
      <c r="F64" s="417"/>
      <c r="G64" s="417"/>
    </row>
    <row r="65" spans="1:7" x14ac:dyDescent="0.2">
      <c r="A65" s="409" t="s">
        <v>1720</v>
      </c>
      <c r="B65" s="409" t="s">
        <v>1721</v>
      </c>
      <c r="C65" s="414" t="s">
        <v>1722</v>
      </c>
      <c r="D65" s="417"/>
      <c r="E65" s="417"/>
      <c r="F65" s="417"/>
      <c r="G65" s="417"/>
    </row>
    <row r="66" spans="1:7" x14ac:dyDescent="0.2">
      <c r="A66" s="409" t="s">
        <v>1723</v>
      </c>
      <c r="B66" s="409" t="s">
        <v>1724</v>
      </c>
      <c r="C66" s="414" t="s">
        <v>1725</v>
      </c>
      <c r="D66" s="417"/>
      <c r="E66" s="417"/>
      <c r="F66" s="417"/>
      <c r="G66" s="417"/>
    </row>
    <row r="67" spans="1:7" x14ac:dyDescent="0.2">
      <c r="A67" s="409" t="s">
        <v>1726</v>
      </c>
      <c r="B67" s="409" t="s">
        <v>1727</v>
      </c>
      <c r="C67" s="414" t="s">
        <v>1728</v>
      </c>
      <c r="D67" s="417"/>
      <c r="E67" s="417"/>
      <c r="F67" s="417"/>
      <c r="G67" s="417"/>
    </row>
    <row r="68" spans="1:7" x14ac:dyDescent="0.2">
      <c r="A68" s="409" t="s">
        <v>1729</v>
      </c>
      <c r="B68" s="409" t="s">
        <v>1730</v>
      </c>
      <c r="C68" s="414" t="s">
        <v>1731</v>
      </c>
      <c r="D68" s="417"/>
      <c r="E68" s="417"/>
      <c r="F68" s="417"/>
      <c r="G68" s="417"/>
    </row>
    <row r="69" spans="1:7" x14ac:dyDescent="0.2">
      <c r="A69" s="409" t="s">
        <v>1732</v>
      </c>
      <c r="B69" s="409" t="s">
        <v>1733</v>
      </c>
      <c r="C69" s="414" t="s">
        <v>1734</v>
      </c>
      <c r="D69" s="417"/>
      <c r="E69" s="417"/>
      <c r="F69" s="417"/>
      <c r="G69" s="417"/>
    </row>
    <row r="70" spans="1:7" x14ac:dyDescent="0.2">
      <c r="A70" s="409" t="s">
        <v>1735</v>
      </c>
      <c r="B70" s="409" t="s">
        <v>1736</v>
      </c>
      <c r="C70" s="414" t="s">
        <v>1737</v>
      </c>
      <c r="D70" s="417"/>
      <c r="E70" s="417"/>
      <c r="F70" s="417"/>
      <c r="G70" s="417"/>
    </row>
    <row r="71" spans="1:7" x14ac:dyDescent="0.2">
      <c r="A71" s="409" t="s">
        <v>1738</v>
      </c>
      <c r="B71" s="409" t="s">
        <v>1739</v>
      </c>
      <c r="C71" s="414" t="s">
        <v>1740</v>
      </c>
      <c r="D71" s="417">
        <v>174.42495</v>
      </c>
      <c r="E71" s="417"/>
      <c r="F71" s="417">
        <v>50.244</v>
      </c>
      <c r="G71" s="417"/>
    </row>
    <row r="72" spans="1:7" x14ac:dyDescent="0.2">
      <c r="A72" s="1044" t="s">
        <v>1291</v>
      </c>
      <c r="B72" s="1044" t="s">
        <v>1741</v>
      </c>
      <c r="C72" s="1069" t="s">
        <v>64</v>
      </c>
      <c r="D72" s="1087">
        <v>0.35215000000000002</v>
      </c>
      <c r="E72" s="1087">
        <v>0</v>
      </c>
      <c r="F72" s="1087">
        <v>0.46427000000000002</v>
      </c>
      <c r="G72" s="1087">
        <v>0</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c r="E74" s="417"/>
      <c r="F74" s="417"/>
      <c r="G74" s="417"/>
    </row>
    <row r="75" spans="1:7" x14ac:dyDescent="0.2">
      <c r="A75" s="409" t="s">
        <v>1299</v>
      </c>
      <c r="B75" s="409" t="s">
        <v>1745</v>
      </c>
      <c r="C75" s="414" t="s">
        <v>1746</v>
      </c>
      <c r="D75" s="417">
        <v>0.34866000000000003</v>
      </c>
      <c r="E75" s="417"/>
      <c r="F75" s="417"/>
      <c r="G75" s="417"/>
    </row>
    <row r="76" spans="1:7" x14ac:dyDescent="0.2">
      <c r="A76" s="409" t="s">
        <v>1302</v>
      </c>
      <c r="B76" s="409" t="s">
        <v>1747</v>
      </c>
      <c r="C76" s="414" t="s">
        <v>1748</v>
      </c>
      <c r="D76" s="417"/>
      <c r="E76" s="417"/>
      <c r="F76" s="417"/>
      <c r="G76" s="417"/>
    </row>
    <row r="77" spans="1:7" x14ac:dyDescent="0.2">
      <c r="A77" s="409" t="s">
        <v>1308</v>
      </c>
      <c r="B77" s="409" t="s">
        <v>1749</v>
      </c>
      <c r="C77" s="414" t="s">
        <v>1750</v>
      </c>
      <c r="D77" s="417"/>
      <c r="E77" s="417"/>
      <c r="F77" s="417">
        <v>0.46124999999999999</v>
      </c>
      <c r="G77" s="417"/>
    </row>
    <row r="78" spans="1:7" x14ac:dyDescent="0.2">
      <c r="A78" s="1044" t="s">
        <v>1751</v>
      </c>
      <c r="B78" s="1044" t="s">
        <v>1752</v>
      </c>
      <c r="C78" s="1069" t="s">
        <v>64</v>
      </c>
      <c r="D78" s="1087">
        <v>45932.58094</v>
      </c>
      <c r="E78" s="1087">
        <v>0</v>
      </c>
      <c r="F78" s="1087">
        <v>33440.459669999997</v>
      </c>
      <c r="G78" s="1087">
        <v>0</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45932.58094</v>
      </c>
      <c r="E80" s="417"/>
      <c r="F80" s="417">
        <v>33440.459669999997</v>
      </c>
      <c r="G80" s="417"/>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247.00845000000001</v>
      </c>
      <c r="E82" s="1087">
        <v>0</v>
      </c>
      <c r="F82" s="1087">
        <v>294.69355999999999</v>
      </c>
      <c r="G82" s="1087">
        <v>0</v>
      </c>
    </row>
    <row r="83" spans="1:7" x14ac:dyDescent="0.2">
      <c r="A83" s="1044" t="s">
        <v>1762</v>
      </c>
      <c r="B83" s="1044" t="s">
        <v>1463</v>
      </c>
      <c r="C83" s="1069" t="s">
        <v>64</v>
      </c>
      <c r="D83" s="1087">
        <v>247.00845000000001</v>
      </c>
      <c r="E83" s="1087">
        <v>0</v>
      </c>
      <c r="F83" s="1087">
        <v>294.69355999999999</v>
      </c>
      <c r="G83" s="1087">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79" orientation="portrait" useFirstPageNumber="1" r:id="rId1"/>
  <headerFooter>
    <oddHeader>&amp;L&amp;"Tahoma,Kurzíva"Závěrečný účet Moravskoslezského kraje za rok 2022&amp;R&amp;"Tahoma,Kurzíva"Tabulka č. 40</oddHeader>
    <oddFooter>&amp;C&amp;"Tahoma,Obyčejné"&amp;P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0AA6-420B-4763-9D9D-A476CBB6B87E}">
  <dimension ref="A1:G217"/>
  <sheetViews>
    <sheetView showGridLines="0" zoomScaleNormal="100" zoomScaleSheetLayoutView="100" workbookViewId="0">
      <selection activeCell="H11" sqref="H11"/>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8" width="9.28515625" style="223" customWidth="1"/>
    <col min="9" max="16384" width="9.28515625" style="223"/>
  </cols>
  <sheetData>
    <row r="1" spans="1:7" ht="18" customHeight="1" x14ac:dyDescent="0.2">
      <c r="A1" s="1344" t="s">
        <v>4739</v>
      </c>
      <c r="B1" s="1344"/>
      <c r="C1" s="1344"/>
      <c r="D1" s="1344"/>
      <c r="E1" s="1344"/>
      <c r="F1" s="1344"/>
      <c r="G1" s="1344"/>
    </row>
    <row r="2" spans="1:7" ht="18" customHeight="1" x14ac:dyDescent="0.2">
      <c r="A2" s="1344" t="s">
        <v>1768</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1792980.6993799999</v>
      </c>
      <c r="E8" s="1046">
        <v>397173.32789999997</v>
      </c>
      <c r="F8" s="1046">
        <v>1395807.37148</v>
      </c>
      <c r="G8" s="1046">
        <v>1300845.2090100001</v>
      </c>
    </row>
    <row r="9" spans="1:7" s="227" customFormat="1" x14ac:dyDescent="0.2">
      <c r="A9" s="1064" t="s">
        <v>1149</v>
      </c>
      <c r="B9" s="1064" t="s">
        <v>1150</v>
      </c>
      <c r="C9" s="1065" t="s">
        <v>64</v>
      </c>
      <c r="D9" s="1046">
        <v>1689205.93579</v>
      </c>
      <c r="E9" s="1046">
        <v>397173.32789999997</v>
      </c>
      <c r="F9" s="1046">
        <v>1292032.6078900001</v>
      </c>
      <c r="G9" s="1046">
        <v>1226596.1802099999</v>
      </c>
    </row>
    <row r="10" spans="1:7" s="227" customFormat="1" x14ac:dyDescent="0.2">
      <c r="A10" s="1064" t="s">
        <v>1151</v>
      </c>
      <c r="B10" s="1064" t="s">
        <v>1152</v>
      </c>
      <c r="C10" s="1065" t="s">
        <v>64</v>
      </c>
      <c r="D10" s="1046">
        <v>35908.342449999996</v>
      </c>
      <c r="E10" s="1046">
        <v>18263.18548</v>
      </c>
      <c r="F10" s="1046">
        <v>17645.15697</v>
      </c>
      <c r="G10" s="1046">
        <v>13120.89918</v>
      </c>
    </row>
    <row r="11" spans="1:7" x14ac:dyDescent="0.2">
      <c r="A11" s="409" t="s">
        <v>1153</v>
      </c>
      <c r="B11" s="409" t="s">
        <v>1154</v>
      </c>
      <c r="C11" s="414" t="s">
        <v>1155</v>
      </c>
      <c r="D11" s="422">
        <v>0</v>
      </c>
      <c r="E11" s="422">
        <v>0</v>
      </c>
      <c r="F11" s="422">
        <v>0</v>
      </c>
      <c r="G11" s="422">
        <v>0</v>
      </c>
    </row>
    <row r="12" spans="1:7" x14ac:dyDescent="0.2">
      <c r="A12" s="409" t="s">
        <v>1156</v>
      </c>
      <c r="B12" s="409" t="s">
        <v>1157</v>
      </c>
      <c r="C12" s="414" t="s">
        <v>1158</v>
      </c>
      <c r="D12" s="410">
        <v>17938.881679999999</v>
      </c>
      <c r="E12" s="422">
        <v>9042.8156600000002</v>
      </c>
      <c r="F12" s="410">
        <v>8896.0660200000002</v>
      </c>
      <c r="G12" s="422">
        <v>6998.2177799999999</v>
      </c>
    </row>
    <row r="13" spans="1:7" x14ac:dyDescent="0.2">
      <c r="A13" s="409" t="s">
        <v>1159</v>
      </c>
      <c r="B13" s="409" t="s">
        <v>1160</v>
      </c>
      <c r="C13" s="414" t="s">
        <v>1161</v>
      </c>
      <c r="D13" s="410">
        <v>775.61303999999996</v>
      </c>
      <c r="E13" s="422">
        <v>389.78899999999999</v>
      </c>
      <c r="F13" s="410">
        <v>385.82404000000002</v>
      </c>
      <c r="G13" s="422">
        <v>493.16604000000001</v>
      </c>
    </row>
    <row r="14" spans="1:7" x14ac:dyDescent="0.2">
      <c r="A14" s="409" t="s">
        <v>1162</v>
      </c>
      <c r="B14" s="409" t="s">
        <v>1163</v>
      </c>
      <c r="C14" s="414" t="s">
        <v>1164</v>
      </c>
      <c r="D14" s="410"/>
      <c r="E14" s="422">
        <v>0</v>
      </c>
      <c r="F14" s="410"/>
      <c r="G14" s="422">
        <v>0</v>
      </c>
    </row>
    <row r="15" spans="1:7" x14ac:dyDescent="0.2">
      <c r="A15" s="409" t="s">
        <v>1165</v>
      </c>
      <c r="B15" s="409" t="s">
        <v>1166</v>
      </c>
      <c r="C15" s="414" t="s">
        <v>1167</v>
      </c>
      <c r="D15" s="410">
        <v>6021.2338200000004</v>
      </c>
      <c r="E15" s="422">
        <v>6021.2338200000004</v>
      </c>
      <c r="F15" s="410"/>
      <c r="G15" s="422">
        <v>0</v>
      </c>
    </row>
    <row r="16" spans="1:7" x14ac:dyDescent="0.2">
      <c r="A16" s="409" t="s">
        <v>1168</v>
      </c>
      <c r="B16" s="409" t="s">
        <v>1169</v>
      </c>
      <c r="C16" s="414" t="s">
        <v>1170</v>
      </c>
      <c r="D16" s="410">
        <v>10993.83641</v>
      </c>
      <c r="E16" s="422">
        <v>2809.3470000000002</v>
      </c>
      <c r="F16" s="410">
        <v>8184.4894100000001</v>
      </c>
      <c r="G16" s="422">
        <v>4809.7403599999998</v>
      </c>
    </row>
    <row r="17" spans="1:7" x14ac:dyDescent="0.2">
      <c r="A17" s="409" t="s">
        <v>1171</v>
      </c>
      <c r="B17" s="409" t="s">
        <v>1172</v>
      </c>
      <c r="C17" s="414" t="s">
        <v>1173</v>
      </c>
      <c r="D17" s="410">
        <v>178.7775</v>
      </c>
      <c r="E17" s="422">
        <v>0</v>
      </c>
      <c r="F17" s="410">
        <v>178.7775</v>
      </c>
      <c r="G17" s="422">
        <v>819.77499999999998</v>
      </c>
    </row>
    <row r="18" spans="1:7" x14ac:dyDescent="0.2">
      <c r="A18" s="409" t="s">
        <v>1174</v>
      </c>
      <c r="B18" s="409" t="s">
        <v>1175</v>
      </c>
      <c r="C18" s="414" t="s">
        <v>1176</v>
      </c>
      <c r="D18" s="410"/>
      <c r="E18" s="422"/>
      <c r="F18" s="410"/>
      <c r="G18" s="422">
        <v>0</v>
      </c>
    </row>
    <row r="19" spans="1:7" x14ac:dyDescent="0.2">
      <c r="A19" s="411" t="s">
        <v>1177</v>
      </c>
      <c r="B19" s="409" t="s">
        <v>1178</v>
      </c>
      <c r="C19" s="414" t="s">
        <v>1179</v>
      </c>
      <c r="D19" s="410"/>
      <c r="E19" s="422"/>
      <c r="F19" s="410"/>
      <c r="G19" s="422">
        <v>0</v>
      </c>
    </row>
    <row r="20" spans="1:7" x14ac:dyDescent="0.2">
      <c r="A20" s="1064" t="s">
        <v>1180</v>
      </c>
      <c r="B20" s="1064" t="s">
        <v>1181</v>
      </c>
      <c r="C20" s="1065" t="s">
        <v>64</v>
      </c>
      <c r="D20" s="1046">
        <v>1653285.0933399999</v>
      </c>
      <c r="E20" s="1046">
        <v>378910.14241999999</v>
      </c>
      <c r="F20" s="1046">
        <v>1274374.95092</v>
      </c>
      <c r="G20" s="1046">
        <v>1213462.78103</v>
      </c>
    </row>
    <row r="21" spans="1:7" s="227" customFormat="1" x14ac:dyDescent="0.2">
      <c r="A21" s="409" t="s">
        <v>1182</v>
      </c>
      <c r="B21" s="409" t="s">
        <v>277</v>
      </c>
      <c r="C21" s="414" t="s">
        <v>1183</v>
      </c>
      <c r="D21" s="422">
        <v>33176.877569999997</v>
      </c>
      <c r="E21" s="422">
        <v>0</v>
      </c>
      <c r="F21" s="422">
        <v>33176.877569999997</v>
      </c>
      <c r="G21" s="422">
        <v>33236.92757</v>
      </c>
    </row>
    <row r="22" spans="1:7" x14ac:dyDescent="0.2">
      <c r="A22" s="409" t="s">
        <v>1184</v>
      </c>
      <c r="B22" s="409" t="s">
        <v>1185</v>
      </c>
      <c r="C22" s="414" t="s">
        <v>1186</v>
      </c>
      <c r="D22" s="410">
        <v>40653.781199999998</v>
      </c>
      <c r="E22" s="422">
        <v>0</v>
      </c>
      <c r="F22" s="410">
        <v>40653.781199999998</v>
      </c>
      <c r="G22" s="422">
        <v>36765.529199999997</v>
      </c>
    </row>
    <row r="23" spans="1:7" x14ac:dyDescent="0.2">
      <c r="A23" s="409" t="s">
        <v>1187</v>
      </c>
      <c r="B23" s="409" t="s">
        <v>1188</v>
      </c>
      <c r="C23" s="414" t="s">
        <v>1189</v>
      </c>
      <c r="D23" s="410">
        <v>1181876.51333</v>
      </c>
      <c r="E23" s="422">
        <v>131546.94495999999</v>
      </c>
      <c r="F23" s="410">
        <v>1050329.56837</v>
      </c>
      <c r="G23" s="422">
        <v>1016268.5334599999</v>
      </c>
    </row>
    <row r="24" spans="1:7" ht="21" x14ac:dyDescent="0.2">
      <c r="A24" s="409" t="s">
        <v>1190</v>
      </c>
      <c r="B24" s="409" t="s">
        <v>1191</v>
      </c>
      <c r="C24" s="414" t="s">
        <v>1192</v>
      </c>
      <c r="D24" s="410">
        <v>237906.40405000001</v>
      </c>
      <c r="E24" s="422">
        <v>123843.11371000001</v>
      </c>
      <c r="F24" s="410">
        <v>114063.29034000001</v>
      </c>
      <c r="G24" s="422">
        <v>114565.50215</v>
      </c>
    </row>
    <row r="25" spans="1:7" x14ac:dyDescent="0.2">
      <c r="A25" s="409" t="s">
        <v>1193</v>
      </c>
      <c r="B25" s="409" t="s">
        <v>1194</v>
      </c>
      <c r="C25" s="414" t="s">
        <v>1195</v>
      </c>
      <c r="D25" s="410"/>
      <c r="E25" s="422">
        <v>0</v>
      </c>
      <c r="F25" s="410"/>
      <c r="G25" s="422">
        <v>0</v>
      </c>
    </row>
    <row r="26" spans="1:7" x14ac:dyDescent="0.2">
      <c r="A26" s="409" t="s">
        <v>1196</v>
      </c>
      <c r="B26" s="409" t="s">
        <v>1197</v>
      </c>
      <c r="C26" s="414" t="s">
        <v>1198</v>
      </c>
      <c r="D26" s="410">
        <v>123520.08375000001</v>
      </c>
      <c r="E26" s="422">
        <v>123520.08375000001</v>
      </c>
      <c r="F26" s="410"/>
      <c r="G26" s="422">
        <v>0</v>
      </c>
    </row>
    <row r="27" spans="1:7" x14ac:dyDescent="0.2">
      <c r="A27" s="409" t="s">
        <v>1199</v>
      </c>
      <c r="B27" s="409" t="s">
        <v>1200</v>
      </c>
      <c r="C27" s="414" t="s">
        <v>1201</v>
      </c>
      <c r="D27" s="410"/>
      <c r="E27" s="422">
        <v>0</v>
      </c>
      <c r="F27" s="410"/>
      <c r="G27" s="422">
        <v>0</v>
      </c>
    </row>
    <row r="28" spans="1:7" x14ac:dyDescent="0.2">
      <c r="A28" s="409" t="s">
        <v>1202</v>
      </c>
      <c r="B28" s="409" t="s">
        <v>1203</v>
      </c>
      <c r="C28" s="414" t="s">
        <v>1204</v>
      </c>
      <c r="D28" s="410">
        <v>36139.433440000001</v>
      </c>
      <c r="E28" s="422">
        <v>0</v>
      </c>
      <c r="F28" s="410">
        <v>36139.433440000001</v>
      </c>
      <c r="G28" s="422">
        <v>12614.28865</v>
      </c>
    </row>
    <row r="29" spans="1:7" x14ac:dyDescent="0.2">
      <c r="A29" s="409" t="s">
        <v>1205</v>
      </c>
      <c r="B29" s="409" t="s">
        <v>1206</v>
      </c>
      <c r="C29" s="414" t="s">
        <v>1207</v>
      </c>
      <c r="D29" s="410">
        <v>12</v>
      </c>
      <c r="E29" s="422">
        <v>0</v>
      </c>
      <c r="F29" s="410">
        <v>12</v>
      </c>
      <c r="G29" s="422">
        <v>12</v>
      </c>
    </row>
    <row r="30" spans="1:7" x14ac:dyDescent="0.2">
      <c r="A30" s="411" t="s">
        <v>1208</v>
      </c>
      <c r="B30" s="409" t="s">
        <v>1209</v>
      </c>
      <c r="C30" s="414" t="s">
        <v>1210</v>
      </c>
      <c r="D30" s="410"/>
      <c r="E30" s="410"/>
      <c r="F30" s="410"/>
      <c r="G30" s="410"/>
    </row>
    <row r="31" spans="1:7" x14ac:dyDescent="0.2">
      <c r="A31" s="1064" t="s">
        <v>1211</v>
      </c>
      <c r="B31" s="1064" t="s">
        <v>1212</v>
      </c>
      <c r="C31" s="1065" t="s">
        <v>64</v>
      </c>
      <c r="D31" s="1046">
        <v>0</v>
      </c>
      <c r="E31" s="1046">
        <v>0</v>
      </c>
      <c r="F31" s="1046">
        <v>0</v>
      </c>
      <c r="G31" s="1046">
        <v>0</v>
      </c>
    </row>
    <row r="32" spans="1:7" x14ac:dyDescent="0.2">
      <c r="A32" s="409" t="s">
        <v>1213</v>
      </c>
      <c r="B32" s="409" t="s">
        <v>1214</v>
      </c>
      <c r="C32" s="414" t="s">
        <v>1215</v>
      </c>
      <c r="D32" s="422">
        <v>0</v>
      </c>
      <c r="E32" s="422">
        <v>0</v>
      </c>
      <c r="F32" s="422">
        <v>0</v>
      </c>
      <c r="G32" s="422">
        <v>0</v>
      </c>
    </row>
    <row r="33" spans="1:7" s="227" customFormat="1"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c r="F35" s="410"/>
      <c r="G35" s="422">
        <v>0</v>
      </c>
    </row>
    <row r="36" spans="1:7" x14ac:dyDescent="0.2">
      <c r="A36" s="409" t="s">
        <v>1228</v>
      </c>
      <c r="B36" s="409" t="s">
        <v>1229</v>
      </c>
      <c r="C36" s="414" t="s">
        <v>1230</v>
      </c>
      <c r="D36" s="410"/>
      <c r="E36" s="422"/>
      <c r="F36" s="410"/>
      <c r="G36" s="422">
        <v>0</v>
      </c>
    </row>
    <row r="37" spans="1:7" x14ac:dyDescent="0.2">
      <c r="A37" s="1064" t="s">
        <v>1237</v>
      </c>
      <c r="B37" s="1064" t="s">
        <v>1238</v>
      </c>
      <c r="C37" s="1065" t="s">
        <v>64</v>
      </c>
      <c r="D37" s="1046">
        <v>12.5</v>
      </c>
      <c r="E37" s="1046">
        <v>0</v>
      </c>
      <c r="F37" s="1046">
        <v>12.5</v>
      </c>
      <c r="G37" s="1046">
        <v>12.5</v>
      </c>
    </row>
    <row r="38" spans="1:7" x14ac:dyDescent="0.2">
      <c r="A38" s="409" t="s">
        <v>1239</v>
      </c>
      <c r="B38" s="409" t="s">
        <v>1240</v>
      </c>
      <c r="C38" s="414" t="s">
        <v>1241</v>
      </c>
      <c r="D38" s="410"/>
      <c r="E38" s="422"/>
      <c r="F38" s="410"/>
      <c r="G38" s="422">
        <v>0</v>
      </c>
    </row>
    <row r="39" spans="1:7" s="227" customFormat="1" x14ac:dyDescent="0.2">
      <c r="A39" s="409" t="s">
        <v>1242</v>
      </c>
      <c r="B39" s="409" t="s">
        <v>1243</v>
      </c>
      <c r="C39" s="414" t="s">
        <v>1244</v>
      </c>
      <c r="D39" s="410"/>
      <c r="E39" s="422"/>
      <c r="F39" s="410"/>
      <c r="G39" s="422">
        <v>0</v>
      </c>
    </row>
    <row r="40" spans="1:7" x14ac:dyDescent="0.2">
      <c r="A40" s="409" t="s">
        <v>1245</v>
      </c>
      <c r="B40" s="409" t="s">
        <v>1246</v>
      </c>
      <c r="C40" s="414" t="s">
        <v>1247</v>
      </c>
      <c r="D40" s="410">
        <v>12.5</v>
      </c>
      <c r="E40" s="422">
        <v>0</v>
      </c>
      <c r="F40" s="410">
        <v>12.5</v>
      </c>
      <c r="G40" s="422">
        <v>12.5</v>
      </c>
    </row>
    <row r="41" spans="1:7" x14ac:dyDescent="0.2">
      <c r="A41" s="409" t="s">
        <v>1251</v>
      </c>
      <c r="B41" s="409" t="s">
        <v>1252</v>
      </c>
      <c r="C41" s="414" t="s">
        <v>1253</v>
      </c>
      <c r="D41" s="410"/>
      <c r="E41" s="422"/>
      <c r="F41" s="410"/>
      <c r="G41" s="422">
        <v>0</v>
      </c>
    </row>
    <row r="42" spans="1:7" x14ac:dyDescent="0.2">
      <c r="A42" s="409" t="s">
        <v>1254</v>
      </c>
      <c r="B42" s="413" t="s">
        <v>1255</v>
      </c>
      <c r="C42" s="419" t="s">
        <v>1256</v>
      </c>
      <c r="D42" s="410"/>
      <c r="E42" s="422"/>
      <c r="F42" s="410"/>
      <c r="G42" s="422">
        <v>0</v>
      </c>
    </row>
    <row r="43" spans="1:7" x14ac:dyDescent="0.2">
      <c r="A43" s="1064" t="s">
        <v>1257</v>
      </c>
      <c r="B43" s="1064" t="s">
        <v>1258</v>
      </c>
      <c r="C43" s="1065" t="s">
        <v>64</v>
      </c>
      <c r="D43" s="1046">
        <v>103774.76359</v>
      </c>
      <c r="E43" s="1046">
        <v>0</v>
      </c>
      <c r="F43" s="1046">
        <v>103774.76359</v>
      </c>
      <c r="G43" s="1046">
        <v>74249.0288</v>
      </c>
    </row>
    <row r="44" spans="1:7" x14ac:dyDescent="0.2">
      <c r="A44" s="1044" t="s">
        <v>1259</v>
      </c>
      <c r="B44" s="1044" t="s">
        <v>1260</v>
      </c>
      <c r="C44" s="1069" t="s">
        <v>64</v>
      </c>
      <c r="D44" s="1046">
        <v>6877.3634700000002</v>
      </c>
      <c r="E44" s="1046">
        <v>0</v>
      </c>
      <c r="F44" s="1046">
        <v>6877.3634700000002</v>
      </c>
      <c r="G44" s="1046">
        <v>7018.4689699999999</v>
      </c>
    </row>
    <row r="45" spans="1:7" s="227" customFormat="1" x14ac:dyDescent="0.2">
      <c r="A45" s="409" t="s">
        <v>1261</v>
      </c>
      <c r="B45" s="409" t="s">
        <v>1262</v>
      </c>
      <c r="C45" s="414" t="s">
        <v>1263</v>
      </c>
      <c r="D45" s="410"/>
      <c r="E45" s="422"/>
      <c r="F45" s="410"/>
      <c r="G45" s="422">
        <v>0</v>
      </c>
    </row>
    <row r="46" spans="1:7" s="227" customFormat="1" x14ac:dyDescent="0.2">
      <c r="A46" s="409" t="s">
        <v>1264</v>
      </c>
      <c r="B46" s="409" t="s">
        <v>1265</v>
      </c>
      <c r="C46" s="414" t="s">
        <v>1266</v>
      </c>
      <c r="D46" s="410">
        <v>773.36153999999999</v>
      </c>
      <c r="E46" s="422">
        <v>0</v>
      </c>
      <c r="F46" s="410">
        <v>773.36153999999999</v>
      </c>
      <c r="G46" s="422">
        <v>800.55262000000005</v>
      </c>
    </row>
    <row r="47" spans="1:7" x14ac:dyDescent="0.2">
      <c r="A47" s="409" t="s">
        <v>1267</v>
      </c>
      <c r="B47" s="409" t="s">
        <v>1268</v>
      </c>
      <c r="C47" s="414" t="s">
        <v>1269</v>
      </c>
      <c r="D47" s="410"/>
      <c r="E47" s="422"/>
      <c r="F47" s="410"/>
      <c r="G47" s="422">
        <v>0</v>
      </c>
    </row>
    <row r="48" spans="1:7" x14ac:dyDescent="0.2">
      <c r="A48" s="409" t="s">
        <v>1270</v>
      </c>
      <c r="B48" s="409" t="s">
        <v>1271</v>
      </c>
      <c r="C48" s="414" t="s">
        <v>1272</v>
      </c>
      <c r="D48" s="410"/>
      <c r="E48" s="422"/>
      <c r="F48" s="410"/>
      <c r="G48" s="422">
        <v>109.43600000000001</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v>1282.1590200000001</v>
      </c>
      <c r="E50" s="422">
        <v>0</v>
      </c>
      <c r="F50" s="410">
        <v>1282.1590200000001</v>
      </c>
      <c r="G50" s="422">
        <v>1071.7854299999999</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v>4821.8429100000003</v>
      </c>
      <c r="E52" s="422">
        <v>0</v>
      </c>
      <c r="F52" s="410">
        <v>4821.8429100000003</v>
      </c>
      <c r="G52" s="422">
        <v>5036.6949199999999</v>
      </c>
    </row>
    <row r="53" spans="1:7" x14ac:dyDescent="0.2">
      <c r="A53" s="409" t="s">
        <v>1285</v>
      </c>
      <c r="B53" s="409" t="s">
        <v>1286</v>
      </c>
      <c r="C53" s="414" t="s">
        <v>1287</v>
      </c>
      <c r="D53" s="410"/>
      <c r="E53" s="422"/>
      <c r="F53" s="410"/>
      <c r="G53" s="422">
        <v>0</v>
      </c>
    </row>
    <row r="54" spans="1:7" x14ac:dyDescent="0.2">
      <c r="A54" s="413" t="s">
        <v>1288</v>
      </c>
      <c r="B54" s="413" t="s">
        <v>1289</v>
      </c>
      <c r="C54" s="419" t="s">
        <v>1290</v>
      </c>
      <c r="D54" s="410"/>
      <c r="E54" s="422"/>
      <c r="F54" s="410"/>
      <c r="G54" s="422">
        <v>0</v>
      </c>
    </row>
    <row r="55" spans="1:7" x14ac:dyDescent="0.2">
      <c r="A55" s="1044" t="s">
        <v>1291</v>
      </c>
      <c r="B55" s="1044" t="s">
        <v>1292</v>
      </c>
      <c r="C55" s="1069" t="s">
        <v>64</v>
      </c>
      <c r="D55" s="1046">
        <v>22240.26323</v>
      </c>
      <c r="E55" s="1046">
        <v>0</v>
      </c>
      <c r="F55" s="1046">
        <v>22240.26323</v>
      </c>
      <c r="G55" s="1046">
        <v>8675.5827300000001</v>
      </c>
    </row>
    <row r="56" spans="1:7" x14ac:dyDescent="0.2">
      <c r="A56" s="1052" t="s">
        <v>1293</v>
      </c>
      <c r="B56" s="1052" t="s">
        <v>1294</v>
      </c>
      <c r="C56" s="1072" t="s">
        <v>1295</v>
      </c>
      <c r="D56" s="410">
        <v>1021.4143299999999</v>
      </c>
      <c r="E56" s="422">
        <v>0</v>
      </c>
      <c r="F56" s="410">
        <v>1021.4143299999999</v>
      </c>
      <c r="G56" s="422">
        <v>978.28476000000001</v>
      </c>
    </row>
    <row r="57" spans="1:7" s="227" customFormat="1" x14ac:dyDescent="0.2">
      <c r="A57" s="409" t="s">
        <v>1302</v>
      </c>
      <c r="B57" s="409" t="s">
        <v>1303</v>
      </c>
      <c r="C57" s="414" t="s">
        <v>1304</v>
      </c>
      <c r="D57" s="410">
        <v>1013.98501</v>
      </c>
      <c r="E57" s="422">
        <v>0</v>
      </c>
      <c r="F57" s="410">
        <v>1013.98501</v>
      </c>
      <c r="G57" s="422">
        <v>1240.3794800000001</v>
      </c>
    </row>
    <row r="58" spans="1:7" x14ac:dyDescent="0.2">
      <c r="A58" s="409" t="s">
        <v>1305</v>
      </c>
      <c r="B58" s="409" t="s">
        <v>1306</v>
      </c>
      <c r="C58" s="414" t="s">
        <v>1307</v>
      </c>
      <c r="D58" s="410">
        <v>10.494999999999999</v>
      </c>
      <c r="E58" s="422">
        <v>0</v>
      </c>
      <c r="F58" s="410">
        <v>10.494999999999999</v>
      </c>
      <c r="G58" s="422">
        <v>3.99</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v>112.48699999999999</v>
      </c>
      <c r="E60" s="422">
        <v>0</v>
      </c>
      <c r="F60" s="410">
        <v>112.48699999999999</v>
      </c>
      <c r="G60" s="422">
        <v>62.537999999999997</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121.38</v>
      </c>
      <c r="E64" s="422">
        <v>0</v>
      </c>
      <c r="F64" s="422">
        <v>121.38</v>
      </c>
      <c r="G64" s="422">
        <v>121.38</v>
      </c>
    </row>
    <row r="65" spans="1:7" x14ac:dyDescent="0.2">
      <c r="A65" s="409" t="s">
        <v>1332</v>
      </c>
      <c r="B65" s="409" t="s">
        <v>1333</v>
      </c>
      <c r="C65" s="414" t="s">
        <v>1334</v>
      </c>
      <c r="D65" s="422">
        <v>0</v>
      </c>
      <c r="E65" s="422">
        <v>0</v>
      </c>
      <c r="F65" s="422">
        <v>0</v>
      </c>
      <c r="G65" s="422">
        <v>0</v>
      </c>
    </row>
    <row r="66" spans="1:7" x14ac:dyDescent="0.2">
      <c r="A66" s="409" t="s">
        <v>1335</v>
      </c>
      <c r="B66" s="409" t="s">
        <v>65</v>
      </c>
      <c r="C66" s="414" t="s">
        <v>1336</v>
      </c>
      <c r="D66" s="422">
        <v>0</v>
      </c>
      <c r="E66" s="422">
        <v>0</v>
      </c>
      <c r="F66" s="422">
        <v>0</v>
      </c>
      <c r="G66" s="422">
        <v>0</v>
      </c>
    </row>
    <row r="67" spans="1:7" x14ac:dyDescent="0.2">
      <c r="A67" s="409" t="s">
        <v>1337</v>
      </c>
      <c r="B67" s="409" t="s">
        <v>1338</v>
      </c>
      <c r="C67" s="414" t="s">
        <v>1339</v>
      </c>
      <c r="D67" s="422">
        <v>95.479349999999997</v>
      </c>
      <c r="E67" s="422">
        <v>0</v>
      </c>
      <c r="F67" s="422">
        <v>95.479349999999997</v>
      </c>
      <c r="G67" s="422">
        <v>673.88251000000002</v>
      </c>
    </row>
    <row r="68" spans="1:7" x14ac:dyDescent="0.2">
      <c r="A68" s="409" t="s">
        <v>1340</v>
      </c>
      <c r="B68" s="409" t="s">
        <v>1341</v>
      </c>
      <c r="C68" s="414" t="s">
        <v>1342</v>
      </c>
      <c r="D68" s="422">
        <v>0</v>
      </c>
      <c r="E68" s="422">
        <v>0</v>
      </c>
      <c r="F68" s="422">
        <v>0</v>
      </c>
      <c r="G68" s="422">
        <v>813.97059999999999</v>
      </c>
    </row>
    <row r="69" spans="1:7" x14ac:dyDescent="0.2">
      <c r="A69" s="409" t="s">
        <v>1343</v>
      </c>
      <c r="B69" s="409" t="s">
        <v>1344</v>
      </c>
      <c r="C69" s="414" t="s">
        <v>1345</v>
      </c>
      <c r="D69" s="422">
        <v>16149.9625</v>
      </c>
      <c r="E69" s="422">
        <v>0</v>
      </c>
      <c r="F69" s="422">
        <v>16149.9625</v>
      </c>
      <c r="G69" s="422">
        <v>700</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1426.8566599999999</v>
      </c>
      <c r="E71" s="422">
        <v>0</v>
      </c>
      <c r="F71" s="422">
        <v>1426.8566599999999</v>
      </c>
      <c r="G71" s="422">
        <v>1143.9747500000001</v>
      </c>
    </row>
    <row r="72" spans="1:7" x14ac:dyDescent="0.2">
      <c r="A72" s="409" t="s">
        <v>1370</v>
      </c>
      <c r="B72" s="409" t="s">
        <v>1371</v>
      </c>
      <c r="C72" s="414" t="s">
        <v>1372</v>
      </c>
      <c r="D72" s="422">
        <v>427.92558000000002</v>
      </c>
      <c r="E72" s="422">
        <v>0</v>
      </c>
      <c r="F72" s="422">
        <v>427.92558000000002</v>
      </c>
      <c r="G72" s="422">
        <v>150.58573000000001</v>
      </c>
    </row>
    <row r="73" spans="1:7" x14ac:dyDescent="0.2">
      <c r="A73" s="409" t="s">
        <v>1373</v>
      </c>
      <c r="B73" s="409" t="s">
        <v>1374</v>
      </c>
      <c r="C73" s="414" t="s">
        <v>1375</v>
      </c>
      <c r="D73" s="422">
        <v>549.80444999999997</v>
      </c>
      <c r="E73" s="422">
        <v>0</v>
      </c>
      <c r="F73" s="422">
        <v>549.80444999999997</v>
      </c>
      <c r="G73" s="422">
        <v>2107.2373299999999</v>
      </c>
    </row>
    <row r="74" spans="1:7" x14ac:dyDescent="0.2">
      <c r="A74" s="1078" t="s">
        <v>1376</v>
      </c>
      <c r="B74" s="1078" t="s">
        <v>1377</v>
      </c>
      <c r="C74" s="1079" t="s">
        <v>1378</v>
      </c>
      <c r="D74" s="1080">
        <v>1310.47335</v>
      </c>
      <c r="E74" s="1080">
        <v>0</v>
      </c>
      <c r="F74" s="1080">
        <v>1310.47335</v>
      </c>
      <c r="G74" s="1080">
        <v>679.35956999999996</v>
      </c>
    </row>
    <row r="75" spans="1:7" x14ac:dyDescent="0.2">
      <c r="A75" s="1064" t="s">
        <v>1379</v>
      </c>
      <c r="B75" s="1064" t="s">
        <v>1380</v>
      </c>
      <c r="C75" s="1065" t="s">
        <v>64</v>
      </c>
      <c r="D75" s="1046">
        <v>74657.136889999994</v>
      </c>
      <c r="E75" s="1046">
        <v>0</v>
      </c>
      <c r="F75" s="1046">
        <v>74657.136889999994</v>
      </c>
      <c r="G75" s="1046">
        <v>58554.977099999996</v>
      </c>
    </row>
    <row r="76" spans="1:7"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s="227" customFormat="1" x14ac:dyDescent="0.2">
      <c r="A78" s="409" t="s">
        <v>1387</v>
      </c>
      <c r="B78" s="409" t="s">
        <v>1388</v>
      </c>
      <c r="C78" s="414" t="s">
        <v>1389</v>
      </c>
      <c r="D78" s="410"/>
      <c r="E78" s="410"/>
      <c r="F78" s="410"/>
      <c r="G78" s="410"/>
    </row>
    <row r="79" spans="1:7" s="227" customFormat="1" x14ac:dyDescent="0.2">
      <c r="A79" s="409" t="s">
        <v>1390</v>
      </c>
      <c r="B79" s="409" t="s">
        <v>1391</v>
      </c>
      <c r="C79" s="414" t="s">
        <v>1392</v>
      </c>
      <c r="D79" s="410"/>
      <c r="E79" s="410"/>
      <c r="F79" s="410"/>
      <c r="G79" s="410"/>
    </row>
    <row r="80" spans="1:7" s="227" customFormat="1" x14ac:dyDescent="0.2">
      <c r="A80" s="409" t="s">
        <v>1393</v>
      </c>
      <c r="B80" s="409" t="s">
        <v>1394</v>
      </c>
      <c r="C80" s="414" t="s">
        <v>1395</v>
      </c>
      <c r="D80" s="410"/>
      <c r="E80" s="410"/>
      <c r="F80" s="410"/>
      <c r="G80" s="410"/>
    </row>
    <row r="81" spans="1:7" x14ac:dyDescent="0.2">
      <c r="A81" s="409" t="s">
        <v>1396</v>
      </c>
      <c r="B81" s="409" t="s">
        <v>1397</v>
      </c>
      <c r="C81" s="414" t="s">
        <v>1398</v>
      </c>
      <c r="D81" s="410">
        <v>70948.244189999998</v>
      </c>
      <c r="E81" s="410"/>
      <c r="F81" s="410">
        <v>70948.244189999998</v>
      </c>
      <c r="G81" s="410">
        <v>54729.46355</v>
      </c>
    </row>
    <row r="82" spans="1:7" x14ac:dyDescent="0.2">
      <c r="A82" s="409" t="s">
        <v>1399</v>
      </c>
      <c r="B82" s="409" t="s">
        <v>1400</v>
      </c>
      <c r="C82" s="414" t="s">
        <v>1401</v>
      </c>
      <c r="D82" s="410">
        <v>2955.75657</v>
      </c>
      <c r="E82" s="410"/>
      <c r="F82" s="410">
        <v>2955.75657</v>
      </c>
      <c r="G82" s="410">
        <v>3107.4193799999998</v>
      </c>
    </row>
    <row r="83" spans="1:7" x14ac:dyDescent="0.2">
      <c r="A83" s="409" t="s">
        <v>1408</v>
      </c>
      <c r="B83" s="409" t="s">
        <v>1409</v>
      </c>
      <c r="C83" s="414" t="s">
        <v>1410</v>
      </c>
      <c r="D83" s="410">
        <v>133.1848</v>
      </c>
      <c r="E83" s="410"/>
      <c r="F83" s="410">
        <v>133.1848</v>
      </c>
      <c r="G83" s="410">
        <v>110.64579999999999</v>
      </c>
    </row>
    <row r="84" spans="1:7" x14ac:dyDescent="0.2">
      <c r="A84" s="409" t="s">
        <v>1411</v>
      </c>
      <c r="B84" s="409" t="s">
        <v>1412</v>
      </c>
      <c r="C84" s="414" t="s">
        <v>1413</v>
      </c>
      <c r="D84" s="410">
        <v>13.926</v>
      </c>
      <c r="E84" s="410"/>
      <c r="F84" s="410">
        <v>13.926</v>
      </c>
      <c r="G84" s="410">
        <v>4.2350000000000003</v>
      </c>
    </row>
    <row r="85" spans="1:7" x14ac:dyDescent="0.2">
      <c r="A85" s="1049" t="s">
        <v>1414</v>
      </c>
      <c r="B85" s="1049" t="s">
        <v>1415</v>
      </c>
      <c r="C85" s="1050" t="s">
        <v>1416</v>
      </c>
      <c r="D85" s="1051">
        <v>606.02533000000005</v>
      </c>
      <c r="E85" s="1051"/>
      <c r="F85" s="1051">
        <v>606.02533000000005</v>
      </c>
      <c r="G85" s="1051">
        <v>603.21337000000005</v>
      </c>
    </row>
    <row r="86" spans="1:7" x14ac:dyDescent="0.2">
      <c r="A86" s="341"/>
      <c r="B86" s="341"/>
      <c r="C86" s="341"/>
      <c r="D86" s="342"/>
      <c r="E86" s="343"/>
      <c r="F86" s="342"/>
      <c r="G86" s="342"/>
    </row>
    <row r="87" spans="1:7" x14ac:dyDescent="0.2">
      <c r="A87" s="341"/>
      <c r="B87" s="341"/>
      <c r="C87" s="341"/>
      <c r="D87" s="342"/>
      <c r="E87" s="343"/>
      <c r="F87" s="342"/>
      <c r="G87" s="342"/>
    </row>
    <row r="88" spans="1:7" x14ac:dyDescent="0.2">
      <c r="A88" s="1074"/>
      <c r="B88" s="340"/>
      <c r="C88" s="1075"/>
      <c r="D88" s="1057">
        <v>1</v>
      </c>
      <c r="E88" s="1057">
        <v>2</v>
      </c>
      <c r="F88" s="334"/>
      <c r="G88" s="335"/>
    </row>
    <row r="89" spans="1:7" ht="12.75" customHeight="1" x14ac:dyDescent="0.2">
      <c r="A89" s="1345" t="s">
        <v>1140</v>
      </c>
      <c r="B89" s="1346"/>
      <c r="C89" s="1351" t="s">
        <v>1141</v>
      </c>
      <c r="D89" s="1365" t="s">
        <v>1142</v>
      </c>
      <c r="E89" s="1365"/>
      <c r="F89" s="334"/>
      <c r="G89" s="335"/>
    </row>
    <row r="90" spans="1:7" ht="12.75" customHeight="1" x14ac:dyDescent="0.2">
      <c r="A90" s="1349"/>
      <c r="B90" s="1350"/>
      <c r="C90" s="1356"/>
      <c r="D90" s="1058" t="s">
        <v>1143</v>
      </c>
      <c r="E90" s="1059" t="s">
        <v>1144</v>
      </c>
      <c r="F90" s="334"/>
      <c r="G90" s="335"/>
    </row>
    <row r="91" spans="1:7" x14ac:dyDescent="0.2">
      <c r="A91" s="1064"/>
      <c r="B91" s="1064" t="s">
        <v>1417</v>
      </c>
      <c r="C91" s="1065" t="s">
        <v>64</v>
      </c>
      <c r="D91" s="1046">
        <v>1395807.37148</v>
      </c>
      <c r="E91" s="1046">
        <v>1300845.2090100001</v>
      </c>
      <c r="F91" s="332"/>
      <c r="G91" s="333"/>
    </row>
    <row r="92" spans="1:7" x14ac:dyDescent="0.2">
      <c r="A92" s="1064" t="s">
        <v>1418</v>
      </c>
      <c r="B92" s="1064" t="s">
        <v>1419</v>
      </c>
      <c r="C92" s="1065" t="s">
        <v>64</v>
      </c>
      <c r="D92" s="1046">
        <v>1354787.9428900001</v>
      </c>
      <c r="E92" s="1046">
        <v>1269232.51428</v>
      </c>
      <c r="F92" s="332"/>
      <c r="G92" s="333"/>
    </row>
    <row r="93" spans="1:7" s="224" customFormat="1" ht="12.75" customHeight="1" x14ac:dyDescent="0.2">
      <c r="A93" s="1064" t="s">
        <v>1420</v>
      </c>
      <c r="B93" s="1064" t="s">
        <v>1421</v>
      </c>
      <c r="C93" s="1065" t="s">
        <v>64</v>
      </c>
      <c r="D93" s="1046">
        <v>1308761.11204</v>
      </c>
      <c r="E93" s="1046">
        <v>1236107.74893</v>
      </c>
      <c r="F93" s="332"/>
      <c r="G93" s="333"/>
    </row>
    <row r="94" spans="1:7" s="224" customFormat="1" x14ac:dyDescent="0.2">
      <c r="A94" s="409" t="s">
        <v>1422</v>
      </c>
      <c r="B94" s="409" t="s">
        <v>1423</v>
      </c>
      <c r="C94" s="414" t="s">
        <v>1424</v>
      </c>
      <c r="D94" s="410">
        <v>958387.05226000003</v>
      </c>
      <c r="E94" s="410">
        <v>908497.13081999996</v>
      </c>
      <c r="F94" s="334"/>
      <c r="G94" s="335"/>
    </row>
    <row r="95" spans="1:7" s="227" customFormat="1" x14ac:dyDescent="0.2">
      <c r="A95" s="409" t="s">
        <v>1425</v>
      </c>
      <c r="B95" s="409" t="s">
        <v>1426</v>
      </c>
      <c r="C95" s="414" t="s">
        <v>1427</v>
      </c>
      <c r="D95" s="422">
        <v>351348.84732</v>
      </c>
      <c r="E95" s="422">
        <v>328585.40564999997</v>
      </c>
      <c r="F95" s="334"/>
      <c r="G95" s="329"/>
    </row>
    <row r="96" spans="1:7" s="227" customFormat="1" x14ac:dyDescent="0.2">
      <c r="A96" s="409" t="s">
        <v>1428</v>
      </c>
      <c r="B96" s="409" t="s">
        <v>1429</v>
      </c>
      <c r="C96" s="414" t="s">
        <v>1430</v>
      </c>
      <c r="D96" s="422">
        <v>0</v>
      </c>
      <c r="E96" s="422">
        <v>0</v>
      </c>
      <c r="F96" s="336"/>
      <c r="G96" s="329"/>
    </row>
    <row r="97" spans="1:7" s="227" customFormat="1" x14ac:dyDescent="0.2">
      <c r="A97" s="409" t="s">
        <v>1431</v>
      </c>
      <c r="B97" s="409" t="s">
        <v>1432</v>
      </c>
      <c r="C97" s="414" t="s">
        <v>1433</v>
      </c>
      <c r="D97" s="422">
        <v>0</v>
      </c>
      <c r="E97" s="422">
        <v>0</v>
      </c>
      <c r="F97" s="336"/>
      <c r="G97" s="329"/>
    </row>
    <row r="98" spans="1:7" x14ac:dyDescent="0.2">
      <c r="A98" s="409" t="s">
        <v>1434</v>
      </c>
      <c r="B98" s="409" t="s">
        <v>1435</v>
      </c>
      <c r="C98" s="414" t="s">
        <v>1436</v>
      </c>
      <c r="D98" s="422">
        <v>0</v>
      </c>
      <c r="E98" s="422">
        <v>0</v>
      </c>
      <c r="F98" s="336"/>
      <c r="G98" s="329"/>
    </row>
    <row r="99" spans="1:7" x14ac:dyDescent="0.2">
      <c r="A99" s="409" t="s">
        <v>1437</v>
      </c>
      <c r="B99" s="409" t="s">
        <v>1438</v>
      </c>
      <c r="C99" s="414" t="s">
        <v>1439</v>
      </c>
      <c r="D99" s="422">
        <v>-974.78754000000004</v>
      </c>
      <c r="E99" s="422">
        <v>-974.78754000000004</v>
      </c>
      <c r="F99" s="336"/>
      <c r="G99" s="329"/>
    </row>
    <row r="100" spans="1:7" x14ac:dyDescent="0.2">
      <c r="A100" s="1064" t="s">
        <v>1440</v>
      </c>
      <c r="B100" s="1064" t="s">
        <v>1441</v>
      </c>
      <c r="C100" s="1065" t="s">
        <v>64</v>
      </c>
      <c r="D100" s="1046">
        <v>39770.724069999997</v>
      </c>
      <c r="E100" s="1046">
        <v>35422.3364</v>
      </c>
      <c r="F100" s="332"/>
      <c r="G100" s="333"/>
    </row>
    <row r="101" spans="1:7" x14ac:dyDescent="0.2">
      <c r="A101" s="409" t="s">
        <v>1442</v>
      </c>
      <c r="B101" s="409" t="s">
        <v>1443</v>
      </c>
      <c r="C101" s="414" t="s">
        <v>1444</v>
      </c>
      <c r="D101" s="410">
        <v>1687.28486</v>
      </c>
      <c r="E101" s="410">
        <v>1908.28486</v>
      </c>
      <c r="F101" s="334"/>
      <c r="G101" s="335"/>
    </row>
    <row r="102" spans="1:7" x14ac:dyDescent="0.2">
      <c r="A102" s="409" t="s">
        <v>1445</v>
      </c>
      <c r="B102" s="409" t="s">
        <v>1446</v>
      </c>
      <c r="C102" s="414" t="s">
        <v>1447</v>
      </c>
      <c r="D102" s="422">
        <v>3233.6483199999998</v>
      </c>
      <c r="E102" s="422">
        <v>3267.6138999999998</v>
      </c>
      <c r="F102" s="334"/>
      <c r="G102" s="335"/>
    </row>
    <row r="103" spans="1:7" x14ac:dyDescent="0.2">
      <c r="A103" s="409" t="s">
        <v>1448</v>
      </c>
      <c r="B103" s="409" t="s">
        <v>1449</v>
      </c>
      <c r="C103" s="414" t="s">
        <v>1450</v>
      </c>
      <c r="D103" s="422">
        <v>7155.8508499999998</v>
      </c>
      <c r="E103" s="422">
        <v>6062.7112999999999</v>
      </c>
      <c r="F103" s="334"/>
      <c r="G103" s="335"/>
    </row>
    <row r="104" spans="1:7" s="227" customFormat="1" ht="13.5" customHeight="1" x14ac:dyDescent="0.2">
      <c r="A104" s="409" t="s">
        <v>1451</v>
      </c>
      <c r="B104" s="409" t="s">
        <v>1452</v>
      </c>
      <c r="C104" s="414" t="s">
        <v>1453</v>
      </c>
      <c r="D104" s="422">
        <v>1265.3798999999999</v>
      </c>
      <c r="E104" s="422">
        <v>1265.3798999999999</v>
      </c>
      <c r="F104" s="336"/>
      <c r="G104" s="329"/>
    </row>
    <row r="105" spans="1:7" x14ac:dyDescent="0.2">
      <c r="A105" s="409" t="s">
        <v>1454</v>
      </c>
      <c r="B105" s="409" t="s">
        <v>1455</v>
      </c>
      <c r="C105" s="414" t="s">
        <v>1456</v>
      </c>
      <c r="D105" s="422">
        <v>26428.560140000001</v>
      </c>
      <c r="E105" s="422">
        <v>22918.346440000001</v>
      </c>
      <c r="F105" s="334"/>
      <c r="G105" s="335"/>
    </row>
    <row r="106" spans="1:7" x14ac:dyDescent="0.2">
      <c r="A106" s="1064" t="s">
        <v>1460</v>
      </c>
      <c r="B106" s="1064" t="s">
        <v>1461</v>
      </c>
      <c r="C106" s="1065" t="s">
        <v>64</v>
      </c>
      <c r="D106" s="1046">
        <v>6256.1067800000001</v>
      </c>
      <c r="E106" s="1046">
        <v>-2297.57105</v>
      </c>
      <c r="F106" s="332"/>
      <c r="G106" s="333"/>
    </row>
    <row r="107" spans="1:7" x14ac:dyDescent="0.2">
      <c r="A107" s="409" t="s">
        <v>1462</v>
      </c>
      <c r="B107" s="409" t="s">
        <v>1463</v>
      </c>
      <c r="C107" s="414" t="s">
        <v>64</v>
      </c>
      <c r="D107" s="410">
        <v>9953.2833800000008</v>
      </c>
      <c r="E107" s="410">
        <v>1736.6334899999999</v>
      </c>
      <c r="F107" s="334"/>
      <c r="G107" s="329"/>
    </row>
    <row r="108" spans="1:7"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-3697.1765999999998</v>
      </c>
      <c r="E109" s="422">
        <v>-4034.2045400000002</v>
      </c>
      <c r="F109" s="336"/>
      <c r="G109" s="329"/>
    </row>
    <row r="110" spans="1:7" s="227" customFormat="1" x14ac:dyDescent="0.2">
      <c r="A110" s="1064" t="s">
        <v>1470</v>
      </c>
      <c r="B110" s="1064" t="s">
        <v>1471</v>
      </c>
      <c r="C110" s="1065" t="s">
        <v>64</v>
      </c>
      <c r="D110" s="1046">
        <v>41019.428590000003</v>
      </c>
      <c r="E110" s="1046">
        <v>31612.694729999999</v>
      </c>
      <c r="F110" s="332"/>
      <c r="G110" s="333"/>
    </row>
    <row r="111" spans="1:7" x14ac:dyDescent="0.2">
      <c r="A111" s="1064" t="s">
        <v>1472</v>
      </c>
      <c r="B111" s="1064" t="s">
        <v>1473</v>
      </c>
      <c r="C111" s="1065" t="s">
        <v>64</v>
      </c>
      <c r="D111" s="1046">
        <v>0</v>
      </c>
      <c r="E111" s="1046">
        <v>0</v>
      </c>
      <c r="F111" s="332"/>
      <c r="G111" s="333"/>
    </row>
    <row r="112" spans="1:7" x14ac:dyDescent="0.2">
      <c r="A112" s="409" t="s">
        <v>1474</v>
      </c>
      <c r="B112" s="409" t="s">
        <v>1473</v>
      </c>
      <c r="C112" s="414" t="s">
        <v>1475</v>
      </c>
      <c r="D112" s="410"/>
      <c r="E112" s="410"/>
      <c r="F112" s="336"/>
      <c r="G112" s="329"/>
    </row>
    <row r="113" spans="1:7" x14ac:dyDescent="0.2">
      <c r="A113" s="1064" t="s">
        <v>1476</v>
      </c>
      <c r="B113" s="1064" t="s">
        <v>1477</v>
      </c>
      <c r="C113" s="1065" t="s">
        <v>64</v>
      </c>
      <c r="D113" s="1046">
        <v>0</v>
      </c>
      <c r="E113" s="1046">
        <v>2320.1810500000001</v>
      </c>
      <c r="F113" s="332"/>
      <c r="G113" s="333"/>
    </row>
    <row r="114" spans="1:7" s="227" customFormat="1" x14ac:dyDescent="0.2">
      <c r="A114" s="409" t="s">
        <v>1478</v>
      </c>
      <c r="B114" s="409" t="s">
        <v>1479</v>
      </c>
      <c r="C114" s="414" t="s">
        <v>1480</v>
      </c>
      <c r="D114" s="410"/>
      <c r="E114" s="410"/>
      <c r="F114" s="336"/>
      <c r="G114" s="329"/>
    </row>
    <row r="115" spans="1:7" s="227" customFormat="1" x14ac:dyDescent="0.2">
      <c r="A115" s="409" t="s">
        <v>1481</v>
      </c>
      <c r="B115" s="409" t="s">
        <v>1482</v>
      </c>
      <c r="C115" s="414" t="s">
        <v>1483</v>
      </c>
      <c r="D115" s="422">
        <v>0</v>
      </c>
      <c r="E115" s="422">
        <v>731.76329999999996</v>
      </c>
      <c r="F115" s="336"/>
      <c r="G115" s="329"/>
    </row>
    <row r="116" spans="1:7" x14ac:dyDescent="0.2">
      <c r="A116" s="409" t="s">
        <v>1487</v>
      </c>
      <c r="B116" s="409" t="s">
        <v>1488</v>
      </c>
      <c r="C116" s="414" t="s">
        <v>1489</v>
      </c>
      <c r="D116" s="422">
        <v>0</v>
      </c>
      <c r="E116" s="422">
        <v>0</v>
      </c>
      <c r="F116" s="336"/>
      <c r="G116" s="329"/>
    </row>
    <row r="117" spans="1:7" s="227" customFormat="1" x14ac:dyDescent="0.2">
      <c r="A117" s="409" t="s">
        <v>1496</v>
      </c>
      <c r="B117" s="409" t="s">
        <v>1497</v>
      </c>
      <c r="C117" s="414" t="s">
        <v>1498</v>
      </c>
      <c r="D117" s="422">
        <v>0</v>
      </c>
      <c r="E117" s="422">
        <v>0</v>
      </c>
      <c r="F117" s="336"/>
      <c r="G117" s="329"/>
    </row>
    <row r="118" spans="1:7" x14ac:dyDescent="0.2">
      <c r="A118" s="409" t="s">
        <v>1499</v>
      </c>
      <c r="B118" s="409" t="s">
        <v>1500</v>
      </c>
      <c r="C118" s="414" t="s">
        <v>1501</v>
      </c>
      <c r="D118" s="422">
        <v>0</v>
      </c>
      <c r="E118" s="422">
        <v>1588.4177500000001</v>
      </c>
      <c r="F118" s="336"/>
      <c r="G118" s="329"/>
    </row>
    <row r="119" spans="1:7" x14ac:dyDescent="0.2">
      <c r="A119" s="1064" t="s">
        <v>1502</v>
      </c>
      <c r="B119" s="1064" t="s">
        <v>1503</v>
      </c>
      <c r="C119" s="1065" t="s">
        <v>64</v>
      </c>
      <c r="D119" s="1046">
        <v>41019.428590000003</v>
      </c>
      <c r="E119" s="1046">
        <v>29292.51368</v>
      </c>
      <c r="F119" s="332"/>
      <c r="G119" s="333"/>
    </row>
    <row r="120" spans="1:7" x14ac:dyDescent="0.2">
      <c r="A120" s="409" t="s">
        <v>1504</v>
      </c>
      <c r="B120" s="409" t="s">
        <v>1505</v>
      </c>
      <c r="C120" s="414" t="s">
        <v>1506</v>
      </c>
      <c r="D120" s="410"/>
      <c r="E120" s="410"/>
      <c r="F120" s="336"/>
      <c r="G120" s="329"/>
    </row>
    <row r="121" spans="1:7" x14ac:dyDescent="0.2">
      <c r="A121" s="409" t="s">
        <v>1513</v>
      </c>
      <c r="B121" s="409" t="s">
        <v>1514</v>
      </c>
      <c r="C121" s="414" t="s">
        <v>1515</v>
      </c>
      <c r="D121" s="422">
        <v>0</v>
      </c>
      <c r="E121" s="422">
        <v>0</v>
      </c>
      <c r="F121" s="336"/>
      <c r="G121" s="329"/>
    </row>
    <row r="122" spans="1:7" x14ac:dyDescent="0.2">
      <c r="A122" s="409" t="s">
        <v>1516</v>
      </c>
      <c r="B122" s="409" t="s">
        <v>1517</v>
      </c>
      <c r="C122" s="414" t="s">
        <v>1518</v>
      </c>
      <c r="D122" s="422">
        <v>6038.9102700000003</v>
      </c>
      <c r="E122" s="422">
        <v>4140.6149699999996</v>
      </c>
      <c r="F122" s="334"/>
      <c r="G122" s="335"/>
    </row>
    <row r="123" spans="1:7" x14ac:dyDescent="0.2">
      <c r="A123" s="409" t="s">
        <v>1522</v>
      </c>
      <c r="B123" s="409" t="s">
        <v>1523</v>
      </c>
      <c r="C123" s="414" t="s">
        <v>1524</v>
      </c>
      <c r="D123" s="422">
        <v>9.782</v>
      </c>
      <c r="E123" s="422">
        <v>12.782</v>
      </c>
      <c r="F123" s="334"/>
      <c r="G123" s="335"/>
    </row>
    <row r="124" spans="1:7" s="227" customFormat="1" x14ac:dyDescent="0.2">
      <c r="A124" s="409" t="s">
        <v>1528</v>
      </c>
      <c r="B124" s="409" t="s">
        <v>1529</v>
      </c>
      <c r="C124" s="414" t="s">
        <v>1530</v>
      </c>
      <c r="D124" s="422">
        <v>0</v>
      </c>
      <c r="E124" s="422">
        <v>0</v>
      </c>
      <c r="F124" s="336"/>
      <c r="G124" s="329"/>
    </row>
    <row r="125" spans="1:7" ht="12.75" customHeight="1" x14ac:dyDescent="0.2">
      <c r="A125" s="409" t="s">
        <v>1531</v>
      </c>
      <c r="B125" s="409" t="s">
        <v>1532</v>
      </c>
      <c r="C125" s="414" t="s">
        <v>1533</v>
      </c>
      <c r="D125" s="422">
        <v>13878.941999999999</v>
      </c>
      <c r="E125" s="422">
        <v>10641.617</v>
      </c>
      <c r="F125" s="334"/>
      <c r="G125" s="335"/>
    </row>
    <row r="126" spans="1:7" ht="12.75" customHeight="1" x14ac:dyDescent="0.2">
      <c r="A126" s="409" t="s">
        <v>1534</v>
      </c>
      <c r="B126" s="409" t="s">
        <v>1535</v>
      </c>
      <c r="C126" s="414" t="s">
        <v>1536</v>
      </c>
      <c r="D126" s="422">
        <v>49.3</v>
      </c>
      <c r="E126" s="422">
        <v>37.845999999999997</v>
      </c>
      <c r="F126" s="334"/>
      <c r="G126" s="335"/>
    </row>
    <row r="127" spans="1:7" ht="12.75" customHeight="1" x14ac:dyDescent="0.2">
      <c r="A127" s="409" t="s">
        <v>1537</v>
      </c>
      <c r="B127" s="409" t="s">
        <v>1321</v>
      </c>
      <c r="C127" s="414" t="s">
        <v>1322</v>
      </c>
      <c r="D127" s="422">
        <v>5105.7240000000002</v>
      </c>
      <c r="E127" s="422">
        <v>3932.0729999999999</v>
      </c>
      <c r="F127" s="334"/>
      <c r="G127" s="335"/>
    </row>
    <row r="128" spans="1:7" ht="12.75" customHeight="1" x14ac:dyDescent="0.2">
      <c r="A128" s="409" t="s">
        <v>1538</v>
      </c>
      <c r="B128" s="409" t="s">
        <v>1324</v>
      </c>
      <c r="C128" s="414" t="s">
        <v>1325</v>
      </c>
      <c r="D128" s="422">
        <v>2206.0740000000001</v>
      </c>
      <c r="E128" s="422">
        <v>1703.2439999999999</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36.74</v>
      </c>
      <c r="E130" s="422">
        <v>46.29</v>
      </c>
      <c r="F130" s="334"/>
      <c r="G130" s="335"/>
    </row>
    <row r="131" spans="1:7" ht="12.75" customHeight="1" x14ac:dyDescent="0.2">
      <c r="A131" s="409" t="s">
        <v>1541</v>
      </c>
      <c r="B131" s="409" t="s">
        <v>1333</v>
      </c>
      <c r="C131" s="414" t="s">
        <v>1334</v>
      </c>
      <c r="D131" s="422">
        <v>1266.037</v>
      </c>
      <c r="E131" s="422">
        <v>872.41099999999994</v>
      </c>
      <c r="F131" s="336"/>
      <c r="G131" s="329"/>
    </row>
    <row r="132" spans="1:7" ht="12.75" customHeight="1" x14ac:dyDescent="0.2">
      <c r="A132" s="409" t="s">
        <v>1542</v>
      </c>
      <c r="B132" s="409" t="s">
        <v>65</v>
      </c>
      <c r="C132" s="414" t="s">
        <v>1336</v>
      </c>
      <c r="D132" s="422">
        <v>377.44</v>
      </c>
      <c r="E132" s="422">
        <v>190.31899999999999</v>
      </c>
      <c r="F132" s="334"/>
      <c r="G132" s="335"/>
    </row>
    <row r="133" spans="1:7" ht="12.75" customHeight="1" x14ac:dyDescent="0.2">
      <c r="A133" s="409" t="s">
        <v>1543</v>
      </c>
      <c r="B133" s="409" t="s">
        <v>1544</v>
      </c>
      <c r="C133" s="414" t="s">
        <v>1545</v>
      </c>
      <c r="D133" s="422">
        <v>0</v>
      </c>
      <c r="E133" s="422">
        <v>0</v>
      </c>
      <c r="F133" s="334"/>
      <c r="G133" s="335"/>
    </row>
    <row r="134" spans="1:7" ht="12.75" customHeight="1" x14ac:dyDescent="0.2">
      <c r="A134" s="409" t="s">
        <v>1546</v>
      </c>
      <c r="B134" s="409" t="s">
        <v>1547</v>
      </c>
      <c r="C134" s="414" t="s">
        <v>1548</v>
      </c>
      <c r="D134" s="422">
        <v>0</v>
      </c>
      <c r="E134" s="422">
        <v>0</v>
      </c>
      <c r="F134" s="334"/>
      <c r="G134" s="335"/>
    </row>
    <row r="135" spans="1:7" ht="12.75" customHeight="1" x14ac:dyDescent="0.2">
      <c r="A135" s="409" t="s">
        <v>1549</v>
      </c>
      <c r="B135" s="409" t="s">
        <v>1550</v>
      </c>
      <c r="C135" s="414" t="s">
        <v>1551</v>
      </c>
      <c r="D135" s="422">
        <v>640.46900000000005</v>
      </c>
      <c r="E135" s="422">
        <v>1584.1851899999999</v>
      </c>
      <c r="F135" s="336"/>
      <c r="G135" s="329"/>
    </row>
    <row r="136" spans="1:7" ht="12.75" customHeight="1" x14ac:dyDescent="0.2">
      <c r="A136" s="409" t="s">
        <v>1565</v>
      </c>
      <c r="B136" s="409" t="s">
        <v>1566</v>
      </c>
      <c r="C136" s="414" t="s">
        <v>1567</v>
      </c>
      <c r="D136" s="422">
        <v>371.85395999999997</v>
      </c>
      <c r="E136" s="422">
        <v>37.452950000000001</v>
      </c>
      <c r="F136" s="336"/>
      <c r="G136" s="329"/>
    </row>
    <row r="137" spans="1:7" ht="12.75" customHeight="1" x14ac:dyDescent="0.2">
      <c r="A137" s="409" t="s">
        <v>1569</v>
      </c>
      <c r="B137" s="409" t="s">
        <v>1570</v>
      </c>
      <c r="C137" s="414" t="s">
        <v>1571</v>
      </c>
      <c r="D137" s="422">
        <v>1419.2672299999999</v>
      </c>
      <c r="E137" s="422">
        <v>1253.5133000000001</v>
      </c>
      <c r="F137" s="336"/>
      <c r="G137" s="329"/>
    </row>
    <row r="138" spans="1:7" ht="12.75" customHeight="1" x14ac:dyDescent="0.2">
      <c r="A138" s="409" t="s">
        <v>1572</v>
      </c>
      <c r="B138" s="409" t="s">
        <v>1573</v>
      </c>
      <c r="C138" s="414" t="s">
        <v>1574</v>
      </c>
      <c r="D138" s="422">
        <v>8804.7674900000002</v>
      </c>
      <c r="E138" s="422">
        <v>3625.06142</v>
      </c>
      <c r="F138" s="336"/>
      <c r="G138" s="329"/>
    </row>
    <row r="139" spans="1:7" ht="12.75" customHeight="1" x14ac:dyDescent="0.2">
      <c r="A139" s="409" t="s">
        <v>1575</v>
      </c>
      <c r="B139" s="409" t="s">
        <v>1576</v>
      </c>
      <c r="C139" s="414" t="s">
        <v>1577</v>
      </c>
      <c r="D139" s="422">
        <v>751.32210999999995</v>
      </c>
      <c r="E139" s="422">
        <v>581.90534000000002</v>
      </c>
      <c r="F139" s="336"/>
      <c r="G139" s="329"/>
    </row>
    <row r="140" spans="1:7" ht="12.75" customHeight="1" x14ac:dyDescent="0.2">
      <c r="A140" s="1049" t="s">
        <v>1578</v>
      </c>
      <c r="B140" s="1049" t="s">
        <v>1579</v>
      </c>
      <c r="C140" s="1050" t="s">
        <v>1580</v>
      </c>
      <c r="D140" s="1051">
        <v>62.799529999999997</v>
      </c>
      <c r="E140" s="1051">
        <v>633.19851000000006</v>
      </c>
      <c r="F140" s="336"/>
      <c r="G140" s="329"/>
    </row>
    <row r="141" spans="1:7" ht="12.75" customHeight="1" x14ac:dyDescent="0.2">
      <c r="A141" s="223"/>
      <c r="D141" s="327"/>
      <c r="E141" s="327"/>
      <c r="F141" s="327"/>
      <c r="G141" s="327"/>
    </row>
    <row r="142" spans="1:7" ht="12.75" customHeight="1" x14ac:dyDescent="0.2">
      <c r="A142" s="223"/>
      <c r="D142" s="327"/>
      <c r="E142" s="327"/>
      <c r="F142" s="327"/>
      <c r="G142" s="327"/>
    </row>
    <row r="143" spans="1:7" ht="12.75" customHeight="1" x14ac:dyDescent="0.2">
      <c r="A143" s="223"/>
      <c r="D143" s="327"/>
      <c r="E143" s="327"/>
      <c r="F143" s="327"/>
      <c r="G143" s="327"/>
    </row>
    <row r="144" spans="1:7" ht="12.75" customHeight="1" x14ac:dyDescent="0.2">
      <c r="A144" s="223"/>
      <c r="D144" s="327"/>
      <c r="E144" s="327"/>
      <c r="F144" s="327"/>
      <c r="G144" s="327"/>
    </row>
    <row r="145" spans="1:7" ht="12.75" customHeight="1" x14ac:dyDescent="0.2">
      <c r="A145" s="223"/>
      <c r="D145" s="327"/>
      <c r="E145" s="327"/>
      <c r="F145" s="327"/>
      <c r="G145" s="327"/>
    </row>
    <row r="146" spans="1:7" ht="12.75" customHeight="1"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row r="198" spans="1:7" x14ac:dyDescent="0.2">
      <c r="A198" s="223"/>
      <c r="D198" s="327"/>
      <c r="E198" s="327"/>
      <c r="F198" s="327"/>
      <c r="G198" s="327"/>
    </row>
    <row r="199" spans="1:7" x14ac:dyDescent="0.2">
      <c r="A199" s="223"/>
      <c r="D199" s="327"/>
      <c r="E199" s="327"/>
      <c r="F199" s="327"/>
      <c r="G199" s="327"/>
    </row>
    <row r="200" spans="1:7" x14ac:dyDescent="0.2">
      <c r="A200" s="223"/>
      <c r="D200" s="327"/>
      <c r="E200" s="327"/>
      <c r="F200" s="327"/>
      <c r="G200" s="327"/>
    </row>
    <row r="201" spans="1:7" x14ac:dyDescent="0.2">
      <c r="A201" s="223"/>
      <c r="D201" s="327"/>
      <c r="E201" s="327"/>
      <c r="F201" s="327"/>
      <c r="G201" s="327"/>
    </row>
    <row r="202" spans="1:7" x14ac:dyDescent="0.2">
      <c r="A202" s="223"/>
      <c r="D202" s="327"/>
      <c r="E202" s="327"/>
      <c r="F202" s="327"/>
      <c r="G202" s="327"/>
    </row>
    <row r="203" spans="1:7" x14ac:dyDescent="0.2">
      <c r="A203" s="223"/>
      <c r="D203" s="327"/>
      <c r="E203" s="327"/>
      <c r="F203" s="327"/>
      <c r="G203" s="327"/>
    </row>
    <row r="204" spans="1:7" x14ac:dyDescent="0.2">
      <c r="A204" s="223"/>
      <c r="D204" s="327"/>
      <c r="E204" s="327"/>
      <c r="F204" s="327"/>
      <c r="G204" s="327"/>
    </row>
    <row r="205" spans="1:7" x14ac:dyDescent="0.2">
      <c r="A205" s="223"/>
      <c r="D205" s="327"/>
      <c r="E205" s="327"/>
      <c r="F205" s="327"/>
      <c r="G205" s="327"/>
    </row>
    <row r="206" spans="1:7" x14ac:dyDescent="0.2">
      <c r="A206" s="223"/>
      <c r="D206" s="327"/>
      <c r="E206" s="327"/>
      <c r="F206" s="327"/>
      <c r="G206" s="327"/>
    </row>
    <row r="207" spans="1:7" x14ac:dyDescent="0.2">
      <c r="A207" s="223"/>
      <c r="D207" s="327"/>
      <c r="E207" s="327"/>
      <c r="F207" s="327"/>
      <c r="G207" s="327"/>
    </row>
    <row r="208" spans="1:7" x14ac:dyDescent="0.2">
      <c r="A208" s="223"/>
      <c r="D208" s="327"/>
      <c r="E208" s="327"/>
      <c r="F208" s="327"/>
      <c r="G208" s="327"/>
    </row>
    <row r="209" spans="1:7" x14ac:dyDescent="0.2">
      <c r="A209" s="223"/>
      <c r="D209" s="327"/>
      <c r="E209" s="327"/>
      <c r="F209" s="327"/>
      <c r="G209" s="327"/>
    </row>
    <row r="210" spans="1:7" x14ac:dyDescent="0.2">
      <c r="A210" s="223"/>
      <c r="D210" s="327"/>
      <c r="E210" s="327"/>
      <c r="F210" s="327"/>
      <c r="G210" s="327"/>
    </row>
    <row r="211" spans="1:7" x14ac:dyDescent="0.2">
      <c r="A211" s="223"/>
      <c r="D211" s="327"/>
      <c r="E211" s="327"/>
      <c r="F211" s="327"/>
      <c r="G211" s="327"/>
    </row>
    <row r="212" spans="1:7" x14ac:dyDescent="0.2">
      <c r="A212" s="223"/>
      <c r="D212" s="327"/>
      <c r="E212" s="327"/>
      <c r="F212" s="327"/>
      <c r="G212" s="327"/>
    </row>
    <row r="213" spans="1:7" x14ac:dyDescent="0.2">
      <c r="A213" s="223"/>
      <c r="D213" s="327"/>
      <c r="E213" s="327"/>
      <c r="F213" s="327"/>
      <c r="G213" s="327"/>
    </row>
    <row r="214" spans="1:7" x14ac:dyDescent="0.2">
      <c r="A214" s="223"/>
      <c r="D214" s="327"/>
      <c r="E214" s="327"/>
      <c r="F214" s="327"/>
      <c r="G214" s="327"/>
    </row>
    <row r="215" spans="1:7" x14ac:dyDescent="0.2">
      <c r="A215" s="223"/>
      <c r="D215" s="327"/>
      <c r="E215" s="327"/>
      <c r="F215" s="327"/>
      <c r="G215" s="327"/>
    </row>
    <row r="216" spans="1:7" x14ac:dyDescent="0.2">
      <c r="A216" s="223"/>
      <c r="D216" s="327"/>
      <c r="E216" s="327"/>
      <c r="F216" s="327"/>
      <c r="G216" s="327"/>
    </row>
    <row r="217" spans="1:7" x14ac:dyDescent="0.2">
      <c r="A217" s="223"/>
      <c r="D217" s="327"/>
      <c r="E217" s="327"/>
      <c r="F217" s="327"/>
      <c r="G217"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80" fitToHeight="2" orientation="portrait" useFirstPageNumber="1" r:id="rId1"/>
  <headerFooter>
    <oddHeader>&amp;L&amp;"Tahoma,Kurzíva"Závěrečný účet Moravskoslezského kraje za rok 2022&amp;R&amp;"Tahoma,Kurzíva"Tabulka č. 41</oddHeader>
    <oddFooter>&amp;C&amp;"Tahoma,Obyčejné"&amp;P</oddFooter>
  </headerFooter>
  <rowBreaks count="1" manualBreakCount="1">
    <brk id="7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zoomScaleNormal="100" zoomScaleSheetLayoutView="100" workbookViewId="0">
      <selection activeCell="I32" sqref="I32"/>
    </sheetView>
  </sheetViews>
  <sheetFormatPr defaultColWidth="9.140625" defaultRowHeight="15" x14ac:dyDescent="0.2"/>
  <cols>
    <col min="1" max="1" width="11.7109375" style="20" customWidth="1"/>
    <col min="2" max="3" width="11" style="20" customWidth="1"/>
    <col min="4" max="4" width="11" style="24" customWidth="1"/>
    <col min="5" max="5" width="11" style="25" customWidth="1"/>
    <col min="6" max="9" width="11" style="20" customWidth="1"/>
    <col min="10" max="10" width="10.28515625" style="20" customWidth="1"/>
    <col min="11" max="11" width="11" style="20" customWidth="1"/>
    <col min="12" max="12" width="6.85546875" style="20" customWidth="1"/>
    <col min="13" max="16384" width="9.140625" style="20"/>
  </cols>
  <sheetData>
    <row r="1" spans="10:12" x14ac:dyDescent="0.2">
      <c r="J1" s="19"/>
      <c r="K1" s="19"/>
      <c r="L1" s="19"/>
    </row>
    <row r="2" spans="10:12" x14ac:dyDescent="0.2">
      <c r="J2" s="21"/>
      <c r="K2" s="19"/>
      <c r="L2" s="19"/>
    </row>
    <row r="3" spans="10:12" x14ac:dyDescent="0.2">
      <c r="J3" s="22"/>
      <c r="K3" s="19"/>
      <c r="L3" s="19"/>
    </row>
    <row r="4" spans="10:12" x14ac:dyDescent="0.2">
      <c r="J4" s="23"/>
      <c r="K4" s="19"/>
      <c r="L4" s="19"/>
    </row>
    <row r="5" spans="10:12" x14ac:dyDescent="0.2">
      <c r="J5" s="23"/>
      <c r="K5" s="19"/>
      <c r="L5" s="19"/>
    </row>
    <row r="6" spans="10:12" x14ac:dyDescent="0.2">
      <c r="J6" s="23"/>
      <c r="K6" s="19"/>
      <c r="L6" s="19"/>
    </row>
    <row r="7" spans="10:12" x14ac:dyDescent="0.2">
      <c r="J7" s="23"/>
      <c r="K7" s="19"/>
      <c r="L7" s="19"/>
    </row>
    <row r="8" spans="10:12" x14ac:dyDescent="0.2">
      <c r="J8" s="23"/>
      <c r="K8" s="19"/>
      <c r="L8" s="19"/>
    </row>
    <row r="9" spans="10:12" x14ac:dyDescent="0.2">
      <c r="J9" s="23"/>
      <c r="K9" s="19"/>
      <c r="L9" s="19"/>
    </row>
    <row r="10" spans="10:12" x14ac:dyDescent="0.2">
      <c r="J10" s="23"/>
      <c r="K10" s="19"/>
      <c r="L10" s="19"/>
    </row>
    <row r="11" spans="10:12" x14ac:dyDescent="0.2">
      <c r="J11" s="23"/>
      <c r="K11" s="19"/>
      <c r="L11" s="19"/>
    </row>
    <row r="12" spans="10:12" x14ac:dyDescent="0.2">
      <c r="J12" s="23"/>
      <c r="K12" s="19"/>
      <c r="L12" s="19"/>
    </row>
    <row r="13" spans="10:12" x14ac:dyDescent="0.2">
      <c r="J13" s="23"/>
      <c r="K13" s="19"/>
      <c r="L13" s="19"/>
    </row>
    <row r="14" spans="10:12" x14ac:dyDescent="0.2">
      <c r="J14" s="23"/>
      <c r="K14" s="19"/>
      <c r="L14" s="19"/>
    </row>
    <row r="15" spans="10:12" x14ac:dyDescent="0.2">
      <c r="J15" s="23"/>
      <c r="K15" s="19"/>
      <c r="L15" s="19"/>
    </row>
    <row r="16" spans="10:12" x14ac:dyDescent="0.2">
      <c r="J16" s="23"/>
      <c r="K16" s="19"/>
      <c r="L16" s="19"/>
    </row>
    <row r="17" spans="1:12" x14ac:dyDescent="0.2">
      <c r="J17" s="26"/>
      <c r="K17" s="19"/>
      <c r="L17" s="19"/>
    </row>
    <row r="18" spans="1:12" x14ac:dyDescent="0.2">
      <c r="A18" s="27" t="s">
        <v>8</v>
      </c>
      <c r="B18" s="28" t="s">
        <v>20</v>
      </c>
      <c r="C18" s="29"/>
      <c r="D18" s="30"/>
      <c r="E18" s="31"/>
      <c r="F18" s="32"/>
      <c r="H18" s="32"/>
      <c r="J18" s="26"/>
      <c r="K18" s="19"/>
      <c r="L18" s="19"/>
    </row>
    <row r="19" spans="1:12" x14ac:dyDescent="0.2">
      <c r="E19" s="31"/>
      <c r="J19" s="19"/>
      <c r="K19" s="19"/>
      <c r="L19" s="19"/>
    </row>
    <row r="20" spans="1:12" ht="161.25" customHeight="1" x14ac:dyDescent="0.2">
      <c r="A20" s="19"/>
      <c r="B20" s="19"/>
      <c r="C20" s="19"/>
      <c r="D20" s="33"/>
      <c r="F20" s="19"/>
      <c r="G20" s="19"/>
      <c r="H20" s="19"/>
      <c r="I20" s="19"/>
      <c r="J20" s="19"/>
      <c r="K20" s="19"/>
      <c r="L20" s="19"/>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15" orientation="landscape" useFirstPageNumber="1" r:id="rId2"/>
  <headerFooter scaleWithDoc="0" alignWithMargins="0">
    <oddHeader>&amp;L&amp;"Tahoma,Kurzíva"&amp;9Závěrečný účet Moravskoslezského kraje za rok 2022&amp;R&amp;"Tahoma,Kurzíva"&amp;9Graf č. 4</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F2F9-93E4-4007-A864-97C34DA31C19}">
  <sheetPr>
    <pageSetUpPr fitToPage="1"/>
  </sheetPr>
  <dimension ref="A1:G83"/>
  <sheetViews>
    <sheetView showGridLines="0" zoomScaleNormal="100" zoomScaleSheetLayoutView="100" workbookViewId="0">
      <selection activeCell="H11" sqref="H11"/>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1769</v>
      </c>
      <c r="B2" s="1344"/>
      <c r="C2" s="1344"/>
      <c r="D2" s="1344"/>
      <c r="E2" s="1344"/>
      <c r="F2" s="1344"/>
      <c r="G2" s="1344"/>
    </row>
    <row r="4" spans="1:7" ht="12.75" customHeight="1" x14ac:dyDescent="0.2">
      <c r="A4" s="1081"/>
      <c r="B4" s="1082"/>
      <c r="C4" s="1083"/>
      <c r="D4" s="1084">
        <v>1</v>
      </c>
      <c r="E4" s="1084">
        <v>2</v>
      </c>
      <c r="F4" s="1084">
        <v>3</v>
      </c>
      <c r="G4" s="1084">
        <v>4</v>
      </c>
    </row>
    <row r="5" spans="1:7" s="229" customFormat="1" ht="12.75" customHeight="1" x14ac:dyDescent="0.2">
      <c r="A5" s="1366" t="s">
        <v>1140</v>
      </c>
      <c r="B5" s="1367"/>
      <c r="C5" s="1370" t="s">
        <v>1141</v>
      </c>
      <c r="D5" s="1372" t="s">
        <v>1584</v>
      </c>
      <c r="E5" s="1372"/>
      <c r="F5" s="1372" t="s">
        <v>1585</v>
      </c>
      <c r="G5" s="1372"/>
    </row>
    <row r="6" spans="1:7" s="229" customFormat="1" ht="2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373818.17512000003</v>
      </c>
      <c r="E7" s="1087">
        <v>2554.91372</v>
      </c>
      <c r="F7" s="1087">
        <v>323655.54972000001</v>
      </c>
      <c r="G7" s="1087">
        <v>1539.0888299999999</v>
      </c>
    </row>
    <row r="8" spans="1:7" x14ac:dyDescent="0.2">
      <c r="A8" s="1044" t="s">
        <v>1151</v>
      </c>
      <c r="B8" s="1044" t="s">
        <v>1589</v>
      </c>
      <c r="C8" s="1069" t="s">
        <v>64</v>
      </c>
      <c r="D8" s="1087">
        <v>372823.15629000001</v>
      </c>
      <c r="E8" s="1087">
        <v>2506.3027200000001</v>
      </c>
      <c r="F8" s="1087">
        <v>323124.67190000002</v>
      </c>
      <c r="G8" s="1087">
        <v>1552.00883</v>
      </c>
    </row>
    <row r="9" spans="1:7" x14ac:dyDescent="0.2">
      <c r="A9" s="1052" t="s">
        <v>1153</v>
      </c>
      <c r="B9" s="1052" t="s">
        <v>1590</v>
      </c>
      <c r="C9" s="1072" t="s">
        <v>1591</v>
      </c>
      <c r="D9" s="417">
        <v>18960.39791</v>
      </c>
      <c r="E9" s="417">
        <v>2.3405499999999999</v>
      </c>
      <c r="F9" s="417">
        <v>14206.5447</v>
      </c>
      <c r="G9" s="417">
        <v>3.6880700000000002</v>
      </c>
    </row>
    <row r="10" spans="1:7" x14ac:dyDescent="0.2">
      <c r="A10" s="409" t="s">
        <v>1156</v>
      </c>
      <c r="B10" s="409" t="s">
        <v>1592</v>
      </c>
      <c r="C10" s="414" t="s">
        <v>1593</v>
      </c>
      <c r="D10" s="417">
        <v>13547.38255</v>
      </c>
      <c r="E10" s="417">
        <v>61.424199999999999</v>
      </c>
      <c r="F10" s="417">
        <v>11859.809429999999</v>
      </c>
      <c r="G10" s="417">
        <v>43.614400000000003</v>
      </c>
    </row>
    <row r="11" spans="1:7" x14ac:dyDescent="0.2">
      <c r="A11" s="409" t="s">
        <v>1159</v>
      </c>
      <c r="B11" s="409" t="s">
        <v>1594</v>
      </c>
      <c r="C11" s="414" t="s">
        <v>1595</v>
      </c>
      <c r="D11" s="417"/>
      <c r="E11" s="417"/>
      <c r="F11" s="417"/>
      <c r="G11" s="417"/>
    </row>
    <row r="12" spans="1:7" x14ac:dyDescent="0.2">
      <c r="A12" s="409" t="s">
        <v>1162</v>
      </c>
      <c r="B12" s="409" t="s">
        <v>1596</v>
      </c>
      <c r="C12" s="414" t="s">
        <v>1597</v>
      </c>
      <c r="D12" s="417">
        <v>450.73892999999998</v>
      </c>
      <c r="E12" s="417">
        <v>1510.8604800000001</v>
      </c>
      <c r="F12" s="417">
        <v>642.13932999999997</v>
      </c>
      <c r="G12" s="417">
        <v>909.32975999999996</v>
      </c>
    </row>
    <row r="13" spans="1:7" x14ac:dyDescent="0.2">
      <c r="A13" s="409" t="s">
        <v>1165</v>
      </c>
      <c r="B13" s="409" t="s">
        <v>1598</v>
      </c>
      <c r="C13" s="414" t="s">
        <v>1599</v>
      </c>
      <c r="D13" s="417">
        <v>-132.44173000000001</v>
      </c>
      <c r="E13" s="417"/>
      <c r="F13" s="417">
        <v>-93.350729999999999</v>
      </c>
      <c r="G13" s="417"/>
    </row>
    <row r="14" spans="1:7" x14ac:dyDescent="0.2">
      <c r="A14" s="409" t="s">
        <v>1168</v>
      </c>
      <c r="B14" s="409" t="s">
        <v>1600</v>
      </c>
      <c r="C14" s="414" t="s">
        <v>1601</v>
      </c>
      <c r="D14" s="417">
        <v>-14.21208</v>
      </c>
      <c r="E14" s="417"/>
      <c r="F14" s="417">
        <v>-150.94139999999999</v>
      </c>
      <c r="G14" s="417"/>
    </row>
    <row r="15" spans="1:7" x14ac:dyDescent="0.2">
      <c r="A15" s="409" t="s">
        <v>1171</v>
      </c>
      <c r="B15" s="409" t="s">
        <v>1602</v>
      </c>
      <c r="C15" s="414" t="s">
        <v>1603</v>
      </c>
      <c r="D15" s="417">
        <v>-200.88251</v>
      </c>
      <c r="E15" s="417"/>
      <c r="F15" s="417">
        <v>103.24191999999999</v>
      </c>
      <c r="G15" s="417"/>
    </row>
    <row r="16" spans="1:7" x14ac:dyDescent="0.2">
      <c r="A16" s="409" t="s">
        <v>1174</v>
      </c>
      <c r="B16" s="409" t="s">
        <v>159</v>
      </c>
      <c r="C16" s="414" t="s">
        <v>1604</v>
      </c>
      <c r="D16" s="417">
        <v>14771.75207</v>
      </c>
      <c r="E16" s="417">
        <v>528.34736999999996</v>
      </c>
      <c r="F16" s="417">
        <v>18499.31553</v>
      </c>
      <c r="G16" s="417">
        <v>265.54586</v>
      </c>
    </row>
    <row r="17" spans="1:7" x14ac:dyDescent="0.2">
      <c r="A17" s="409" t="s">
        <v>1177</v>
      </c>
      <c r="B17" s="409" t="s">
        <v>145</v>
      </c>
      <c r="C17" s="414" t="s">
        <v>1605</v>
      </c>
      <c r="D17" s="417">
        <v>1581.4522999999999</v>
      </c>
      <c r="E17" s="417"/>
      <c r="F17" s="417">
        <v>549.58704999999998</v>
      </c>
      <c r="G17" s="417"/>
    </row>
    <row r="18" spans="1:7" x14ac:dyDescent="0.2">
      <c r="A18" s="409" t="s">
        <v>1606</v>
      </c>
      <c r="B18" s="409" t="s">
        <v>1607</v>
      </c>
      <c r="C18" s="414" t="s">
        <v>1608</v>
      </c>
      <c r="D18" s="417">
        <v>217.6651</v>
      </c>
      <c r="E18" s="417"/>
      <c r="F18" s="417">
        <v>231.92570000000001</v>
      </c>
      <c r="G18" s="417"/>
    </row>
    <row r="19" spans="1:7" x14ac:dyDescent="0.2">
      <c r="A19" s="409" t="s">
        <v>1609</v>
      </c>
      <c r="B19" s="409" t="s">
        <v>1610</v>
      </c>
      <c r="C19" s="414" t="s">
        <v>1611</v>
      </c>
      <c r="D19" s="417"/>
      <c r="E19" s="417"/>
      <c r="F19" s="417"/>
      <c r="G19" s="417"/>
    </row>
    <row r="20" spans="1:7" x14ac:dyDescent="0.2">
      <c r="A20" s="409" t="s">
        <v>1612</v>
      </c>
      <c r="B20" s="409" t="s">
        <v>1613</v>
      </c>
      <c r="C20" s="414" t="s">
        <v>1614</v>
      </c>
      <c r="D20" s="417">
        <v>47638.975760000001</v>
      </c>
      <c r="E20" s="417">
        <v>47.794159999999998</v>
      </c>
      <c r="F20" s="417">
        <v>32367.414410000001</v>
      </c>
      <c r="G20" s="417">
        <v>31.6876</v>
      </c>
    </row>
    <row r="21" spans="1:7" x14ac:dyDescent="0.2">
      <c r="A21" s="409" t="s">
        <v>1615</v>
      </c>
      <c r="B21" s="409" t="s">
        <v>1616</v>
      </c>
      <c r="C21" s="414" t="s">
        <v>1617</v>
      </c>
      <c r="D21" s="417">
        <v>175146.71333999999</v>
      </c>
      <c r="E21" s="417">
        <v>119.03066</v>
      </c>
      <c r="F21" s="417">
        <v>155226.93943999999</v>
      </c>
      <c r="G21" s="417">
        <v>92.205560000000006</v>
      </c>
    </row>
    <row r="22" spans="1:7" x14ac:dyDescent="0.2">
      <c r="A22" s="409" t="s">
        <v>1618</v>
      </c>
      <c r="B22" s="409" t="s">
        <v>1619</v>
      </c>
      <c r="C22" s="414" t="s">
        <v>1620</v>
      </c>
      <c r="D22" s="417">
        <v>55048.531289999999</v>
      </c>
      <c r="E22" s="417">
        <v>38.937710000000003</v>
      </c>
      <c r="F22" s="417">
        <v>49641.50662</v>
      </c>
      <c r="G22" s="417">
        <v>29.199380000000001</v>
      </c>
    </row>
    <row r="23" spans="1:7" x14ac:dyDescent="0.2">
      <c r="A23" s="409" t="s">
        <v>1621</v>
      </c>
      <c r="B23" s="409" t="s">
        <v>1622</v>
      </c>
      <c r="C23" s="414" t="s">
        <v>1623</v>
      </c>
      <c r="D23" s="417">
        <v>565.56518000000005</v>
      </c>
      <c r="E23" s="417">
        <v>2.3519999999999999E-2</v>
      </c>
      <c r="F23" s="417">
        <v>530.80377999999996</v>
      </c>
      <c r="G23" s="417">
        <v>1.1010000000000001E-2</v>
      </c>
    </row>
    <row r="24" spans="1:7" x14ac:dyDescent="0.2">
      <c r="A24" s="409" t="s">
        <v>1624</v>
      </c>
      <c r="B24" s="409" t="s">
        <v>1625</v>
      </c>
      <c r="C24" s="414" t="s">
        <v>1626</v>
      </c>
      <c r="D24" s="417">
        <v>7354.8629199999996</v>
      </c>
      <c r="E24" s="417">
        <v>2.2026599999999998</v>
      </c>
      <c r="F24" s="417">
        <v>6787.5371699999996</v>
      </c>
      <c r="G24" s="417">
        <v>1.5507599999999999</v>
      </c>
    </row>
    <row r="25" spans="1:7" x14ac:dyDescent="0.2">
      <c r="A25" s="409" t="s">
        <v>1627</v>
      </c>
      <c r="B25" s="409" t="s">
        <v>1628</v>
      </c>
      <c r="C25" s="414" t="s">
        <v>1629</v>
      </c>
      <c r="D25" s="417">
        <v>141.43195</v>
      </c>
      <c r="E25" s="417"/>
      <c r="F25" s="417">
        <v>120.14604</v>
      </c>
      <c r="G25" s="417"/>
    </row>
    <row r="26" spans="1:7" x14ac:dyDescent="0.2">
      <c r="A26" s="409" t="s">
        <v>1630</v>
      </c>
      <c r="B26" s="409" t="s">
        <v>1631</v>
      </c>
      <c r="C26" s="414" t="s">
        <v>1632</v>
      </c>
      <c r="D26" s="417">
        <v>55.71</v>
      </c>
      <c r="E26" s="417"/>
      <c r="F26" s="417">
        <v>7.65</v>
      </c>
      <c r="G26" s="417"/>
    </row>
    <row r="27" spans="1:7" x14ac:dyDescent="0.2">
      <c r="A27" s="409" t="s">
        <v>1633</v>
      </c>
      <c r="B27" s="409" t="s">
        <v>1634</v>
      </c>
      <c r="C27" s="414" t="s">
        <v>1635</v>
      </c>
      <c r="D27" s="417">
        <v>3.3149999999999999</v>
      </c>
      <c r="E27" s="417"/>
      <c r="F27" s="417">
        <v>3.3149999999999999</v>
      </c>
      <c r="G27" s="417"/>
    </row>
    <row r="28" spans="1:7" x14ac:dyDescent="0.2">
      <c r="A28" s="409" t="s">
        <v>1636</v>
      </c>
      <c r="B28" s="409" t="s">
        <v>1637</v>
      </c>
      <c r="C28" s="414" t="s">
        <v>1638</v>
      </c>
      <c r="D28" s="417">
        <v>295.19977999999998</v>
      </c>
      <c r="E28" s="417"/>
      <c r="F28" s="417">
        <v>250.87851000000001</v>
      </c>
      <c r="G28" s="417"/>
    </row>
    <row r="29" spans="1:7" x14ac:dyDescent="0.2">
      <c r="A29" s="409" t="s">
        <v>1639</v>
      </c>
      <c r="B29" s="409" t="s">
        <v>1640</v>
      </c>
      <c r="C29" s="414" t="s">
        <v>1641</v>
      </c>
      <c r="D29" s="417">
        <v>3</v>
      </c>
      <c r="E29" s="417"/>
      <c r="F29" s="417"/>
      <c r="G29" s="417"/>
    </row>
    <row r="30" spans="1:7" x14ac:dyDescent="0.2">
      <c r="A30" s="409" t="s">
        <v>1642</v>
      </c>
      <c r="B30" s="409" t="s">
        <v>1643</v>
      </c>
      <c r="C30" s="414" t="s">
        <v>1644</v>
      </c>
      <c r="D30" s="417">
        <v>10</v>
      </c>
      <c r="E30" s="417"/>
      <c r="F30" s="417">
        <v>6.5</v>
      </c>
      <c r="G30" s="417"/>
    </row>
    <row r="31" spans="1:7" x14ac:dyDescent="0.2">
      <c r="A31" s="409" t="s">
        <v>1645</v>
      </c>
      <c r="B31" s="409" t="s">
        <v>1646</v>
      </c>
      <c r="C31" s="414" t="s">
        <v>1647</v>
      </c>
      <c r="D31" s="417">
        <v>0</v>
      </c>
      <c r="E31" s="417"/>
      <c r="F31" s="417"/>
      <c r="G31" s="417"/>
    </row>
    <row r="32" spans="1:7" x14ac:dyDescent="0.2">
      <c r="A32" s="409" t="s">
        <v>1648</v>
      </c>
      <c r="B32" s="409" t="s">
        <v>1649</v>
      </c>
      <c r="C32" s="414" t="s">
        <v>1650</v>
      </c>
      <c r="D32" s="417">
        <v>0</v>
      </c>
      <c r="E32" s="417"/>
      <c r="F32" s="417"/>
      <c r="G32" s="417"/>
    </row>
    <row r="33" spans="1:7" x14ac:dyDescent="0.2">
      <c r="A33" s="409" t="s">
        <v>1651</v>
      </c>
      <c r="B33" s="409" t="s">
        <v>1652</v>
      </c>
      <c r="C33" s="414" t="s">
        <v>1653</v>
      </c>
      <c r="D33" s="417">
        <v>92.95</v>
      </c>
      <c r="E33" s="417"/>
      <c r="F33" s="417">
        <v>7.9550000000000001</v>
      </c>
      <c r="G33" s="417"/>
    </row>
    <row r="34" spans="1:7" x14ac:dyDescent="0.2">
      <c r="A34" s="409" t="s">
        <v>1654</v>
      </c>
      <c r="B34" s="409" t="s">
        <v>1655</v>
      </c>
      <c r="C34" s="414" t="s">
        <v>1656</v>
      </c>
      <c r="D34" s="417">
        <v>12.208</v>
      </c>
      <c r="E34" s="417"/>
      <c r="F34" s="417"/>
      <c r="G34" s="417"/>
    </row>
    <row r="35" spans="1:7" x14ac:dyDescent="0.2">
      <c r="A35" s="409" t="s">
        <v>1657</v>
      </c>
      <c r="B35" s="409" t="s">
        <v>1658</v>
      </c>
      <c r="C35" s="414" t="s">
        <v>1659</v>
      </c>
      <c r="D35" s="417">
        <v>25733.010979999999</v>
      </c>
      <c r="E35" s="417">
        <v>195.34148999999999</v>
      </c>
      <c r="F35" s="417">
        <v>22262.759050000001</v>
      </c>
      <c r="G35" s="417">
        <v>175.17513</v>
      </c>
    </row>
    <row r="36" spans="1:7" x14ac:dyDescent="0.2">
      <c r="A36" s="409" t="s">
        <v>1660</v>
      </c>
      <c r="B36" s="409" t="s">
        <v>1661</v>
      </c>
      <c r="C36" s="414" t="s">
        <v>1662</v>
      </c>
      <c r="D36" s="417"/>
      <c r="E36" s="417"/>
      <c r="F36" s="417"/>
      <c r="G36" s="417"/>
    </row>
    <row r="37" spans="1:7" x14ac:dyDescent="0.2">
      <c r="A37" s="409" t="s">
        <v>1663</v>
      </c>
      <c r="B37" s="409" t="s">
        <v>1664</v>
      </c>
      <c r="C37" s="414" t="s">
        <v>1665</v>
      </c>
      <c r="D37" s="417">
        <v>1.2E-2</v>
      </c>
      <c r="E37" s="417"/>
      <c r="F37" s="417"/>
      <c r="G37" s="417"/>
    </row>
    <row r="38" spans="1:7" x14ac:dyDescent="0.2">
      <c r="A38" s="409" t="s">
        <v>1666</v>
      </c>
      <c r="B38" s="409" t="s">
        <v>1667</v>
      </c>
      <c r="C38" s="414" t="s">
        <v>1668</v>
      </c>
      <c r="D38" s="417"/>
      <c r="E38" s="417"/>
      <c r="F38" s="417"/>
      <c r="G38" s="417"/>
    </row>
    <row r="39" spans="1:7" x14ac:dyDescent="0.2">
      <c r="A39" s="409" t="s">
        <v>1669</v>
      </c>
      <c r="B39" s="409" t="s">
        <v>1670</v>
      </c>
      <c r="C39" s="414" t="s">
        <v>1671</v>
      </c>
      <c r="D39" s="417"/>
      <c r="E39" s="417"/>
      <c r="F39" s="417"/>
      <c r="G39" s="417"/>
    </row>
    <row r="40" spans="1:7" x14ac:dyDescent="0.2">
      <c r="A40" s="409" t="s">
        <v>1672</v>
      </c>
      <c r="B40" s="409" t="s">
        <v>1673</v>
      </c>
      <c r="C40" s="414" t="s">
        <v>1674</v>
      </c>
      <c r="D40" s="417"/>
      <c r="E40" s="417"/>
      <c r="F40" s="417"/>
      <c r="G40" s="417"/>
    </row>
    <row r="41" spans="1:7" x14ac:dyDescent="0.2">
      <c r="A41" s="409" t="s">
        <v>1675</v>
      </c>
      <c r="B41" s="409" t="s">
        <v>1676</v>
      </c>
      <c r="C41" s="414" t="s">
        <v>1677</v>
      </c>
      <c r="D41" s="417">
        <v>27.27</v>
      </c>
      <c r="E41" s="417"/>
      <c r="F41" s="417">
        <v>3.8879999999999999</v>
      </c>
      <c r="G41" s="417"/>
    </row>
    <row r="42" spans="1:7" x14ac:dyDescent="0.2">
      <c r="A42" s="409" t="s">
        <v>1678</v>
      </c>
      <c r="B42" s="409" t="s">
        <v>1679</v>
      </c>
      <c r="C42" s="414" t="s">
        <v>1680</v>
      </c>
      <c r="D42" s="417">
        <v>9624.7085700000007</v>
      </c>
      <c r="E42" s="417"/>
      <c r="F42" s="417">
        <v>7838.5323500000004</v>
      </c>
      <c r="G42" s="417"/>
    </row>
    <row r="43" spans="1:7" x14ac:dyDescent="0.2">
      <c r="A43" s="409" t="s">
        <v>1681</v>
      </c>
      <c r="B43" s="409" t="s">
        <v>1682</v>
      </c>
      <c r="C43" s="414" t="s">
        <v>1683</v>
      </c>
      <c r="D43" s="417">
        <v>1887.83898</v>
      </c>
      <c r="E43" s="417"/>
      <c r="F43" s="417">
        <v>2220.5749999999998</v>
      </c>
      <c r="G43" s="417"/>
    </row>
    <row r="44" spans="1:7" x14ac:dyDescent="0.2">
      <c r="A44" s="1044" t="s">
        <v>1180</v>
      </c>
      <c r="B44" s="1044" t="s">
        <v>1684</v>
      </c>
      <c r="C44" s="1069" t="s">
        <v>64</v>
      </c>
      <c r="D44" s="1087">
        <v>102.75847</v>
      </c>
      <c r="E44" s="1087">
        <v>0</v>
      </c>
      <c r="F44" s="1087">
        <v>440.79142999999999</v>
      </c>
      <c r="G44" s="1087">
        <v>0</v>
      </c>
    </row>
    <row r="45" spans="1:7" x14ac:dyDescent="0.2">
      <c r="A45" s="409" t="s">
        <v>1182</v>
      </c>
      <c r="B45" s="409" t="s">
        <v>1685</v>
      </c>
      <c r="C45" s="414" t="s">
        <v>1686</v>
      </c>
      <c r="D45" s="417"/>
      <c r="E45" s="417"/>
      <c r="F45" s="417"/>
      <c r="G45" s="417"/>
    </row>
    <row r="46" spans="1:7" x14ac:dyDescent="0.2">
      <c r="A46" s="409" t="s">
        <v>1184</v>
      </c>
      <c r="B46" s="409" t="s">
        <v>1687</v>
      </c>
      <c r="C46" s="414" t="s">
        <v>1688</v>
      </c>
      <c r="D46" s="417"/>
      <c r="E46" s="417"/>
      <c r="F46" s="417">
        <v>0.10711</v>
      </c>
      <c r="G46" s="417"/>
    </row>
    <row r="47" spans="1:7" x14ac:dyDescent="0.2">
      <c r="A47" s="409" t="s">
        <v>1187</v>
      </c>
      <c r="B47" s="409" t="s">
        <v>1689</v>
      </c>
      <c r="C47" s="414" t="s">
        <v>1690</v>
      </c>
      <c r="D47" s="417">
        <v>48.505330000000001</v>
      </c>
      <c r="E47" s="417"/>
      <c r="F47" s="417">
        <v>378.19603999999998</v>
      </c>
      <c r="G47" s="417"/>
    </row>
    <row r="48" spans="1:7" x14ac:dyDescent="0.2">
      <c r="A48" s="409" t="s">
        <v>1190</v>
      </c>
      <c r="B48" s="409" t="s">
        <v>1691</v>
      </c>
      <c r="C48" s="414" t="s">
        <v>1692</v>
      </c>
      <c r="D48" s="417"/>
      <c r="E48" s="417"/>
      <c r="F48" s="417"/>
      <c r="G48" s="417"/>
    </row>
    <row r="49" spans="1:7" x14ac:dyDescent="0.2">
      <c r="A49" s="409" t="s">
        <v>1193</v>
      </c>
      <c r="B49" s="409" t="s">
        <v>1693</v>
      </c>
      <c r="C49" s="414" t="s">
        <v>1694</v>
      </c>
      <c r="D49" s="417">
        <v>54.253140000000002</v>
      </c>
      <c r="E49" s="417"/>
      <c r="F49" s="417">
        <v>62.488280000000003</v>
      </c>
      <c r="G49" s="417"/>
    </row>
    <row r="50" spans="1:7" x14ac:dyDescent="0.2">
      <c r="A50" s="1044" t="s">
        <v>1211</v>
      </c>
      <c r="B50" s="1044" t="s">
        <v>1695</v>
      </c>
      <c r="C50" s="1069" t="s">
        <v>64</v>
      </c>
      <c r="D50" s="1087">
        <v>0</v>
      </c>
      <c r="E50" s="1087">
        <v>0</v>
      </c>
      <c r="F50" s="1087">
        <v>0</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c r="G52" s="417"/>
    </row>
    <row r="53" spans="1:7" x14ac:dyDescent="0.2">
      <c r="A53" s="1044" t="s">
        <v>1700</v>
      </c>
      <c r="B53" s="1044" t="s">
        <v>1330</v>
      </c>
      <c r="C53" s="1069" t="s">
        <v>64</v>
      </c>
      <c r="D53" s="1087">
        <v>892.26035999999999</v>
      </c>
      <c r="E53" s="1087">
        <v>48.610999999999997</v>
      </c>
      <c r="F53" s="1087">
        <v>90.086389999999994</v>
      </c>
      <c r="G53" s="1087">
        <v>-12.92</v>
      </c>
    </row>
    <row r="54" spans="1:7" x14ac:dyDescent="0.2">
      <c r="A54" s="409" t="s">
        <v>1701</v>
      </c>
      <c r="B54" s="409" t="s">
        <v>1330</v>
      </c>
      <c r="C54" s="414" t="s">
        <v>1702</v>
      </c>
      <c r="D54" s="417">
        <v>892.26035999999999</v>
      </c>
      <c r="E54" s="417">
        <v>48.610999999999997</v>
      </c>
      <c r="F54" s="417">
        <v>90.086389999999994</v>
      </c>
      <c r="G54" s="417">
        <v>-12.92</v>
      </c>
    </row>
    <row r="55" spans="1:7" x14ac:dyDescent="0.2">
      <c r="A55" s="409" t="s">
        <v>1703</v>
      </c>
      <c r="B55" s="409" t="s">
        <v>1704</v>
      </c>
      <c r="C55" s="414" t="s">
        <v>1705</v>
      </c>
      <c r="D55" s="417"/>
      <c r="E55" s="417"/>
      <c r="F55" s="417"/>
      <c r="G55" s="417"/>
    </row>
    <row r="56" spans="1:7" x14ac:dyDescent="0.2">
      <c r="A56" s="1044" t="s">
        <v>1257</v>
      </c>
      <c r="B56" s="1044" t="s">
        <v>1706</v>
      </c>
      <c r="C56" s="1069" t="s">
        <v>64</v>
      </c>
      <c r="D56" s="1087">
        <v>382888.93176000001</v>
      </c>
      <c r="E56" s="1087">
        <v>3437.4404599999998</v>
      </c>
      <c r="F56" s="1087">
        <v>324705.70737999998</v>
      </c>
      <c r="G56" s="1087">
        <v>2225.56466</v>
      </c>
    </row>
    <row r="57" spans="1:7" x14ac:dyDescent="0.2">
      <c r="A57" s="1044" t="s">
        <v>1259</v>
      </c>
      <c r="B57" s="1044" t="s">
        <v>1707</v>
      </c>
      <c r="C57" s="1069" t="s">
        <v>64</v>
      </c>
      <c r="D57" s="1087">
        <v>55135.835200000001</v>
      </c>
      <c r="E57" s="1087">
        <v>3437.4404599999998</v>
      </c>
      <c r="F57" s="1087">
        <v>26210.340240000001</v>
      </c>
      <c r="G57" s="1087">
        <v>2225.56466</v>
      </c>
    </row>
    <row r="58" spans="1:7" x14ac:dyDescent="0.2">
      <c r="A58" s="409" t="s">
        <v>1261</v>
      </c>
      <c r="B58" s="409" t="s">
        <v>1708</v>
      </c>
      <c r="C58" s="414" t="s">
        <v>1709</v>
      </c>
      <c r="D58" s="417">
        <v>692.61144000000002</v>
      </c>
      <c r="E58" s="417"/>
      <c r="F58" s="417">
        <v>510.18302999999997</v>
      </c>
      <c r="G58" s="417"/>
    </row>
    <row r="59" spans="1:7" x14ac:dyDescent="0.2">
      <c r="A59" s="409" t="s">
        <v>1264</v>
      </c>
      <c r="B59" s="409" t="s">
        <v>1710</v>
      </c>
      <c r="C59" s="414" t="s">
        <v>1711</v>
      </c>
      <c r="D59" s="417">
        <v>48706.338309999999</v>
      </c>
      <c r="E59" s="417">
        <v>183.92177000000001</v>
      </c>
      <c r="F59" s="417">
        <v>21118.089199999999</v>
      </c>
      <c r="G59" s="417">
        <v>149.16019</v>
      </c>
    </row>
    <row r="60" spans="1:7" x14ac:dyDescent="0.2">
      <c r="A60" s="409" t="s">
        <v>1267</v>
      </c>
      <c r="B60" s="409" t="s">
        <v>1712</v>
      </c>
      <c r="C60" s="414" t="s">
        <v>1713</v>
      </c>
      <c r="D60" s="417">
        <v>510.4</v>
      </c>
      <c r="E60" s="417">
        <v>1256.1032299999999</v>
      </c>
      <c r="F60" s="417">
        <v>305.27</v>
      </c>
      <c r="G60" s="417">
        <v>846.82258999999999</v>
      </c>
    </row>
    <row r="61" spans="1:7" x14ac:dyDescent="0.2">
      <c r="A61" s="409" t="s">
        <v>1270</v>
      </c>
      <c r="B61" s="409" t="s">
        <v>1714</v>
      </c>
      <c r="C61" s="414" t="s">
        <v>1715</v>
      </c>
      <c r="D61" s="417">
        <v>319.66800000000001</v>
      </c>
      <c r="E61" s="417">
        <v>1997.4154599999999</v>
      </c>
      <c r="F61" s="417">
        <v>232.15700000000001</v>
      </c>
      <c r="G61" s="417">
        <v>1229.5809999999999</v>
      </c>
    </row>
    <row r="62" spans="1:7" x14ac:dyDescent="0.2">
      <c r="A62" s="409" t="s">
        <v>1282</v>
      </c>
      <c r="B62" s="409" t="s">
        <v>1716</v>
      </c>
      <c r="C62" s="414" t="s">
        <v>1717</v>
      </c>
      <c r="D62" s="417"/>
      <c r="E62" s="417"/>
      <c r="F62" s="417"/>
      <c r="G62" s="417"/>
    </row>
    <row r="63" spans="1:7" x14ac:dyDescent="0.2">
      <c r="A63" s="409" t="s">
        <v>1285</v>
      </c>
      <c r="B63" s="409" t="s">
        <v>1640</v>
      </c>
      <c r="C63" s="414" t="s">
        <v>1718</v>
      </c>
      <c r="D63" s="417">
        <v>296.40199999999999</v>
      </c>
      <c r="E63" s="417"/>
      <c r="F63" s="417"/>
      <c r="G63" s="417"/>
    </row>
    <row r="64" spans="1:7" x14ac:dyDescent="0.2">
      <c r="A64" s="409" t="s">
        <v>1288</v>
      </c>
      <c r="B64" s="409" t="s">
        <v>1643</v>
      </c>
      <c r="C64" s="414" t="s">
        <v>1719</v>
      </c>
      <c r="D64" s="417"/>
      <c r="E64" s="417"/>
      <c r="F64" s="417">
        <v>51.393000000000001</v>
      </c>
      <c r="G64" s="417"/>
    </row>
    <row r="65" spans="1:7" x14ac:dyDescent="0.2">
      <c r="A65" s="409" t="s">
        <v>1720</v>
      </c>
      <c r="B65" s="409" t="s">
        <v>1721</v>
      </c>
      <c r="C65" s="414" t="s">
        <v>1722</v>
      </c>
      <c r="D65" s="417">
        <v>3</v>
      </c>
      <c r="E65" s="417"/>
      <c r="F65" s="417"/>
      <c r="G65" s="417"/>
    </row>
    <row r="66" spans="1:7" x14ac:dyDescent="0.2">
      <c r="A66" s="409" t="s">
        <v>1723</v>
      </c>
      <c r="B66" s="409" t="s">
        <v>1724</v>
      </c>
      <c r="C66" s="414" t="s">
        <v>1725</v>
      </c>
      <c r="D66" s="417">
        <v>0.57899999999999996</v>
      </c>
      <c r="E66" s="417"/>
      <c r="F66" s="417"/>
      <c r="G66" s="417"/>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22.72</v>
      </c>
      <c r="E68" s="417"/>
      <c r="F68" s="417">
        <v>67.900000000000006</v>
      </c>
      <c r="G68" s="417"/>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3698.15544</v>
      </c>
      <c r="E70" s="417"/>
      <c r="F70" s="417">
        <v>2856.7454200000002</v>
      </c>
      <c r="G70" s="417"/>
    </row>
    <row r="71" spans="1:7" x14ac:dyDescent="0.2">
      <c r="A71" s="409" t="s">
        <v>1738</v>
      </c>
      <c r="B71" s="409" t="s">
        <v>1739</v>
      </c>
      <c r="C71" s="414" t="s">
        <v>1740</v>
      </c>
      <c r="D71" s="417">
        <v>885.96100999999999</v>
      </c>
      <c r="E71" s="417"/>
      <c r="F71" s="417">
        <v>1068.60259</v>
      </c>
      <c r="G71" s="417"/>
    </row>
    <row r="72" spans="1:7" x14ac:dyDescent="0.2">
      <c r="A72" s="1044" t="s">
        <v>1291</v>
      </c>
      <c r="B72" s="1044" t="s">
        <v>1741</v>
      </c>
      <c r="C72" s="1069" t="s">
        <v>64</v>
      </c>
      <c r="D72" s="1087">
        <v>2961.1560500000001</v>
      </c>
      <c r="E72" s="1087">
        <v>0</v>
      </c>
      <c r="F72" s="1087">
        <v>289.50630000000001</v>
      </c>
      <c r="G72" s="1087">
        <v>0</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2956.70325</v>
      </c>
      <c r="E74" s="417"/>
      <c r="F74" s="417">
        <v>266.61989</v>
      </c>
      <c r="G74" s="417"/>
    </row>
    <row r="75" spans="1:7" x14ac:dyDescent="0.2">
      <c r="A75" s="409" t="s">
        <v>1299</v>
      </c>
      <c r="B75" s="409" t="s">
        <v>1745</v>
      </c>
      <c r="C75" s="414" t="s">
        <v>1746</v>
      </c>
      <c r="D75" s="417">
        <v>4.5190000000000001E-2</v>
      </c>
      <c r="E75" s="417"/>
      <c r="F75" s="417">
        <v>19.653929999999999</v>
      </c>
      <c r="G75" s="417"/>
    </row>
    <row r="76" spans="1:7" x14ac:dyDescent="0.2">
      <c r="A76" s="409" t="s">
        <v>1302</v>
      </c>
      <c r="B76" s="409" t="s">
        <v>1747</v>
      </c>
      <c r="C76" s="414" t="s">
        <v>1748</v>
      </c>
      <c r="D76" s="417"/>
      <c r="E76" s="417"/>
      <c r="F76" s="417"/>
      <c r="G76" s="417"/>
    </row>
    <row r="77" spans="1:7" x14ac:dyDescent="0.2">
      <c r="A77" s="409" t="s">
        <v>1308</v>
      </c>
      <c r="B77" s="409" t="s">
        <v>1749</v>
      </c>
      <c r="C77" s="414" t="s">
        <v>1750</v>
      </c>
      <c r="D77" s="417">
        <v>4.40761</v>
      </c>
      <c r="E77" s="417"/>
      <c r="F77" s="417">
        <v>3.2324799999999998</v>
      </c>
      <c r="G77" s="417"/>
    </row>
    <row r="78" spans="1:7" x14ac:dyDescent="0.2">
      <c r="A78" s="1044" t="s">
        <v>1751</v>
      </c>
      <c r="B78" s="1044" t="s">
        <v>1752</v>
      </c>
      <c r="C78" s="1069" t="s">
        <v>64</v>
      </c>
      <c r="D78" s="1087">
        <v>324791.94050999999</v>
      </c>
      <c r="E78" s="1087">
        <v>0</v>
      </c>
      <c r="F78" s="1087">
        <v>298205.86083999998</v>
      </c>
      <c r="G78" s="1087">
        <v>0</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324791.94050999999</v>
      </c>
      <c r="E80" s="417"/>
      <c r="F80" s="417">
        <v>298205.86083999998</v>
      </c>
      <c r="G80" s="417"/>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9963.0169999999998</v>
      </c>
      <c r="E82" s="1087">
        <v>931.13774000000001</v>
      </c>
      <c r="F82" s="1087">
        <v>1140.24405</v>
      </c>
      <c r="G82" s="1087">
        <v>673.55583000000001</v>
      </c>
    </row>
    <row r="83" spans="1:7" x14ac:dyDescent="0.2">
      <c r="A83" s="1044" t="s">
        <v>1762</v>
      </c>
      <c r="B83" s="1044" t="s">
        <v>1463</v>
      </c>
      <c r="C83" s="1069" t="s">
        <v>64</v>
      </c>
      <c r="D83" s="1087">
        <v>9070.7566399999996</v>
      </c>
      <c r="E83" s="1087">
        <v>882.52674000000002</v>
      </c>
      <c r="F83" s="1087">
        <v>1050.1576600000001</v>
      </c>
      <c r="G83" s="1087">
        <v>686.47582999999997</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2" orientation="portrait" useFirstPageNumber="1" r:id="rId1"/>
  <headerFooter>
    <oddHeader>&amp;L&amp;"Tahoma,Kurzíva"Závěrečný účet Moravskoslezského kraje za rok 2022&amp;R&amp;"Tahoma,Kurzíva"Tabulka č. 42</oddHeader>
    <oddFooter>&amp;C&amp;"Tahoma,Obyčejné"&amp;P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F47D-1CF4-4174-A6A4-CC2F4CC9F904}">
  <dimension ref="A1:G197"/>
  <sheetViews>
    <sheetView showGridLines="0" zoomScaleNormal="100" zoomScaleSheetLayoutView="100" workbookViewId="0">
      <selection activeCell="H12" sqref="H12"/>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8" width="9.28515625" style="223" customWidth="1"/>
    <col min="9" max="16384" width="9.28515625" style="223"/>
  </cols>
  <sheetData>
    <row r="1" spans="1:7" ht="18" customHeight="1" x14ac:dyDescent="0.2">
      <c r="A1" s="1344" t="s">
        <v>4739</v>
      </c>
      <c r="B1" s="1344"/>
      <c r="C1" s="1344"/>
      <c r="D1" s="1344"/>
      <c r="E1" s="1344"/>
      <c r="F1" s="1344"/>
      <c r="G1" s="1344"/>
    </row>
    <row r="2" spans="1:7" ht="18" customHeight="1" x14ac:dyDescent="0.2">
      <c r="A2" s="1344" t="s">
        <v>1763</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3979943.3875099998</v>
      </c>
      <c r="E8" s="1046">
        <v>1105094.5486999999</v>
      </c>
      <c r="F8" s="1046">
        <v>2874848.8388100001</v>
      </c>
      <c r="G8" s="1046">
        <v>2667940.71765</v>
      </c>
    </row>
    <row r="9" spans="1:7" s="227" customFormat="1" x14ac:dyDescent="0.2">
      <c r="A9" s="1064" t="s">
        <v>1149</v>
      </c>
      <c r="B9" s="1064" t="s">
        <v>1150</v>
      </c>
      <c r="C9" s="1065" t="s">
        <v>64</v>
      </c>
      <c r="D9" s="1046">
        <v>3432844.8184600002</v>
      </c>
      <c r="E9" s="1046">
        <v>1105094.5486999999</v>
      </c>
      <c r="F9" s="1046">
        <v>2327750.2697600001</v>
      </c>
      <c r="G9" s="1046">
        <v>2191922.6601200001</v>
      </c>
    </row>
    <row r="10" spans="1:7" s="227" customFormat="1" x14ac:dyDescent="0.2">
      <c r="A10" s="1064" t="s">
        <v>1151</v>
      </c>
      <c r="B10" s="1064" t="s">
        <v>1152</v>
      </c>
      <c r="C10" s="1065" t="s">
        <v>64</v>
      </c>
      <c r="D10" s="1046">
        <v>7571.2209499999999</v>
      </c>
      <c r="E10" s="1046">
        <v>6597.38969</v>
      </c>
      <c r="F10" s="1046">
        <v>973.83126000000004</v>
      </c>
      <c r="G10" s="1046">
        <v>769.65526</v>
      </c>
    </row>
    <row r="11" spans="1:7" x14ac:dyDescent="0.2">
      <c r="A11" s="409" t="s">
        <v>1153</v>
      </c>
      <c r="B11" s="409" t="s">
        <v>1154</v>
      </c>
      <c r="C11" s="414" t="s">
        <v>1155</v>
      </c>
      <c r="D11" s="422">
        <v>70</v>
      </c>
      <c r="E11" s="422">
        <v>70</v>
      </c>
      <c r="F11" s="422">
        <v>0</v>
      </c>
      <c r="G11" s="422">
        <v>0</v>
      </c>
    </row>
    <row r="12" spans="1:7" x14ac:dyDescent="0.2">
      <c r="A12" s="409" t="s">
        <v>1156</v>
      </c>
      <c r="B12" s="409" t="s">
        <v>1157</v>
      </c>
      <c r="C12" s="414" t="s">
        <v>1158</v>
      </c>
      <c r="D12" s="410">
        <v>835.42579999999998</v>
      </c>
      <c r="E12" s="422">
        <v>413.59053999999998</v>
      </c>
      <c r="F12" s="410">
        <v>421.83526000000001</v>
      </c>
      <c r="G12" s="422">
        <v>490.89526000000001</v>
      </c>
    </row>
    <row r="13" spans="1:7" x14ac:dyDescent="0.2">
      <c r="A13" s="409" t="s">
        <v>1159</v>
      </c>
      <c r="B13" s="409" t="s">
        <v>1160</v>
      </c>
      <c r="C13" s="414" t="s">
        <v>1161</v>
      </c>
      <c r="D13" s="410"/>
      <c r="E13" s="422">
        <v>0</v>
      </c>
      <c r="F13" s="410"/>
      <c r="G13" s="422">
        <v>0</v>
      </c>
    </row>
    <row r="14" spans="1:7" x14ac:dyDescent="0.2">
      <c r="A14" s="409" t="s">
        <v>1162</v>
      </c>
      <c r="B14" s="409" t="s">
        <v>1163</v>
      </c>
      <c r="C14" s="414" t="s">
        <v>1164</v>
      </c>
      <c r="D14" s="410"/>
      <c r="E14" s="422">
        <v>0</v>
      </c>
      <c r="F14" s="410"/>
      <c r="G14" s="422">
        <v>0</v>
      </c>
    </row>
    <row r="15" spans="1:7" x14ac:dyDescent="0.2">
      <c r="A15" s="409" t="s">
        <v>1165</v>
      </c>
      <c r="B15" s="409" t="s">
        <v>1166</v>
      </c>
      <c r="C15" s="414" t="s">
        <v>1167</v>
      </c>
      <c r="D15" s="410">
        <v>6006.6261500000001</v>
      </c>
      <c r="E15" s="422">
        <v>6006.6261500000001</v>
      </c>
      <c r="F15" s="410"/>
      <c r="G15" s="422">
        <v>0</v>
      </c>
    </row>
    <row r="16" spans="1:7" x14ac:dyDescent="0.2">
      <c r="A16" s="409" t="s">
        <v>1168</v>
      </c>
      <c r="B16" s="409" t="s">
        <v>1169</v>
      </c>
      <c r="C16" s="414" t="s">
        <v>1170</v>
      </c>
      <c r="D16" s="410">
        <v>302.28899999999999</v>
      </c>
      <c r="E16" s="422">
        <v>107.173</v>
      </c>
      <c r="F16" s="410">
        <v>195.11600000000001</v>
      </c>
      <c r="G16" s="422">
        <v>159.80000000000001</v>
      </c>
    </row>
    <row r="17" spans="1:7" x14ac:dyDescent="0.2">
      <c r="A17" s="409" t="s">
        <v>1171</v>
      </c>
      <c r="B17" s="409" t="s">
        <v>1172</v>
      </c>
      <c r="C17" s="414" t="s">
        <v>1173</v>
      </c>
      <c r="D17" s="410">
        <v>356.88</v>
      </c>
      <c r="E17" s="422">
        <v>0</v>
      </c>
      <c r="F17" s="410">
        <v>356.88</v>
      </c>
      <c r="G17" s="422">
        <v>118.96</v>
      </c>
    </row>
    <row r="18" spans="1:7" x14ac:dyDescent="0.2">
      <c r="A18" s="409" t="s">
        <v>1174</v>
      </c>
      <c r="B18" s="409" t="s">
        <v>1175</v>
      </c>
      <c r="C18" s="414" t="s">
        <v>1176</v>
      </c>
      <c r="D18" s="410"/>
      <c r="E18" s="422">
        <v>0</v>
      </c>
      <c r="F18" s="410"/>
      <c r="G18" s="422">
        <v>0</v>
      </c>
    </row>
    <row r="19" spans="1:7" x14ac:dyDescent="0.2">
      <c r="A19" s="411" t="s">
        <v>1177</v>
      </c>
      <c r="B19" s="409" t="s">
        <v>1178</v>
      </c>
      <c r="C19" s="414" t="s">
        <v>1179</v>
      </c>
      <c r="D19" s="410"/>
      <c r="E19" s="422">
        <v>0</v>
      </c>
      <c r="F19" s="410"/>
      <c r="G19" s="422">
        <v>0</v>
      </c>
    </row>
    <row r="20" spans="1:7" x14ac:dyDescent="0.2">
      <c r="A20" s="1064" t="s">
        <v>1180</v>
      </c>
      <c r="B20" s="1064" t="s">
        <v>1181</v>
      </c>
      <c r="C20" s="1065" t="s">
        <v>64</v>
      </c>
      <c r="D20" s="1046">
        <v>3424759.6907500001</v>
      </c>
      <c r="E20" s="1046">
        <v>1098497.1590100001</v>
      </c>
      <c r="F20" s="1046">
        <v>2326262.53174</v>
      </c>
      <c r="G20" s="1046">
        <v>2190389.4441399998</v>
      </c>
    </row>
    <row r="21" spans="1:7" s="227" customFormat="1" x14ac:dyDescent="0.2">
      <c r="A21" s="409" t="s">
        <v>1182</v>
      </c>
      <c r="B21" s="409" t="s">
        <v>277</v>
      </c>
      <c r="C21" s="414" t="s">
        <v>1183</v>
      </c>
      <c r="D21" s="422">
        <v>79127.399470000004</v>
      </c>
      <c r="E21" s="422">
        <v>0</v>
      </c>
      <c r="F21" s="422">
        <v>79127.399470000004</v>
      </c>
      <c r="G21" s="422">
        <v>66632.155469999998</v>
      </c>
    </row>
    <row r="22" spans="1:7" x14ac:dyDescent="0.2">
      <c r="A22" s="409" t="s">
        <v>1184</v>
      </c>
      <c r="B22" s="409" t="s">
        <v>1185</v>
      </c>
      <c r="C22" s="414" t="s">
        <v>1186</v>
      </c>
      <c r="D22" s="410">
        <v>810.07500000000005</v>
      </c>
      <c r="E22" s="422">
        <v>0</v>
      </c>
      <c r="F22" s="410">
        <v>810.07500000000005</v>
      </c>
      <c r="G22" s="422">
        <v>810.07500000000005</v>
      </c>
    </row>
    <row r="23" spans="1:7" x14ac:dyDescent="0.2">
      <c r="A23" s="409" t="s">
        <v>1187</v>
      </c>
      <c r="B23" s="409" t="s">
        <v>1188</v>
      </c>
      <c r="C23" s="414" t="s">
        <v>1189</v>
      </c>
      <c r="D23" s="410">
        <v>2629488.5479600001</v>
      </c>
      <c r="E23" s="422">
        <v>518506.42612000002</v>
      </c>
      <c r="F23" s="410">
        <v>2110982.1218400002</v>
      </c>
      <c r="G23" s="422">
        <v>1987387.5942899999</v>
      </c>
    </row>
    <row r="24" spans="1:7" ht="21" x14ac:dyDescent="0.2">
      <c r="A24" s="409" t="s">
        <v>1190</v>
      </c>
      <c r="B24" s="409" t="s">
        <v>1191</v>
      </c>
      <c r="C24" s="414" t="s">
        <v>1192</v>
      </c>
      <c r="D24" s="410">
        <v>294575.50245000003</v>
      </c>
      <c r="E24" s="422">
        <v>181427.50059000001</v>
      </c>
      <c r="F24" s="410">
        <v>113148.00186</v>
      </c>
      <c r="G24" s="422">
        <v>108206.59862</v>
      </c>
    </row>
    <row r="25" spans="1:7" x14ac:dyDescent="0.2">
      <c r="A25" s="409" t="s">
        <v>1193</v>
      </c>
      <c r="B25" s="409" t="s">
        <v>1194</v>
      </c>
      <c r="C25" s="414" t="s">
        <v>1195</v>
      </c>
      <c r="D25" s="410"/>
      <c r="E25" s="422"/>
      <c r="F25" s="410"/>
      <c r="G25" s="422">
        <v>0</v>
      </c>
    </row>
    <row r="26" spans="1:7" x14ac:dyDescent="0.2">
      <c r="A26" s="409" t="s">
        <v>1196</v>
      </c>
      <c r="B26" s="409" t="s">
        <v>1197</v>
      </c>
      <c r="C26" s="414" t="s">
        <v>1198</v>
      </c>
      <c r="D26" s="410">
        <v>398511.6923</v>
      </c>
      <c r="E26" s="422">
        <v>398511.6923</v>
      </c>
      <c r="F26" s="410"/>
      <c r="G26" s="422">
        <v>0</v>
      </c>
    </row>
    <row r="27" spans="1:7" x14ac:dyDescent="0.2">
      <c r="A27" s="409" t="s">
        <v>1199</v>
      </c>
      <c r="B27" s="409" t="s">
        <v>1200</v>
      </c>
      <c r="C27" s="414" t="s">
        <v>1201</v>
      </c>
      <c r="D27" s="410">
        <v>52.4</v>
      </c>
      <c r="E27" s="422">
        <v>51.54</v>
      </c>
      <c r="F27" s="410">
        <v>0.86</v>
      </c>
      <c r="G27" s="422">
        <v>1.1000000000000001</v>
      </c>
    </row>
    <row r="28" spans="1:7" x14ac:dyDescent="0.2">
      <c r="A28" s="409" t="s">
        <v>1202</v>
      </c>
      <c r="B28" s="409" t="s">
        <v>1203</v>
      </c>
      <c r="C28" s="414" t="s">
        <v>1204</v>
      </c>
      <c r="D28" s="410">
        <v>22194.07357</v>
      </c>
      <c r="E28" s="422">
        <v>0</v>
      </c>
      <c r="F28" s="410">
        <v>22194.07357</v>
      </c>
      <c r="G28" s="422">
        <v>27271.33322</v>
      </c>
    </row>
    <row r="29" spans="1:7" x14ac:dyDescent="0.2">
      <c r="A29" s="409" t="s">
        <v>1205</v>
      </c>
      <c r="B29" s="409" t="s">
        <v>1206</v>
      </c>
      <c r="C29" s="414" t="s">
        <v>1207</v>
      </c>
      <c r="D29" s="410"/>
      <c r="E29" s="422"/>
      <c r="F29" s="410"/>
      <c r="G29" s="422">
        <v>80.587540000000004</v>
      </c>
    </row>
    <row r="30" spans="1:7" x14ac:dyDescent="0.2">
      <c r="A30" s="411" t="s">
        <v>1208</v>
      </c>
      <c r="B30" s="409" t="s">
        <v>1209</v>
      </c>
      <c r="C30" s="414" t="s">
        <v>1210</v>
      </c>
      <c r="D30" s="410"/>
      <c r="E30" s="410"/>
      <c r="F30" s="410"/>
      <c r="G30" s="410"/>
    </row>
    <row r="31" spans="1:7" x14ac:dyDescent="0.2">
      <c r="A31" s="1064" t="s">
        <v>1211</v>
      </c>
      <c r="B31" s="1064" t="s">
        <v>1212</v>
      </c>
      <c r="C31" s="1065" t="s">
        <v>64</v>
      </c>
      <c r="D31" s="1046">
        <v>11.9427</v>
      </c>
      <c r="E31" s="1046">
        <v>0</v>
      </c>
      <c r="F31" s="1046">
        <v>11.9427</v>
      </c>
      <c r="G31" s="1046">
        <v>12.96072</v>
      </c>
    </row>
    <row r="32" spans="1:7" x14ac:dyDescent="0.2">
      <c r="A32" s="409" t="s">
        <v>1213</v>
      </c>
      <c r="B32" s="409" t="s">
        <v>1214</v>
      </c>
      <c r="C32" s="414" t="s">
        <v>1215</v>
      </c>
      <c r="D32" s="422">
        <v>0</v>
      </c>
      <c r="E32" s="422">
        <v>0</v>
      </c>
      <c r="F32" s="422">
        <v>0</v>
      </c>
      <c r="G32" s="422">
        <v>0</v>
      </c>
    </row>
    <row r="33" spans="1:7" s="227" customFormat="1"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c r="F35" s="410"/>
      <c r="G35" s="422">
        <v>0</v>
      </c>
    </row>
    <row r="36" spans="1:7" x14ac:dyDescent="0.2">
      <c r="A36" s="409" t="s">
        <v>1228</v>
      </c>
      <c r="B36" s="409" t="s">
        <v>1229</v>
      </c>
      <c r="C36" s="414" t="s">
        <v>1230</v>
      </c>
      <c r="D36" s="410">
        <v>11.9427</v>
      </c>
      <c r="E36" s="422">
        <v>0</v>
      </c>
      <c r="F36" s="410">
        <v>11.9427</v>
      </c>
      <c r="G36" s="422">
        <v>12.96072</v>
      </c>
    </row>
    <row r="37" spans="1:7" x14ac:dyDescent="0.2">
      <c r="A37" s="1064" t="s">
        <v>1237</v>
      </c>
      <c r="B37" s="1064" t="s">
        <v>1238</v>
      </c>
      <c r="C37" s="1065" t="s">
        <v>64</v>
      </c>
      <c r="D37" s="1046">
        <v>501.96406000000002</v>
      </c>
      <c r="E37" s="1046">
        <v>0</v>
      </c>
      <c r="F37" s="1046">
        <v>501.96406000000002</v>
      </c>
      <c r="G37" s="1046">
        <v>750.6</v>
      </c>
    </row>
    <row r="38" spans="1:7" x14ac:dyDescent="0.2">
      <c r="A38" s="409" t="s">
        <v>1239</v>
      </c>
      <c r="B38" s="409" t="s">
        <v>1240</v>
      </c>
      <c r="C38" s="414" t="s">
        <v>1241</v>
      </c>
      <c r="D38" s="410"/>
      <c r="E38" s="422"/>
      <c r="F38" s="410"/>
      <c r="G38" s="422">
        <v>0</v>
      </c>
    </row>
    <row r="39" spans="1:7" x14ac:dyDescent="0.2">
      <c r="A39" s="409" t="s">
        <v>1242</v>
      </c>
      <c r="B39" s="409" t="s">
        <v>1243</v>
      </c>
      <c r="C39" s="414" t="s">
        <v>1244</v>
      </c>
      <c r="D39" s="410"/>
      <c r="E39" s="422"/>
      <c r="F39" s="410"/>
      <c r="G39" s="422">
        <v>0</v>
      </c>
    </row>
    <row r="40" spans="1:7" x14ac:dyDescent="0.2">
      <c r="A40" s="409" t="s">
        <v>1245</v>
      </c>
      <c r="B40" s="409" t="s">
        <v>1246</v>
      </c>
      <c r="C40" s="414" t="s">
        <v>1247</v>
      </c>
      <c r="D40" s="410">
        <v>1.3640600000000001</v>
      </c>
      <c r="E40" s="422">
        <v>0</v>
      </c>
      <c r="F40" s="410">
        <v>1.3640600000000001</v>
      </c>
      <c r="G40" s="422">
        <v>0</v>
      </c>
    </row>
    <row r="41" spans="1:7" s="227" customFormat="1" x14ac:dyDescent="0.2">
      <c r="A41" s="409" t="s">
        <v>1251</v>
      </c>
      <c r="B41" s="409" t="s">
        <v>1252</v>
      </c>
      <c r="C41" s="414" t="s">
        <v>1253</v>
      </c>
      <c r="D41" s="410">
        <v>500.6</v>
      </c>
      <c r="E41" s="422">
        <v>0</v>
      </c>
      <c r="F41" s="410">
        <v>500.6</v>
      </c>
      <c r="G41" s="422">
        <v>750.6</v>
      </c>
    </row>
    <row r="42" spans="1:7" s="227" customFormat="1" x14ac:dyDescent="0.2">
      <c r="A42" s="409" t="s">
        <v>1254</v>
      </c>
      <c r="B42" s="413" t="s">
        <v>1255</v>
      </c>
      <c r="C42" s="419" t="s">
        <v>1256</v>
      </c>
      <c r="D42" s="410"/>
      <c r="E42" s="422"/>
      <c r="F42" s="410"/>
      <c r="G42" s="422">
        <v>0</v>
      </c>
    </row>
    <row r="43" spans="1:7" x14ac:dyDescent="0.2">
      <c r="A43" s="1064" t="s">
        <v>1257</v>
      </c>
      <c r="B43" s="1064" t="s">
        <v>1258</v>
      </c>
      <c r="C43" s="1065" t="s">
        <v>64</v>
      </c>
      <c r="D43" s="1046">
        <v>547098.56905000005</v>
      </c>
      <c r="E43" s="1046">
        <v>0</v>
      </c>
      <c r="F43" s="1046">
        <v>547098.56905000005</v>
      </c>
      <c r="G43" s="1046">
        <v>476018.05752999999</v>
      </c>
    </row>
    <row r="44" spans="1:7" x14ac:dyDescent="0.2">
      <c r="A44" s="1044" t="s">
        <v>1259</v>
      </c>
      <c r="B44" s="1044" t="s">
        <v>1260</v>
      </c>
      <c r="C44" s="1069" t="s">
        <v>64</v>
      </c>
      <c r="D44" s="1046">
        <v>8207.7301700000007</v>
      </c>
      <c r="E44" s="1046">
        <v>0</v>
      </c>
      <c r="F44" s="1046">
        <v>8207.7301700000007</v>
      </c>
      <c r="G44" s="1046">
        <v>8361.97156</v>
      </c>
    </row>
    <row r="45" spans="1:7" x14ac:dyDescent="0.2">
      <c r="A45" s="409" t="s">
        <v>1261</v>
      </c>
      <c r="B45" s="409" t="s">
        <v>1262</v>
      </c>
      <c r="C45" s="414" t="s">
        <v>1263</v>
      </c>
      <c r="D45" s="410"/>
      <c r="E45" s="422">
        <v>0</v>
      </c>
      <c r="F45" s="410"/>
      <c r="G45" s="422">
        <v>0</v>
      </c>
    </row>
    <row r="46" spans="1:7" x14ac:dyDescent="0.2">
      <c r="A46" s="409" t="s">
        <v>1264</v>
      </c>
      <c r="B46" s="409" t="s">
        <v>1265</v>
      </c>
      <c r="C46" s="414" t="s">
        <v>1266</v>
      </c>
      <c r="D46" s="410">
        <v>8098.3205099999996</v>
      </c>
      <c r="E46" s="422">
        <v>0</v>
      </c>
      <c r="F46" s="410">
        <v>8098.3205099999996</v>
      </c>
      <c r="G46" s="422">
        <v>8254.0315599999994</v>
      </c>
    </row>
    <row r="47" spans="1:7" x14ac:dyDescent="0.2">
      <c r="A47" s="409" t="s">
        <v>1267</v>
      </c>
      <c r="B47" s="409" t="s">
        <v>1268</v>
      </c>
      <c r="C47" s="414" t="s">
        <v>1269</v>
      </c>
      <c r="D47" s="410">
        <v>4.9046599999999998</v>
      </c>
      <c r="E47" s="422">
        <v>0</v>
      </c>
      <c r="F47" s="410">
        <v>4.9046599999999998</v>
      </c>
      <c r="G47" s="422">
        <v>0</v>
      </c>
    </row>
    <row r="48" spans="1:7" x14ac:dyDescent="0.2">
      <c r="A48" s="409" t="s">
        <v>1270</v>
      </c>
      <c r="B48" s="409" t="s">
        <v>1271</v>
      </c>
      <c r="C48" s="414" t="s">
        <v>1272</v>
      </c>
      <c r="D48" s="410"/>
      <c r="E48" s="422"/>
      <c r="F48" s="410"/>
      <c r="G48" s="422">
        <v>0</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v>102.905</v>
      </c>
      <c r="E50" s="422">
        <v>0</v>
      </c>
      <c r="F50" s="410">
        <v>102.905</v>
      </c>
      <c r="G50" s="422">
        <v>105.34</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c r="E52" s="422"/>
      <c r="F52" s="410"/>
      <c r="G52" s="422">
        <v>0</v>
      </c>
    </row>
    <row r="53" spans="1:7" s="227" customFormat="1" x14ac:dyDescent="0.2">
      <c r="A53" s="409" t="s">
        <v>1285</v>
      </c>
      <c r="B53" s="409" t="s">
        <v>1286</v>
      </c>
      <c r="C53" s="414" t="s">
        <v>1287</v>
      </c>
      <c r="D53" s="410"/>
      <c r="E53" s="422"/>
      <c r="F53" s="410"/>
      <c r="G53" s="422">
        <v>0</v>
      </c>
    </row>
    <row r="54" spans="1:7" x14ac:dyDescent="0.2">
      <c r="A54" s="413" t="s">
        <v>1288</v>
      </c>
      <c r="B54" s="413" t="s">
        <v>1289</v>
      </c>
      <c r="C54" s="419" t="s">
        <v>1290</v>
      </c>
      <c r="D54" s="410">
        <v>1.6</v>
      </c>
      <c r="E54" s="422">
        <v>0</v>
      </c>
      <c r="F54" s="410">
        <v>1.6</v>
      </c>
      <c r="G54" s="422">
        <v>2.6</v>
      </c>
    </row>
    <row r="55" spans="1:7" x14ac:dyDescent="0.2">
      <c r="A55" s="1044" t="s">
        <v>1291</v>
      </c>
      <c r="B55" s="1044" t="s">
        <v>1292</v>
      </c>
      <c r="C55" s="1069" t="s">
        <v>64</v>
      </c>
      <c r="D55" s="1046">
        <v>85020.856400000004</v>
      </c>
      <c r="E55" s="1046">
        <v>0</v>
      </c>
      <c r="F55" s="1046">
        <v>85020.856400000004</v>
      </c>
      <c r="G55" s="1046">
        <v>48636.714390000001</v>
      </c>
    </row>
    <row r="56" spans="1:7" x14ac:dyDescent="0.2">
      <c r="A56" s="1052" t="s">
        <v>1293</v>
      </c>
      <c r="B56" s="1052" t="s">
        <v>1294</v>
      </c>
      <c r="C56" s="1072" t="s">
        <v>1295</v>
      </c>
      <c r="D56" s="410">
        <v>9200.2879400000002</v>
      </c>
      <c r="E56" s="422">
        <v>0</v>
      </c>
      <c r="F56" s="410">
        <v>9200.2879400000002</v>
      </c>
      <c r="G56" s="422">
        <v>8092.5438999999997</v>
      </c>
    </row>
    <row r="57" spans="1:7" x14ac:dyDescent="0.2">
      <c r="A57" s="409" t="s">
        <v>1302</v>
      </c>
      <c r="B57" s="409" t="s">
        <v>1303</v>
      </c>
      <c r="C57" s="414" t="s">
        <v>1304</v>
      </c>
      <c r="D57" s="410">
        <v>1867.2188599999999</v>
      </c>
      <c r="E57" s="422">
        <v>0</v>
      </c>
      <c r="F57" s="410">
        <v>1867.2188599999999</v>
      </c>
      <c r="G57" s="422">
        <v>1785.04115</v>
      </c>
    </row>
    <row r="58" spans="1:7" x14ac:dyDescent="0.2">
      <c r="A58" s="409" t="s">
        <v>1305</v>
      </c>
      <c r="B58" s="409" t="s">
        <v>1306</v>
      </c>
      <c r="C58" s="414" t="s">
        <v>1307</v>
      </c>
      <c r="D58" s="410">
        <v>976.02422000000001</v>
      </c>
      <c r="E58" s="422">
        <v>0</v>
      </c>
      <c r="F58" s="410">
        <v>976.02422000000001</v>
      </c>
      <c r="G58" s="422">
        <v>832.86131999999998</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v>248.81244000000001</v>
      </c>
      <c r="E60" s="422">
        <v>0</v>
      </c>
      <c r="F60" s="410">
        <v>248.81244000000001</v>
      </c>
      <c r="G60" s="422">
        <v>281.46587</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178.08500000000001</v>
      </c>
      <c r="E64" s="422">
        <v>0</v>
      </c>
      <c r="F64" s="422">
        <v>178.08500000000001</v>
      </c>
      <c r="G64" s="422">
        <v>0</v>
      </c>
    </row>
    <row r="65" spans="1:7" x14ac:dyDescent="0.2">
      <c r="A65" s="409" t="s">
        <v>1332</v>
      </c>
      <c r="B65" s="409" t="s">
        <v>1333</v>
      </c>
      <c r="C65" s="414" t="s">
        <v>1334</v>
      </c>
      <c r="D65" s="422">
        <v>0</v>
      </c>
      <c r="E65" s="422">
        <v>0</v>
      </c>
      <c r="F65" s="422">
        <v>0</v>
      </c>
      <c r="G65" s="422">
        <v>0</v>
      </c>
    </row>
    <row r="66" spans="1:7" x14ac:dyDescent="0.2">
      <c r="A66" s="409" t="s">
        <v>1335</v>
      </c>
      <c r="B66" s="409" t="s">
        <v>65</v>
      </c>
      <c r="C66" s="414" t="s">
        <v>1336</v>
      </c>
      <c r="D66" s="422">
        <v>0</v>
      </c>
      <c r="E66" s="422">
        <v>0</v>
      </c>
      <c r="F66" s="422">
        <v>0</v>
      </c>
      <c r="G66" s="422">
        <v>0</v>
      </c>
    </row>
    <row r="67" spans="1:7" x14ac:dyDescent="0.2">
      <c r="A67" s="409" t="s">
        <v>1337</v>
      </c>
      <c r="B67" s="409" t="s">
        <v>1338</v>
      </c>
      <c r="C67" s="414" t="s">
        <v>1339</v>
      </c>
      <c r="D67" s="422">
        <v>0</v>
      </c>
      <c r="E67" s="422">
        <v>0</v>
      </c>
      <c r="F67" s="422">
        <v>0</v>
      </c>
      <c r="G67" s="422">
        <v>0</v>
      </c>
    </row>
    <row r="68" spans="1:7" x14ac:dyDescent="0.2">
      <c r="A68" s="409" t="s">
        <v>1340</v>
      </c>
      <c r="B68" s="409" t="s">
        <v>1341</v>
      </c>
      <c r="C68" s="414" t="s">
        <v>1342</v>
      </c>
      <c r="D68" s="422">
        <v>71.382000000000005</v>
      </c>
      <c r="E68" s="422">
        <v>0</v>
      </c>
      <c r="F68" s="422">
        <v>71.382000000000005</v>
      </c>
      <c r="G68" s="422">
        <v>138.21700000000001</v>
      </c>
    </row>
    <row r="69" spans="1:7" x14ac:dyDescent="0.2">
      <c r="A69" s="409" t="s">
        <v>1343</v>
      </c>
      <c r="B69" s="409" t="s">
        <v>1344</v>
      </c>
      <c r="C69" s="414" t="s">
        <v>1345</v>
      </c>
      <c r="D69" s="422">
        <v>8703.1749999999993</v>
      </c>
      <c r="E69" s="422">
        <v>0</v>
      </c>
      <c r="F69" s="422">
        <v>8703.1749999999993</v>
      </c>
      <c r="G69" s="422">
        <v>184</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1305.4593400000001</v>
      </c>
      <c r="E71" s="422">
        <v>0</v>
      </c>
      <c r="F71" s="422">
        <v>1305.4593400000001</v>
      </c>
      <c r="G71" s="422">
        <v>990.00945000000002</v>
      </c>
    </row>
    <row r="72" spans="1:7" x14ac:dyDescent="0.2">
      <c r="A72" s="409" t="s">
        <v>1370</v>
      </c>
      <c r="B72" s="409" t="s">
        <v>1371</v>
      </c>
      <c r="C72" s="414" t="s">
        <v>1372</v>
      </c>
      <c r="D72" s="422">
        <v>682.51522</v>
      </c>
      <c r="E72" s="422">
        <v>0</v>
      </c>
      <c r="F72" s="422">
        <v>682.51522</v>
      </c>
      <c r="G72" s="422">
        <v>114.93976000000001</v>
      </c>
    </row>
    <row r="73" spans="1:7" x14ac:dyDescent="0.2">
      <c r="A73" s="409" t="s">
        <v>1373</v>
      </c>
      <c r="B73" s="409" t="s">
        <v>1374</v>
      </c>
      <c r="C73" s="414" t="s">
        <v>1375</v>
      </c>
      <c r="D73" s="422">
        <v>53573.785580000003</v>
      </c>
      <c r="E73" s="422">
        <v>0</v>
      </c>
      <c r="F73" s="422">
        <v>53573.785580000003</v>
      </c>
      <c r="G73" s="422">
        <v>33384.785989999997</v>
      </c>
    </row>
    <row r="74" spans="1:7" x14ac:dyDescent="0.2">
      <c r="A74" s="1078" t="s">
        <v>1376</v>
      </c>
      <c r="B74" s="1078" t="s">
        <v>1377</v>
      </c>
      <c r="C74" s="1079" t="s">
        <v>1378</v>
      </c>
      <c r="D74" s="1080">
        <v>8214.1108000000004</v>
      </c>
      <c r="E74" s="1080">
        <v>0</v>
      </c>
      <c r="F74" s="1080">
        <v>8214.1108000000004</v>
      </c>
      <c r="G74" s="1080">
        <v>2832.8499499999998</v>
      </c>
    </row>
    <row r="75" spans="1:7" ht="12.75" customHeight="1" x14ac:dyDescent="0.2">
      <c r="A75" s="1064" t="s">
        <v>1379</v>
      </c>
      <c r="B75" s="1064" t="s">
        <v>1380</v>
      </c>
      <c r="C75" s="1065" t="s">
        <v>64</v>
      </c>
      <c r="D75" s="1046">
        <v>453869.98248000001</v>
      </c>
      <c r="E75" s="1046">
        <v>0</v>
      </c>
      <c r="F75" s="1046">
        <v>453869.98248000001</v>
      </c>
      <c r="G75" s="1046">
        <v>419019.37157999998</v>
      </c>
    </row>
    <row r="76" spans="1:7" ht="12.75" customHeight="1"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s="224" customFormat="1" ht="12.75" customHeight="1" x14ac:dyDescent="0.2">
      <c r="A79" s="409" t="s">
        <v>1390</v>
      </c>
      <c r="B79" s="409" t="s">
        <v>1391</v>
      </c>
      <c r="C79" s="414" t="s">
        <v>1392</v>
      </c>
      <c r="D79" s="410">
        <v>6814.6564200000003</v>
      </c>
      <c r="E79" s="410"/>
      <c r="F79" s="410">
        <v>6814.6564200000003</v>
      </c>
      <c r="G79" s="410">
        <v>6813.0008500000004</v>
      </c>
    </row>
    <row r="80" spans="1:7" s="224" customFormat="1" x14ac:dyDescent="0.2">
      <c r="A80" s="409" t="s">
        <v>1393</v>
      </c>
      <c r="B80" s="409" t="s">
        <v>1394</v>
      </c>
      <c r="C80" s="414" t="s">
        <v>1395</v>
      </c>
      <c r="D80" s="410">
        <v>46905.066780000001</v>
      </c>
      <c r="E80" s="410"/>
      <c r="F80" s="410">
        <v>46905.066780000001</v>
      </c>
      <c r="G80" s="410">
        <v>47306.25733</v>
      </c>
    </row>
    <row r="81" spans="1:7" s="227" customFormat="1" x14ac:dyDescent="0.2">
      <c r="A81" s="409" t="s">
        <v>1396</v>
      </c>
      <c r="B81" s="409" t="s">
        <v>1397</v>
      </c>
      <c r="C81" s="414" t="s">
        <v>1398</v>
      </c>
      <c r="D81" s="410">
        <v>381090.34600999998</v>
      </c>
      <c r="E81" s="410"/>
      <c r="F81" s="410">
        <v>381090.34600999998</v>
      </c>
      <c r="G81" s="410">
        <v>345868.96496000001</v>
      </c>
    </row>
    <row r="82" spans="1:7" s="227" customFormat="1" x14ac:dyDescent="0.2">
      <c r="A82" s="409" t="s">
        <v>1399</v>
      </c>
      <c r="B82" s="409" t="s">
        <v>1400</v>
      </c>
      <c r="C82" s="414" t="s">
        <v>1401</v>
      </c>
      <c r="D82" s="410">
        <v>16198.124669999999</v>
      </c>
      <c r="E82" s="410"/>
      <c r="F82" s="410">
        <v>16198.124669999999</v>
      </c>
      <c r="G82" s="410">
        <v>16396.410339999999</v>
      </c>
    </row>
    <row r="83" spans="1:7" x14ac:dyDescent="0.2">
      <c r="A83" s="409" t="s">
        <v>1408</v>
      </c>
      <c r="B83" s="409" t="s">
        <v>1409</v>
      </c>
      <c r="C83" s="414" t="s">
        <v>1410</v>
      </c>
      <c r="D83" s="410">
        <v>40.608600000000003</v>
      </c>
      <c r="E83" s="410"/>
      <c r="F83" s="410">
        <v>40.608600000000003</v>
      </c>
      <c r="G83" s="410">
        <v>78.341099999999997</v>
      </c>
    </row>
    <row r="84" spans="1:7" x14ac:dyDescent="0.2">
      <c r="A84" s="409" t="s">
        <v>1411</v>
      </c>
      <c r="B84" s="409" t="s">
        <v>1412</v>
      </c>
      <c r="C84" s="414" t="s">
        <v>1413</v>
      </c>
      <c r="D84" s="410"/>
      <c r="E84" s="410"/>
      <c r="F84" s="410"/>
      <c r="G84" s="410"/>
    </row>
    <row r="85" spans="1:7" x14ac:dyDescent="0.2">
      <c r="A85" s="1049" t="s">
        <v>1414</v>
      </c>
      <c r="B85" s="1049" t="s">
        <v>1415</v>
      </c>
      <c r="C85" s="1050" t="s">
        <v>1416</v>
      </c>
      <c r="D85" s="1051">
        <v>2821.18</v>
      </c>
      <c r="E85" s="1051"/>
      <c r="F85" s="1051">
        <v>2821.18</v>
      </c>
      <c r="G85" s="1051">
        <v>2556.395</v>
      </c>
    </row>
    <row r="86" spans="1:7" x14ac:dyDescent="0.2">
      <c r="A86" s="341"/>
      <c r="B86" s="341"/>
      <c r="C86" s="341"/>
      <c r="D86" s="342"/>
      <c r="E86" s="343"/>
      <c r="F86" s="342"/>
      <c r="G86" s="342"/>
    </row>
    <row r="87" spans="1:7" x14ac:dyDescent="0.2">
      <c r="A87" s="341"/>
      <c r="B87" s="341"/>
      <c r="C87" s="341"/>
      <c r="D87" s="342"/>
      <c r="E87" s="343"/>
      <c r="F87" s="342"/>
      <c r="G87" s="342"/>
    </row>
    <row r="88" spans="1:7" s="227" customFormat="1" ht="13.5" customHeight="1" x14ac:dyDescent="0.2">
      <c r="A88" s="1074"/>
      <c r="B88" s="340"/>
      <c r="C88" s="1075"/>
      <c r="D88" s="1057">
        <v>1</v>
      </c>
      <c r="E88" s="1057">
        <v>2</v>
      </c>
      <c r="F88" s="334"/>
      <c r="G88" s="335"/>
    </row>
    <row r="89" spans="1:7" x14ac:dyDescent="0.2">
      <c r="A89" s="1345" t="s">
        <v>1140</v>
      </c>
      <c r="B89" s="1346"/>
      <c r="C89" s="1351" t="s">
        <v>1141</v>
      </c>
      <c r="D89" s="1342" t="s">
        <v>1142</v>
      </c>
      <c r="E89" s="1343"/>
      <c r="F89" s="334"/>
      <c r="G89" s="335"/>
    </row>
    <row r="90" spans="1:7" x14ac:dyDescent="0.2">
      <c r="A90" s="1349"/>
      <c r="B90" s="1350"/>
      <c r="C90" s="1356"/>
      <c r="D90" s="1058" t="s">
        <v>1143</v>
      </c>
      <c r="E90" s="1059" t="s">
        <v>1144</v>
      </c>
      <c r="F90" s="334"/>
      <c r="G90" s="335"/>
    </row>
    <row r="91" spans="1:7" x14ac:dyDescent="0.2">
      <c r="A91" s="1064"/>
      <c r="B91" s="1064" t="s">
        <v>1417</v>
      </c>
      <c r="C91" s="1065" t="s">
        <v>64</v>
      </c>
      <c r="D91" s="1046">
        <v>2874848.8388100001</v>
      </c>
      <c r="E91" s="1046">
        <v>2667940.71765</v>
      </c>
      <c r="F91" s="332"/>
      <c r="G91" s="333"/>
    </row>
    <row r="92" spans="1:7" x14ac:dyDescent="0.2">
      <c r="A92" s="1064" t="s">
        <v>1418</v>
      </c>
      <c r="B92" s="1064" t="s">
        <v>1419</v>
      </c>
      <c r="C92" s="1065" t="s">
        <v>64</v>
      </c>
      <c r="D92" s="1046">
        <v>2614495.95995</v>
      </c>
      <c r="E92" s="1046">
        <v>2454891.4622599999</v>
      </c>
      <c r="F92" s="332"/>
      <c r="G92" s="333"/>
    </row>
    <row r="93" spans="1:7" x14ac:dyDescent="0.2">
      <c r="A93" s="1064" t="s">
        <v>1420</v>
      </c>
      <c r="B93" s="1064" t="s">
        <v>1421</v>
      </c>
      <c r="C93" s="1065" t="s">
        <v>64</v>
      </c>
      <c r="D93" s="1046">
        <v>2345825.3121799999</v>
      </c>
      <c r="E93" s="1046">
        <v>2201973.9799700002</v>
      </c>
      <c r="F93" s="332"/>
      <c r="G93" s="333"/>
    </row>
    <row r="94" spans="1:7" s="227" customFormat="1" x14ac:dyDescent="0.2">
      <c r="A94" s="409" t="s">
        <v>1422</v>
      </c>
      <c r="B94" s="409" t="s">
        <v>1423</v>
      </c>
      <c r="C94" s="414" t="s">
        <v>1424</v>
      </c>
      <c r="D94" s="410">
        <v>1815621.1465400001</v>
      </c>
      <c r="E94" s="410">
        <v>1729574.14001</v>
      </c>
      <c r="F94" s="334"/>
      <c r="G94" s="335"/>
    </row>
    <row r="95" spans="1:7" x14ac:dyDescent="0.2">
      <c r="A95" s="409" t="s">
        <v>1425</v>
      </c>
      <c r="B95" s="409" t="s">
        <v>1426</v>
      </c>
      <c r="C95" s="414" t="s">
        <v>1427</v>
      </c>
      <c r="D95" s="422">
        <v>532086.05353999999</v>
      </c>
      <c r="E95" s="422">
        <v>474634.27585999999</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0</v>
      </c>
      <c r="E97" s="422">
        <v>0</v>
      </c>
      <c r="F97" s="336"/>
      <c r="G97" s="329"/>
    </row>
    <row r="98" spans="1:7" s="227" customFormat="1" x14ac:dyDescent="0.2">
      <c r="A98" s="409" t="s">
        <v>1434</v>
      </c>
      <c r="B98" s="409" t="s">
        <v>1435</v>
      </c>
      <c r="C98" s="414" t="s">
        <v>1436</v>
      </c>
      <c r="D98" s="422">
        <v>0</v>
      </c>
      <c r="E98" s="422">
        <v>0</v>
      </c>
      <c r="F98" s="336"/>
      <c r="G98" s="329"/>
    </row>
    <row r="99" spans="1:7" s="227" customFormat="1" x14ac:dyDescent="0.2">
      <c r="A99" s="409" t="s">
        <v>1437</v>
      </c>
      <c r="B99" s="409" t="s">
        <v>1438</v>
      </c>
      <c r="C99" s="414" t="s">
        <v>1439</v>
      </c>
      <c r="D99" s="422">
        <v>-1881.8878999999999</v>
      </c>
      <c r="E99" s="422">
        <v>-2234.4358999999999</v>
      </c>
      <c r="F99" s="336"/>
      <c r="G99" s="329"/>
    </row>
    <row r="100" spans="1:7" x14ac:dyDescent="0.2">
      <c r="A100" s="1064" t="s">
        <v>1440</v>
      </c>
      <c r="B100" s="1064" t="s">
        <v>1441</v>
      </c>
      <c r="C100" s="1065" t="s">
        <v>64</v>
      </c>
      <c r="D100" s="1046">
        <v>268470.16165000002</v>
      </c>
      <c r="E100" s="1046">
        <v>252127.56237</v>
      </c>
      <c r="F100" s="332"/>
      <c r="G100" s="333"/>
    </row>
    <row r="101" spans="1:7" s="227" customFormat="1" x14ac:dyDescent="0.2">
      <c r="A101" s="409" t="s">
        <v>1442</v>
      </c>
      <c r="B101" s="409" t="s">
        <v>1443</v>
      </c>
      <c r="C101" s="414" t="s">
        <v>1444</v>
      </c>
      <c r="D101" s="410">
        <v>8622.0961200000002</v>
      </c>
      <c r="E101" s="410">
        <v>7953.8123299999997</v>
      </c>
      <c r="F101" s="334"/>
      <c r="G101" s="335"/>
    </row>
    <row r="102" spans="1:7" x14ac:dyDescent="0.2">
      <c r="A102" s="409" t="s">
        <v>1445</v>
      </c>
      <c r="B102" s="409" t="s">
        <v>1446</v>
      </c>
      <c r="C102" s="414" t="s">
        <v>1447</v>
      </c>
      <c r="D102" s="422">
        <v>16984.517100000001</v>
      </c>
      <c r="E102" s="422">
        <v>17679.34834</v>
      </c>
      <c r="F102" s="334"/>
      <c r="G102" s="335"/>
    </row>
    <row r="103" spans="1:7" ht="12.75" customHeight="1" x14ac:dyDescent="0.2">
      <c r="A103" s="409" t="s">
        <v>1448</v>
      </c>
      <c r="B103" s="409" t="s">
        <v>1449</v>
      </c>
      <c r="C103" s="414" t="s">
        <v>1450</v>
      </c>
      <c r="D103" s="422">
        <v>43783.698210000002</v>
      </c>
      <c r="E103" s="422">
        <v>37685.396500000003</v>
      </c>
      <c r="F103" s="334"/>
      <c r="G103" s="335"/>
    </row>
    <row r="104" spans="1:7" x14ac:dyDescent="0.2">
      <c r="A104" s="409" t="s">
        <v>1451</v>
      </c>
      <c r="B104" s="409" t="s">
        <v>1452</v>
      </c>
      <c r="C104" s="414" t="s">
        <v>1453</v>
      </c>
      <c r="D104" s="422">
        <v>18680.689419999999</v>
      </c>
      <c r="E104" s="422">
        <v>16293.453949999999</v>
      </c>
      <c r="F104" s="336"/>
      <c r="G104" s="329"/>
    </row>
    <row r="105" spans="1:7" x14ac:dyDescent="0.2">
      <c r="A105" s="409" t="s">
        <v>1454</v>
      </c>
      <c r="B105" s="409" t="s">
        <v>1455</v>
      </c>
      <c r="C105" s="414" t="s">
        <v>1456</v>
      </c>
      <c r="D105" s="422">
        <v>180399.16080000001</v>
      </c>
      <c r="E105" s="422">
        <v>172515.55124999999</v>
      </c>
      <c r="F105" s="334"/>
      <c r="G105" s="335"/>
    </row>
    <row r="106" spans="1:7" x14ac:dyDescent="0.2">
      <c r="A106" s="1064" t="s">
        <v>1460</v>
      </c>
      <c r="B106" s="1064" t="s">
        <v>1461</v>
      </c>
      <c r="C106" s="1065" t="s">
        <v>64</v>
      </c>
      <c r="D106" s="1046">
        <v>200.48612</v>
      </c>
      <c r="E106" s="1046">
        <v>789.91992000000005</v>
      </c>
      <c r="F106" s="334"/>
      <c r="G106" s="329"/>
    </row>
    <row r="107" spans="1:7" s="227" customFormat="1" x14ac:dyDescent="0.2">
      <c r="A107" s="409" t="s">
        <v>1462</v>
      </c>
      <c r="B107" s="409" t="s">
        <v>1463</v>
      </c>
      <c r="C107" s="414" t="s">
        <v>64</v>
      </c>
      <c r="D107" s="410">
        <v>474.05392999999998</v>
      </c>
      <c r="E107" s="410">
        <v>789.91992000000005</v>
      </c>
      <c r="F107" s="336"/>
      <c r="G107" s="335"/>
    </row>
    <row r="108" spans="1:7" x14ac:dyDescent="0.2">
      <c r="A108" s="409" t="s">
        <v>1464</v>
      </c>
      <c r="B108" s="409" t="s">
        <v>1465</v>
      </c>
      <c r="C108" s="414" t="s">
        <v>1466</v>
      </c>
      <c r="D108" s="422">
        <v>0</v>
      </c>
      <c r="E108" s="422">
        <v>0</v>
      </c>
      <c r="F108" s="336"/>
      <c r="G108" s="329"/>
    </row>
    <row r="109" spans="1:7" x14ac:dyDescent="0.2">
      <c r="A109" s="409" t="s">
        <v>1467</v>
      </c>
      <c r="B109" s="409" t="s">
        <v>1468</v>
      </c>
      <c r="C109" s="414" t="s">
        <v>1469</v>
      </c>
      <c r="D109" s="422">
        <v>-273.56781000000001</v>
      </c>
      <c r="E109" s="422">
        <v>0</v>
      </c>
      <c r="F109" s="332"/>
      <c r="G109" s="333"/>
    </row>
    <row r="110" spans="1:7" x14ac:dyDescent="0.2">
      <c r="A110" s="1064" t="s">
        <v>1470</v>
      </c>
      <c r="B110" s="1064" t="s">
        <v>1471</v>
      </c>
      <c r="C110" s="1065" t="s">
        <v>64</v>
      </c>
      <c r="D110" s="1046">
        <v>260352.87886</v>
      </c>
      <c r="E110" s="1046">
        <v>213049.25539000001</v>
      </c>
      <c r="F110" s="332"/>
      <c r="G110" s="333"/>
    </row>
    <row r="111" spans="1:7" ht="12.75" customHeight="1" x14ac:dyDescent="0.2">
      <c r="A111" s="1064" t="s">
        <v>1472</v>
      </c>
      <c r="B111" s="1064" t="s">
        <v>1473</v>
      </c>
      <c r="C111" s="1065" t="s">
        <v>64</v>
      </c>
      <c r="D111" s="1046">
        <v>0</v>
      </c>
      <c r="E111" s="1046">
        <v>0</v>
      </c>
      <c r="F111" s="336"/>
      <c r="G111" s="329"/>
    </row>
    <row r="112" spans="1:7" ht="12.75" customHeight="1" x14ac:dyDescent="0.2">
      <c r="A112" s="409" t="s">
        <v>1474</v>
      </c>
      <c r="B112" s="409" t="s">
        <v>1473</v>
      </c>
      <c r="C112" s="414" t="s">
        <v>1475</v>
      </c>
      <c r="D112" s="410"/>
      <c r="E112" s="410"/>
      <c r="F112" s="332"/>
      <c r="G112" s="333"/>
    </row>
    <row r="113" spans="1:7" ht="12.75" customHeight="1" x14ac:dyDescent="0.2">
      <c r="A113" s="1064" t="s">
        <v>1476</v>
      </c>
      <c r="B113" s="1064" t="s">
        <v>1477</v>
      </c>
      <c r="C113" s="1065" t="s">
        <v>64</v>
      </c>
      <c r="D113" s="1046">
        <v>22002</v>
      </c>
      <c r="E113" s="1046">
        <v>2421.3481700000002</v>
      </c>
      <c r="F113" s="336"/>
      <c r="G113" s="329"/>
    </row>
    <row r="114" spans="1:7" ht="12.75" customHeight="1" x14ac:dyDescent="0.2">
      <c r="A114" s="409" t="s">
        <v>1478</v>
      </c>
      <c r="B114" s="409" t="s">
        <v>1479</v>
      </c>
      <c r="C114" s="414" t="s">
        <v>1480</v>
      </c>
      <c r="D114" s="410"/>
      <c r="E114" s="410"/>
      <c r="F114" s="336"/>
      <c r="G114" s="329"/>
    </row>
    <row r="115" spans="1:7" ht="12.75" customHeight="1" x14ac:dyDescent="0.2">
      <c r="A115" s="409" t="s">
        <v>1481</v>
      </c>
      <c r="B115" s="409" t="s">
        <v>1482</v>
      </c>
      <c r="C115" s="414" t="s">
        <v>1483</v>
      </c>
      <c r="D115" s="422">
        <v>0</v>
      </c>
      <c r="E115" s="422">
        <v>0</v>
      </c>
      <c r="F115" s="336"/>
      <c r="G115" s="329"/>
    </row>
    <row r="116" spans="1:7" ht="12.75" customHeight="1" x14ac:dyDescent="0.2">
      <c r="A116" s="409" t="s">
        <v>1487</v>
      </c>
      <c r="B116" s="409" t="s">
        <v>1488</v>
      </c>
      <c r="C116" s="414" t="s">
        <v>1489</v>
      </c>
      <c r="D116" s="422">
        <v>0</v>
      </c>
      <c r="E116" s="422">
        <v>0</v>
      </c>
      <c r="F116" s="336"/>
      <c r="G116" s="329"/>
    </row>
    <row r="117" spans="1:7" ht="12.75" customHeight="1" x14ac:dyDescent="0.2">
      <c r="A117" s="409" t="s">
        <v>1496</v>
      </c>
      <c r="B117" s="409" t="s">
        <v>1497</v>
      </c>
      <c r="C117" s="414" t="s">
        <v>1498</v>
      </c>
      <c r="D117" s="422">
        <v>0</v>
      </c>
      <c r="E117" s="422">
        <v>0</v>
      </c>
      <c r="F117" s="332"/>
      <c r="G117" s="333"/>
    </row>
    <row r="118" spans="1:7" ht="12.75" customHeight="1" x14ac:dyDescent="0.2">
      <c r="A118" s="409" t="s">
        <v>1499</v>
      </c>
      <c r="B118" s="409" t="s">
        <v>1500</v>
      </c>
      <c r="C118" s="414" t="s">
        <v>1501</v>
      </c>
      <c r="D118" s="422">
        <v>22002</v>
      </c>
      <c r="E118" s="422">
        <v>2421.3481700000002</v>
      </c>
      <c r="F118" s="336"/>
      <c r="G118" s="329"/>
    </row>
    <row r="119" spans="1:7" ht="12.75" customHeight="1" x14ac:dyDescent="0.2">
      <c r="A119" s="1064" t="s">
        <v>1502</v>
      </c>
      <c r="B119" s="1064" t="s">
        <v>1503</v>
      </c>
      <c r="C119" s="1065" t="s">
        <v>64</v>
      </c>
      <c r="D119" s="1046">
        <v>238350.87886</v>
      </c>
      <c r="E119" s="1046">
        <v>210627.90721999999</v>
      </c>
      <c r="F119" s="336"/>
      <c r="G119" s="329"/>
    </row>
    <row r="120" spans="1:7" ht="12.75" customHeight="1" x14ac:dyDescent="0.2">
      <c r="A120" s="409" t="s">
        <v>1504</v>
      </c>
      <c r="B120" s="409" t="s">
        <v>1505</v>
      </c>
      <c r="C120" s="414" t="s">
        <v>1506</v>
      </c>
      <c r="D120" s="410"/>
      <c r="E120" s="410"/>
      <c r="F120" s="334"/>
      <c r="G120" s="335"/>
    </row>
    <row r="121" spans="1:7" ht="12.75" customHeight="1" x14ac:dyDescent="0.2">
      <c r="A121" s="409" t="s">
        <v>1513</v>
      </c>
      <c r="B121" s="409" t="s">
        <v>1514</v>
      </c>
      <c r="C121" s="414" t="s">
        <v>1515</v>
      </c>
      <c r="D121" s="422">
        <v>0</v>
      </c>
      <c r="E121" s="422">
        <v>0</v>
      </c>
      <c r="F121" s="334"/>
      <c r="G121" s="335"/>
    </row>
    <row r="122" spans="1:7" ht="12.75" customHeight="1" x14ac:dyDescent="0.2">
      <c r="A122" s="409" t="s">
        <v>1516</v>
      </c>
      <c r="B122" s="409" t="s">
        <v>1517</v>
      </c>
      <c r="C122" s="414" t="s">
        <v>1518</v>
      </c>
      <c r="D122" s="422">
        <v>38340.213839999997</v>
      </c>
      <c r="E122" s="422">
        <v>25131.012439999999</v>
      </c>
      <c r="F122" s="334"/>
      <c r="G122" s="335"/>
    </row>
    <row r="123" spans="1:7" ht="12.75" customHeight="1" x14ac:dyDescent="0.2">
      <c r="A123" s="409" t="s">
        <v>1522</v>
      </c>
      <c r="B123" s="409" t="s">
        <v>1523</v>
      </c>
      <c r="C123" s="414" t="s">
        <v>1524</v>
      </c>
      <c r="D123" s="422">
        <v>26704.809700000002</v>
      </c>
      <c r="E123" s="422">
        <v>25360.45091</v>
      </c>
      <c r="F123" s="334"/>
      <c r="G123" s="335"/>
    </row>
    <row r="124" spans="1:7" ht="12.75" customHeight="1" x14ac:dyDescent="0.2">
      <c r="A124" s="409" t="s">
        <v>1528</v>
      </c>
      <c r="B124" s="409" t="s">
        <v>1529</v>
      </c>
      <c r="C124" s="414" t="s">
        <v>1530</v>
      </c>
      <c r="D124" s="422">
        <v>0</v>
      </c>
      <c r="E124" s="422">
        <v>0</v>
      </c>
      <c r="F124" s="334"/>
      <c r="G124" s="335"/>
    </row>
    <row r="125" spans="1:7" ht="12.75" customHeight="1" x14ac:dyDescent="0.2">
      <c r="A125" s="409" t="s">
        <v>1531</v>
      </c>
      <c r="B125" s="409" t="s">
        <v>1532</v>
      </c>
      <c r="C125" s="414" t="s">
        <v>1533</v>
      </c>
      <c r="D125" s="422">
        <v>58788.995000000003</v>
      </c>
      <c r="E125" s="422">
        <v>54122.258999999998</v>
      </c>
      <c r="F125" s="336"/>
      <c r="G125" s="329"/>
    </row>
    <row r="126" spans="1:7" ht="12.75" customHeight="1" x14ac:dyDescent="0.2">
      <c r="A126" s="409" t="s">
        <v>1534</v>
      </c>
      <c r="B126" s="409" t="s">
        <v>1535</v>
      </c>
      <c r="C126" s="414" t="s">
        <v>1536</v>
      </c>
      <c r="D126" s="422">
        <v>4561.8320000000003</v>
      </c>
      <c r="E126" s="422">
        <v>4743.08</v>
      </c>
      <c r="F126" s="334"/>
      <c r="G126" s="335"/>
    </row>
    <row r="127" spans="1:7" ht="12.75" customHeight="1" x14ac:dyDescent="0.2">
      <c r="A127" s="409" t="s">
        <v>1537</v>
      </c>
      <c r="B127" s="409" t="s">
        <v>1321</v>
      </c>
      <c r="C127" s="414" t="s">
        <v>1322</v>
      </c>
      <c r="D127" s="422">
        <v>24742.831999999999</v>
      </c>
      <c r="E127" s="422">
        <v>22738.789379999998</v>
      </c>
      <c r="F127" s="334"/>
      <c r="G127" s="335"/>
    </row>
    <row r="128" spans="1:7" ht="12.75" customHeight="1" x14ac:dyDescent="0.2">
      <c r="A128" s="409" t="s">
        <v>1538</v>
      </c>
      <c r="B128" s="409" t="s">
        <v>1324</v>
      </c>
      <c r="C128" s="414" t="s">
        <v>1325</v>
      </c>
      <c r="D128" s="422">
        <v>10676.65</v>
      </c>
      <c r="E128" s="422">
        <v>9895.7119999999995</v>
      </c>
      <c r="F128" s="334"/>
      <c r="G128" s="335"/>
    </row>
    <row r="129" spans="1:7" ht="12.75" customHeight="1" x14ac:dyDescent="0.2">
      <c r="A129" s="409" t="s">
        <v>1539</v>
      </c>
      <c r="B129" s="409" t="s">
        <v>1327</v>
      </c>
      <c r="C129" s="414" t="s">
        <v>1328</v>
      </c>
      <c r="D129" s="422">
        <v>0</v>
      </c>
      <c r="E129" s="422">
        <v>0</v>
      </c>
      <c r="F129" s="336"/>
      <c r="G129" s="329"/>
    </row>
    <row r="130" spans="1:7" ht="12.75" customHeight="1" x14ac:dyDescent="0.2">
      <c r="A130" s="409" t="s">
        <v>1540</v>
      </c>
      <c r="B130" s="409" t="s">
        <v>1330</v>
      </c>
      <c r="C130" s="414" t="s">
        <v>1331</v>
      </c>
      <c r="D130" s="422">
        <v>1.31</v>
      </c>
      <c r="E130" s="422">
        <v>43.354999999999997</v>
      </c>
      <c r="F130" s="336"/>
      <c r="G130" s="329"/>
    </row>
    <row r="131" spans="1:7" ht="12.75" customHeight="1" x14ac:dyDescent="0.2">
      <c r="A131" s="409" t="s">
        <v>1541</v>
      </c>
      <c r="B131" s="409" t="s">
        <v>1333</v>
      </c>
      <c r="C131" s="414" t="s">
        <v>1334</v>
      </c>
      <c r="D131" s="422">
        <v>5250.482</v>
      </c>
      <c r="E131" s="422">
        <v>5330.1869999999999</v>
      </c>
      <c r="F131" s="336"/>
      <c r="G131" s="329"/>
    </row>
    <row r="132" spans="1:7" ht="12.75" customHeight="1" x14ac:dyDescent="0.2">
      <c r="A132" s="409" t="s">
        <v>1542</v>
      </c>
      <c r="B132" s="409" t="s">
        <v>65</v>
      </c>
      <c r="C132" s="414" t="s">
        <v>1336</v>
      </c>
      <c r="D132" s="422">
        <v>99.387</v>
      </c>
      <c r="E132" s="422">
        <v>265.83528000000001</v>
      </c>
      <c r="F132" s="336"/>
      <c r="G132" s="329"/>
    </row>
    <row r="133" spans="1:7" ht="12.75" customHeight="1" x14ac:dyDescent="0.2">
      <c r="A133" s="409" t="s">
        <v>1543</v>
      </c>
      <c r="B133" s="409" t="s">
        <v>1544</v>
      </c>
      <c r="C133" s="414" t="s">
        <v>1545</v>
      </c>
      <c r="D133" s="422">
        <v>0</v>
      </c>
      <c r="E133" s="422">
        <v>0</v>
      </c>
      <c r="F133" s="336"/>
      <c r="G133" s="329"/>
    </row>
    <row r="134" spans="1:7" ht="12.75" customHeight="1" x14ac:dyDescent="0.2">
      <c r="A134" s="409" t="s">
        <v>1546</v>
      </c>
      <c r="B134" s="409" t="s">
        <v>1547</v>
      </c>
      <c r="C134" s="414" t="s">
        <v>1548</v>
      </c>
      <c r="D134" s="422">
        <v>0</v>
      </c>
      <c r="E134" s="422">
        <v>27.449000000000002</v>
      </c>
      <c r="F134" s="336"/>
      <c r="G134" s="329"/>
    </row>
    <row r="135" spans="1:7" ht="12.75" customHeight="1" x14ac:dyDescent="0.2">
      <c r="A135" s="409" t="s">
        <v>1549</v>
      </c>
      <c r="B135" s="409" t="s">
        <v>1550</v>
      </c>
      <c r="C135" s="414" t="s">
        <v>1551</v>
      </c>
      <c r="D135" s="422">
        <v>1155</v>
      </c>
      <c r="E135" s="422">
        <v>1774.96866</v>
      </c>
      <c r="F135" s="327"/>
      <c r="G135" s="327"/>
    </row>
    <row r="136" spans="1:7" ht="12.75" customHeight="1" x14ac:dyDescent="0.2">
      <c r="A136" s="409" t="s">
        <v>1565</v>
      </c>
      <c r="B136" s="409" t="s">
        <v>1566</v>
      </c>
      <c r="C136" s="414" t="s">
        <v>1567</v>
      </c>
      <c r="D136" s="422">
        <v>9476.7237800000003</v>
      </c>
      <c r="E136" s="422">
        <v>2385.9999299999999</v>
      </c>
      <c r="F136" s="327"/>
      <c r="G136" s="327"/>
    </row>
    <row r="137" spans="1:7" ht="12.75" customHeight="1" x14ac:dyDescent="0.2">
      <c r="A137" s="409" t="s">
        <v>1569</v>
      </c>
      <c r="B137" s="409" t="s">
        <v>1570</v>
      </c>
      <c r="C137" s="414" t="s">
        <v>1571</v>
      </c>
      <c r="D137" s="422">
        <v>1331.2344000000001</v>
      </c>
      <c r="E137" s="422">
        <v>1294.3412900000001</v>
      </c>
      <c r="F137" s="327"/>
      <c r="G137" s="327"/>
    </row>
    <row r="138" spans="1:7" ht="12.75" customHeight="1" x14ac:dyDescent="0.2">
      <c r="A138" s="409" t="s">
        <v>1572</v>
      </c>
      <c r="B138" s="409" t="s">
        <v>1573</v>
      </c>
      <c r="C138" s="414" t="s">
        <v>1574</v>
      </c>
      <c r="D138" s="422">
        <v>1117.51983</v>
      </c>
      <c r="E138" s="422">
        <v>1766.33618</v>
      </c>
      <c r="F138" s="327"/>
      <c r="G138" s="327"/>
    </row>
    <row r="139" spans="1:7" ht="12.75" customHeight="1" x14ac:dyDescent="0.2">
      <c r="A139" s="409" t="s">
        <v>1575</v>
      </c>
      <c r="B139" s="409" t="s">
        <v>1576</v>
      </c>
      <c r="C139" s="414" t="s">
        <v>1577</v>
      </c>
      <c r="D139" s="422">
        <v>2612.36384</v>
      </c>
      <c r="E139" s="422">
        <v>1773.3753200000001</v>
      </c>
      <c r="F139" s="327"/>
      <c r="G139" s="327"/>
    </row>
    <row r="140" spans="1:7" ht="12.75" customHeight="1" x14ac:dyDescent="0.2">
      <c r="A140" s="1049" t="s">
        <v>1578</v>
      </c>
      <c r="B140" s="1049" t="s">
        <v>1579</v>
      </c>
      <c r="C140" s="1050" t="s">
        <v>1580</v>
      </c>
      <c r="D140" s="1051">
        <v>53491.52547</v>
      </c>
      <c r="E140" s="1051">
        <v>53974.755830000002</v>
      </c>
      <c r="F140" s="327"/>
      <c r="G140" s="327"/>
    </row>
    <row r="141" spans="1:7" x14ac:dyDescent="0.2">
      <c r="A141" s="223"/>
      <c r="D141" s="327"/>
      <c r="E141" s="327"/>
      <c r="F141" s="327"/>
      <c r="G141" s="327"/>
    </row>
    <row r="142" spans="1:7" x14ac:dyDescent="0.2">
      <c r="A142" s="223"/>
      <c r="D142" s="327"/>
      <c r="E142" s="327"/>
      <c r="F142" s="327"/>
      <c r="G142" s="327"/>
    </row>
    <row r="143" spans="1:7" x14ac:dyDescent="0.2">
      <c r="A143" s="223"/>
      <c r="D143" s="327"/>
      <c r="E143" s="327"/>
      <c r="F143" s="327"/>
      <c r="G143" s="327"/>
    </row>
    <row r="144" spans="1:7" x14ac:dyDescent="0.2">
      <c r="A144" s="223"/>
      <c r="D144" s="327"/>
      <c r="E144" s="327"/>
      <c r="F144" s="327"/>
      <c r="G144" s="327"/>
    </row>
    <row r="145" spans="1:7" x14ac:dyDescent="0.2">
      <c r="A145" s="223"/>
      <c r="D145" s="327"/>
      <c r="E145" s="327"/>
      <c r="F145" s="327"/>
      <c r="G145" s="327"/>
    </row>
    <row r="146" spans="1:7"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83" fitToHeight="2" orientation="portrait" useFirstPageNumber="1" r:id="rId1"/>
  <headerFooter>
    <oddHeader>&amp;L&amp;"Tahoma,Kurzíva"Závěrečný účet Moravskoslezského kraje za rok 2022&amp;R&amp;"Tahoma,Kurzíva"Tabulka č. 43</oddHeader>
    <oddFooter>&amp;C&amp;"Tahoma,Obyčejné"&amp;P</oddFooter>
  </headerFooter>
  <rowBreaks count="1" manualBreakCount="1">
    <brk id="74" max="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A189E-913C-45E7-A1C9-176721C850CA}">
  <sheetPr>
    <pageSetUpPr fitToPage="1"/>
  </sheetPr>
  <dimension ref="A1:G83"/>
  <sheetViews>
    <sheetView showGridLines="0" zoomScaleNormal="100" zoomScaleSheetLayoutView="100" workbookViewId="0">
      <selection activeCell="H10" sqref="H10"/>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1764</v>
      </c>
      <c r="B2" s="1344"/>
      <c r="C2" s="1344"/>
      <c r="D2" s="1344"/>
      <c r="E2" s="1344"/>
      <c r="F2" s="1344"/>
      <c r="G2" s="1344"/>
    </row>
    <row r="4" spans="1:7" ht="12.75" customHeight="1" x14ac:dyDescent="0.2">
      <c r="A4" s="1081"/>
      <c r="B4" s="1082"/>
      <c r="C4" s="1083"/>
      <c r="D4" s="1084">
        <v>1</v>
      </c>
      <c r="E4" s="1084">
        <v>2</v>
      </c>
      <c r="F4" s="1084">
        <v>3</v>
      </c>
      <c r="G4" s="1084">
        <v>4</v>
      </c>
    </row>
    <row r="5" spans="1:7" s="229" customFormat="1" ht="12.75" customHeight="1" x14ac:dyDescent="0.2">
      <c r="A5" s="1366" t="s">
        <v>1765</v>
      </c>
      <c r="B5" s="1367"/>
      <c r="C5" s="1370" t="s">
        <v>1141</v>
      </c>
      <c r="D5" s="1372" t="s">
        <v>1584</v>
      </c>
      <c r="E5" s="1372"/>
      <c r="F5" s="1372" t="s">
        <v>1585</v>
      </c>
      <c r="G5" s="1372"/>
    </row>
    <row r="6" spans="1:7" s="229" customFormat="1" ht="2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1600650.8335599999</v>
      </c>
      <c r="E7" s="1087">
        <v>7249.7469199999996</v>
      </c>
      <c r="F7" s="1087">
        <v>1581080.35959</v>
      </c>
      <c r="G7" s="1087">
        <v>5904.6049199999998</v>
      </c>
    </row>
    <row r="8" spans="1:7" x14ac:dyDescent="0.2">
      <c r="A8" s="1044" t="s">
        <v>1151</v>
      </c>
      <c r="B8" s="1044" t="s">
        <v>1589</v>
      </c>
      <c r="C8" s="1069" t="s">
        <v>64</v>
      </c>
      <c r="D8" s="1087">
        <v>1596805.3188499999</v>
      </c>
      <c r="E8" s="1087">
        <v>7249.7139200000001</v>
      </c>
      <c r="F8" s="1087">
        <v>1580110.13142</v>
      </c>
      <c r="G8" s="1087">
        <v>5904.5504199999996</v>
      </c>
    </row>
    <row r="9" spans="1:7" x14ac:dyDescent="0.2">
      <c r="A9" s="1052" t="s">
        <v>1153</v>
      </c>
      <c r="B9" s="1052" t="s">
        <v>1590</v>
      </c>
      <c r="C9" s="1072" t="s">
        <v>1591</v>
      </c>
      <c r="D9" s="417">
        <v>106888.45458999999</v>
      </c>
      <c r="E9" s="417">
        <v>3217.4049300000001</v>
      </c>
      <c r="F9" s="417">
        <v>90925.040150000001</v>
      </c>
      <c r="G9" s="417">
        <v>2514.9438799999998</v>
      </c>
    </row>
    <row r="10" spans="1:7" x14ac:dyDescent="0.2">
      <c r="A10" s="409" t="s">
        <v>1156</v>
      </c>
      <c r="B10" s="409" t="s">
        <v>1592</v>
      </c>
      <c r="C10" s="414" t="s">
        <v>1593</v>
      </c>
      <c r="D10" s="417">
        <v>48639.66156</v>
      </c>
      <c r="E10" s="417">
        <v>573.51157999999998</v>
      </c>
      <c r="F10" s="417">
        <v>46858.036090000001</v>
      </c>
      <c r="G10" s="417">
        <v>583.37063999999998</v>
      </c>
    </row>
    <row r="11" spans="1:7" x14ac:dyDescent="0.2">
      <c r="A11" s="409" t="s">
        <v>1159</v>
      </c>
      <c r="B11" s="409" t="s">
        <v>1594</v>
      </c>
      <c r="C11" s="414" t="s">
        <v>1595</v>
      </c>
      <c r="D11" s="417"/>
      <c r="E11" s="417"/>
      <c r="F11" s="417"/>
      <c r="G11" s="417"/>
    </row>
    <row r="12" spans="1:7" x14ac:dyDescent="0.2">
      <c r="A12" s="409" t="s">
        <v>1162</v>
      </c>
      <c r="B12" s="409" t="s">
        <v>1596</v>
      </c>
      <c r="C12" s="414" t="s">
        <v>1597</v>
      </c>
      <c r="D12" s="417"/>
      <c r="E12" s="417"/>
      <c r="F12" s="417"/>
      <c r="G12" s="417"/>
    </row>
    <row r="13" spans="1:7" x14ac:dyDescent="0.2">
      <c r="A13" s="409" t="s">
        <v>1165</v>
      </c>
      <c r="B13" s="409" t="s">
        <v>1598</v>
      </c>
      <c r="C13" s="414" t="s">
        <v>1599</v>
      </c>
      <c r="D13" s="417">
        <v>-58.225000000000001</v>
      </c>
      <c r="E13" s="417"/>
      <c r="F13" s="417">
        <v>-39.463000000000001</v>
      </c>
      <c r="G13" s="417"/>
    </row>
    <row r="14" spans="1:7" x14ac:dyDescent="0.2">
      <c r="A14" s="409" t="s">
        <v>1168</v>
      </c>
      <c r="B14" s="409" t="s">
        <v>1600</v>
      </c>
      <c r="C14" s="414" t="s">
        <v>1601</v>
      </c>
      <c r="D14" s="417"/>
      <c r="E14" s="417"/>
      <c r="F14" s="417">
        <v>-1.6422000000000001</v>
      </c>
      <c r="G14" s="417"/>
    </row>
    <row r="15" spans="1:7" x14ac:dyDescent="0.2">
      <c r="A15" s="409" t="s">
        <v>1171</v>
      </c>
      <c r="B15" s="409" t="s">
        <v>1602</v>
      </c>
      <c r="C15" s="414" t="s">
        <v>1603</v>
      </c>
      <c r="D15" s="417">
        <v>2.4350000000000001</v>
      </c>
      <c r="E15" s="417"/>
      <c r="F15" s="417">
        <v>-66.233999999999995</v>
      </c>
      <c r="G15" s="417"/>
    </row>
    <row r="16" spans="1:7" x14ac:dyDescent="0.2">
      <c r="A16" s="409" t="s">
        <v>1174</v>
      </c>
      <c r="B16" s="409" t="s">
        <v>159</v>
      </c>
      <c r="C16" s="414" t="s">
        <v>1604</v>
      </c>
      <c r="D16" s="417">
        <v>50175.050990000003</v>
      </c>
      <c r="E16" s="417">
        <v>569.35554000000002</v>
      </c>
      <c r="F16" s="417">
        <v>47469.816769999998</v>
      </c>
      <c r="G16" s="417">
        <v>64.630930000000006</v>
      </c>
    </row>
    <row r="17" spans="1:7" x14ac:dyDescent="0.2">
      <c r="A17" s="409" t="s">
        <v>1177</v>
      </c>
      <c r="B17" s="409" t="s">
        <v>145</v>
      </c>
      <c r="C17" s="414" t="s">
        <v>1605</v>
      </c>
      <c r="D17" s="417">
        <v>1332.99415</v>
      </c>
      <c r="E17" s="417">
        <v>2.3400000000000001E-2</v>
      </c>
      <c r="F17" s="417">
        <v>720.88840000000005</v>
      </c>
      <c r="G17" s="417"/>
    </row>
    <row r="18" spans="1:7" x14ac:dyDescent="0.2">
      <c r="A18" s="409" t="s">
        <v>1606</v>
      </c>
      <c r="B18" s="409" t="s">
        <v>1607</v>
      </c>
      <c r="C18" s="414" t="s">
        <v>1608</v>
      </c>
      <c r="D18" s="417">
        <v>348.56569999999999</v>
      </c>
      <c r="E18" s="417"/>
      <c r="F18" s="417">
        <v>138.50601</v>
      </c>
      <c r="G18" s="417"/>
    </row>
    <row r="19" spans="1:7" x14ac:dyDescent="0.2">
      <c r="A19" s="409" t="s">
        <v>1609</v>
      </c>
      <c r="B19" s="409" t="s">
        <v>1610</v>
      </c>
      <c r="C19" s="414" t="s">
        <v>1611</v>
      </c>
      <c r="D19" s="417"/>
      <c r="E19" s="417"/>
      <c r="F19" s="417"/>
      <c r="G19" s="417"/>
    </row>
    <row r="20" spans="1:7" x14ac:dyDescent="0.2">
      <c r="A20" s="409" t="s">
        <v>1612</v>
      </c>
      <c r="B20" s="409" t="s">
        <v>1613</v>
      </c>
      <c r="C20" s="414" t="s">
        <v>1614</v>
      </c>
      <c r="D20" s="417">
        <v>61989.872280000003</v>
      </c>
      <c r="E20" s="417">
        <v>152.68726000000001</v>
      </c>
      <c r="F20" s="417">
        <v>49208.682860000001</v>
      </c>
      <c r="G20" s="417">
        <v>126.46545</v>
      </c>
    </row>
    <row r="21" spans="1:7" x14ac:dyDescent="0.2">
      <c r="A21" s="409" t="s">
        <v>1615</v>
      </c>
      <c r="B21" s="409" t="s">
        <v>1616</v>
      </c>
      <c r="C21" s="414" t="s">
        <v>1617</v>
      </c>
      <c r="D21" s="417">
        <v>906661.62242999999</v>
      </c>
      <c r="E21" s="417">
        <v>1798.45057</v>
      </c>
      <c r="F21" s="417">
        <v>914700.04570000002</v>
      </c>
      <c r="G21" s="417">
        <v>1737.0263</v>
      </c>
    </row>
    <row r="22" spans="1:7" x14ac:dyDescent="0.2">
      <c r="A22" s="409" t="s">
        <v>1618</v>
      </c>
      <c r="B22" s="409" t="s">
        <v>1619</v>
      </c>
      <c r="C22" s="414" t="s">
        <v>1620</v>
      </c>
      <c r="D22" s="417">
        <v>296259.50774999999</v>
      </c>
      <c r="E22" s="417">
        <v>620.87586999999996</v>
      </c>
      <c r="F22" s="417">
        <v>301564.43012999999</v>
      </c>
      <c r="G22" s="417">
        <v>579.42224999999996</v>
      </c>
    </row>
    <row r="23" spans="1:7" x14ac:dyDescent="0.2">
      <c r="A23" s="409" t="s">
        <v>1621</v>
      </c>
      <c r="B23" s="409" t="s">
        <v>1622</v>
      </c>
      <c r="C23" s="414" t="s">
        <v>1623</v>
      </c>
      <c r="D23" s="417">
        <v>3698.6153100000001</v>
      </c>
      <c r="E23" s="417">
        <v>7.1981900000000003</v>
      </c>
      <c r="F23" s="417">
        <v>3683.60617</v>
      </c>
      <c r="G23" s="417">
        <v>7.5690799999999996</v>
      </c>
    </row>
    <row r="24" spans="1:7" x14ac:dyDescent="0.2">
      <c r="A24" s="409" t="s">
        <v>1624</v>
      </c>
      <c r="B24" s="409" t="s">
        <v>1625</v>
      </c>
      <c r="C24" s="414" t="s">
        <v>1626</v>
      </c>
      <c r="D24" s="417">
        <v>30818.090359999998</v>
      </c>
      <c r="E24" s="417">
        <v>54.510179999999998</v>
      </c>
      <c r="F24" s="417">
        <v>37901.226880000002</v>
      </c>
      <c r="G24" s="417">
        <v>45.608359999999998</v>
      </c>
    </row>
    <row r="25" spans="1:7" x14ac:dyDescent="0.2">
      <c r="A25" s="409" t="s">
        <v>1627</v>
      </c>
      <c r="B25" s="409" t="s">
        <v>1628</v>
      </c>
      <c r="C25" s="414" t="s">
        <v>1629</v>
      </c>
      <c r="D25" s="417">
        <v>617.00302999999997</v>
      </c>
      <c r="E25" s="417"/>
      <c r="F25" s="417">
        <v>1404.5964899999999</v>
      </c>
      <c r="G25" s="417"/>
    </row>
    <row r="26" spans="1:7" x14ac:dyDescent="0.2">
      <c r="A26" s="409" t="s">
        <v>1630</v>
      </c>
      <c r="B26" s="409" t="s">
        <v>1631</v>
      </c>
      <c r="C26" s="414" t="s">
        <v>1632</v>
      </c>
      <c r="D26" s="417">
        <v>-5.4029999999999996</v>
      </c>
      <c r="E26" s="417"/>
      <c r="F26" s="417">
        <v>141.93899999999999</v>
      </c>
      <c r="G26" s="417"/>
    </row>
    <row r="27" spans="1:7" x14ac:dyDescent="0.2">
      <c r="A27" s="409" t="s">
        <v>1633</v>
      </c>
      <c r="B27" s="409" t="s">
        <v>1634</v>
      </c>
      <c r="C27" s="414" t="s">
        <v>1635</v>
      </c>
      <c r="D27" s="417"/>
      <c r="E27" s="417"/>
      <c r="F27" s="417"/>
      <c r="G27" s="417"/>
    </row>
    <row r="28" spans="1:7" x14ac:dyDescent="0.2">
      <c r="A28" s="409" t="s">
        <v>1636</v>
      </c>
      <c r="B28" s="409" t="s">
        <v>1637</v>
      </c>
      <c r="C28" s="414" t="s">
        <v>1638</v>
      </c>
      <c r="D28" s="417">
        <v>54.203270000000003</v>
      </c>
      <c r="E28" s="417"/>
      <c r="F28" s="417">
        <v>42.807899999999997</v>
      </c>
      <c r="G28" s="417">
        <v>0.32667000000000002</v>
      </c>
    </row>
    <row r="29" spans="1:7" x14ac:dyDescent="0.2">
      <c r="A29" s="409" t="s">
        <v>1639</v>
      </c>
      <c r="B29" s="409" t="s">
        <v>1640</v>
      </c>
      <c r="C29" s="414" t="s">
        <v>1641</v>
      </c>
      <c r="D29" s="417">
        <v>10.700469999999999</v>
      </c>
      <c r="E29" s="417"/>
      <c r="F29" s="417"/>
      <c r="G29" s="417"/>
    </row>
    <row r="30" spans="1:7" x14ac:dyDescent="0.2">
      <c r="A30" s="409" t="s">
        <v>1642</v>
      </c>
      <c r="B30" s="409" t="s">
        <v>1643</v>
      </c>
      <c r="C30" s="414" t="s">
        <v>1644</v>
      </c>
      <c r="D30" s="417">
        <v>21.78989</v>
      </c>
      <c r="E30" s="417"/>
      <c r="F30" s="417">
        <v>10.199999999999999</v>
      </c>
      <c r="G30" s="417"/>
    </row>
    <row r="31" spans="1:7" x14ac:dyDescent="0.2">
      <c r="A31" s="409" t="s">
        <v>1645</v>
      </c>
      <c r="B31" s="409" t="s">
        <v>1646</v>
      </c>
      <c r="C31" s="414" t="s">
        <v>1647</v>
      </c>
      <c r="D31" s="417"/>
      <c r="E31" s="417"/>
      <c r="F31" s="417"/>
      <c r="G31" s="417"/>
    </row>
    <row r="32" spans="1:7" x14ac:dyDescent="0.2">
      <c r="A32" s="409" t="s">
        <v>1648</v>
      </c>
      <c r="B32" s="409" t="s">
        <v>1649</v>
      </c>
      <c r="C32" s="414" t="s">
        <v>1650</v>
      </c>
      <c r="D32" s="417"/>
      <c r="E32" s="417"/>
      <c r="F32" s="417">
        <v>3.3043399999999998</v>
      </c>
      <c r="G32" s="417"/>
    </row>
    <row r="33" spans="1:7" x14ac:dyDescent="0.2">
      <c r="A33" s="409" t="s">
        <v>1651</v>
      </c>
      <c r="B33" s="409" t="s">
        <v>1652</v>
      </c>
      <c r="C33" s="414" t="s">
        <v>1653</v>
      </c>
      <c r="D33" s="417">
        <v>2572.92031</v>
      </c>
      <c r="E33" s="417"/>
      <c r="F33" s="417">
        <v>1507.924</v>
      </c>
      <c r="G33" s="417"/>
    </row>
    <row r="34" spans="1:7" x14ac:dyDescent="0.2">
      <c r="A34" s="409" t="s">
        <v>1654</v>
      </c>
      <c r="B34" s="409" t="s">
        <v>1655</v>
      </c>
      <c r="C34" s="414" t="s">
        <v>1656</v>
      </c>
      <c r="D34" s="417">
        <v>-224.23599999999999</v>
      </c>
      <c r="E34" s="417"/>
      <c r="F34" s="417">
        <v>-82.847999999999999</v>
      </c>
      <c r="G34" s="417"/>
    </row>
    <row r="35" spans="1:7" x14ac:dyDescent="0.2">
      <c r="A35" s="409" t="s">
        <v>1657</v>
      </c>
      <c r="B35" s="409" t="s">
        <v>1658</v>
      </c>
      <c r="C35" s="414" t="s">
        <v>1659</v>
      </c>
      <c r="D35" s="417">
        <v>52454.323559999997</v>
      </c>
      <c r="E35" s="417">
        <v>161.70959999999999</v>
      </c>
      <c r="F35" s="417">
        <v>49773.811090000003</v>
      </c>
      <c r="G35" s="417">
        <v>154.87147999999999</v>
      </c>
    </row>
    <row r="36" spans="1:7" x14ac:dyDescent="0.2">
      <c r="A36" s="409" t="s">
        <v>1660</v>
      </c>
      <c r="B36" s="409" t="s">
        <v>1661</v>
      </c>
      <c r="C36" s="414" t="s">
        <v>1662</v>
      </c>
      <c r="D36" s="417"/>
      <c r="E36" s="417"/>
      <c r="F36" s="417"/>
      <c r="G36" s="417"/>
    </row>
    <row r="37" spans="1:7" x14ac:dyDescent="0.2">
      <c r="A37" s="409" t="s">
        <v>1663</v>
      </c>
      <c r="B37" s="409" t="s">
        <v>1664</v>
      </c>
      <c r="C37" s="414" t="s">
        <v>1665</v>
      </c>
      <c r="D37" s="417">
        <v>27.216000000000001</v>
      </c>
      <c r="E37" s="417"/>
      <c r="F37" s="417">
        <v>53.765999999999998</v>
      </c>
      <c r="G37" s="417">
        <v>1.2E-2</v>
      </c>
    </row>
    <row r="38" spans="1:7" x14ac:dyDescent="0.2">
      <c r="A38" s="409" t="s">
        <v>1666</v>
      </c>
      <c r="B38" s="409" t="s">
        <v>1667</v>
      </c>
      <c r="C38" s="414" t="s">
        <v>1668</v>
      </c>
      <c r="D38" s="417"/>
      <c r="E38" s="417"/>
      <c r="F38" s="417"/>
      <c r="G38" s="417"/>
    </row>
    <row r="39" spans="1:7" x14ac:dyDescent="0.2">
      <c r="A39" s="409" t="s">
        <v>1669</v>
      </c>
      <c r="B39" s="409" t="s">
        <v>1670</v>
      </c>
      <c r="C39" s="414" t="s">
        <v>1671</v>
      </c>
      <c r="D39" s="417"/>
      <c r="E39" s="417"/>
      <c r="F39" s="417"/>
      <c r="G39" s="417"/>
    </row>
    <row r="40" spans="1:7" x14ac:dyDescent="0.2">
      <c r="A40" s="409" t="s">
        <v>1672</v>
      </c>
      <c r="B40" s="409" t="s">
        <v>1673</v>
      </c>
      <c r="C40" s="414" t="s">
        <v>1674</v>
      </c>
      <c r="D40" s="417"/>
      <c r="E40" s="417"/>
      <c r="F40" s="417"/>
      <c r="G40" s="417"/>
    </row>
    <row r="41" spans="1:7" x14ac:dyDescent="0.2">
      <c r="A41" s="409" t="s">
        <v>1675</v>
      </c>
      <c r="B41" s="409" t="s">
        <v>1676</v>
      </c>
      <c r="C41" s="414" t="s">
        <v>1677</v>
      </c>
      <c r="D41" s="417">
        <v>4.0919999999999996</v>
      </c>
      <c r="E41" s="417"/>
      <c r="F41" s="417">
        <v>253.05199999999999</v>
      </c>
      <c r="G41" s="417"/>
    </row>
    <row r="42" spans="1:7" x14ac:dyDescent="0.2">
      <c r="A42" s="409" t="s">
        <v>1678</v>
      </c>
      <c r="B42" s="409" t="s">
        <v>1679</v>
      </c>
      <c r="C42" s="414" t="s">
        <v>1680</v>
      </c>
      <c r="D42" s="417">
        <v>33167.331899999997</v>
      </c>
      <c r="E42" s="417">
        <v>90.944599999999994</v>
      </c>
      <c r="F42" s="417">
        <v>32987.358590000003</v>
      </c>
      <c r="G42" s="417">
        <v>90.303380000000004</v>
      </c>
    </row>
    <row r="43" spans="1:7" x14ac:dyDescent="0.2">
      <c r="A43" s="409" t="s">
        <v>1681</v>
      </c>
      <c r="B43" s="409" t="s">
        <v>1682</v>
      </c>
      <c r="C43" s="414" t="s">
        <v>1683</v>
      </c>
      <c r="D43" s="417">
        <v>1348.7322999999999</v>
      </c>
      <c r="E43" s="417">
        <v>3.0421999999999998</v>
      </c>
      <c r="F43" s="417">
        <v>951.28004999999996</v>
      </c>
      <c r="G43" s="417"/>
    </row>
    <row r="44" spans="1:7" x14ac:dyDescent="0.2">
      <c r="A44" s="1044" t="s">
        <v>1180</v>
      </c>
      <c r="B44" s="1044" t="s">
        <v>1684</v>
      </c>
      <c r="C44" s="1069" t="s">
        <v>64</v>
      </c>
      <c r="D44" s="1087">
        <v>941.39862000000005</v>
      </c>
      <c r="E44" s="1087">
        <v>3.3000000000000002E-2</v>
      </c>
      <c r="F44" s="1087">
        <v>532.33784000000003</v>
      </c>
      <c r="G44" s="1087">
        <v>5.45E-2</v>
      </c>
    </row>
    <row r="45" spans="1:7" x14ac:dyDescent="0.2">
      <c r="A45" s="409" t="s">
        <v>1182</v>
      </c>
      <c r="B45" s="409" t="s">
        <v>1685</v>
      </c>
      <c r="C45" s="414" t="s">
        <v>1686</v>
      </c>
      <c r="D45" s="417"/>
      <c r="E45" s="417"/>
      <c r="F45" s="417"/>
      <c r="G45" s="417"/>
    </row>
    <row r="46" spans="1:7" x14ac:dyDescent="0.2">
      <c r="A46" s="409" t="s">
        <v>1184</v>
      </c>
      <c r="B46" s="409" t="s">
        <v>1687</v>
      </c>
      <c r="C46" s="414" t="s">
        <v>1688</v>
      </c>
      <c r="D46" s="417">
        <v>882.72</v>
      </c>
      <c r="E46" s="417"/>
      <c r="F46" s="417">
        <v>482.17556000000002</v>
      </c>
      <c r="G46" s="417"/>
    </row>
    <row r="47" spans="1:7" x14ac:dyDescent="0.2">
      <c r="A47" s="409" t="s">
        <v>1187</v>
      </c>
      <c r="B47" s="409" t="s">
        <v>1689</v>
      </c>
      <c r="C47" s="414" t="s">
        <v>1690</v>
      </c>
      <c r="D47" s="417"/>
      <c r="E47" s="417">
        <v>3.2379999999999999E-2</v>
      </c>
      <c r="F47" s="417">
        <v>0.25606000000000001</v>
      </c>
      <c r="G47" s="417">
        <v>5.45E-2</v>
      </c>
    </row>
    <row r="48" spans="1:7" x14ac:dyDescent="0.2">
      <c r="A48" s="409" t="s">
        <v>1190</v>
      </c>
      <c r="B48" s="409" t="s">
        <v>1691</v>
      </c>
      <c r="C48" s="414" t="s">
        <v>1692</v>
      </c>
      <c r="D48" s="417"/>
      <c r="E48" s="417"/>
      <c r="F48" s="417"/>
      <c r="G48" s="417"/>
    </row>
    <row r="49" spans="1:7" x14ac:dyDescent="0.2">
      <c r="A49" s="409" t="s">
        <v>1193</v>
      </c>
      <c r="B49" s="409" t="s">
        <v>1693</v>
      </c>
      <c r="C49" s="414" t="s">
        <v>1694</v>
      </c>
      <c r="D49" s="417">
        <v>58.678620000000002</v>
      </c>
      <c r="E49" s="417"/>
      <c r="F49" s="417">
        <v>49.906219999999998</v>
      </c>
      <c r="G49" s="417"/>
    </row>
    <row r="50" spans="1:7" x14ac:dyDescent="0.2">
      <c r="A50" s="1044" t="s">
        <v>1211</v>
      </c>
      <c r="B50" s="1044" t="s">
        <v>1695</v>
      </c>
      <c r="C50" s="1069" t="s">
        <v>64</v>
      </c>
      <c r="D50" s="1087">
        <v>0</v>
      </c>
      <c r="E50" s="1087">
        <v>0</v>
      </c>
      <c r="F50" s="1087">
        <v>0</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c r="G52" s="417"/>
    </row>
    <row r="53" spans="1:7" x14ac:dyDescent="0.2">
      <c r="A53" s="1044" t="s">
        <v>1700</v>
      </c>
      <c r="B53" s="1044" t="s">
        <v>1330</v>
      </c>
      <c r="C53" s="1069" t="s">
        <v>64</v>
      </c>
      <c r="D53" s="1087">
        <v>2904.11609</v>
      </c>
      <c r="E53" s="1087">
        <v>0</v>
      </c>
      <c r="F53" s="1087">
        <v>437.89033000000001</v>
      </c>
      <c r="G53" s="1087">
        <v>0</v>
      </c>
    </row>
    <row r="54" spans="1:7" x14ac:dyDescent="0.2">
      <c r="A54" s="409" t="s">
        <v>1701</v>
      </c>
      <c r="B54" s="409" t="s">
        <v>1330</v>
      </c>
      <c r="C54" s="414" t="s">
        <v>1702</v>
      </c>
      <c r="D54" s="417">
        <v>2776.11609</v>
      </c>
      <c r="E54" s="417"/>
      <c r="F54" s="417">
        <v>394.27433000000002</v>
      </c>
      <c r="G54" s="417"/>
    </row>
    <row r="55" spans="1:7" x14ac:dyDescent="0.2">
      <c r="A55" s="409" t="s">
        <v>1703</v>
      </c>
      <c r="B55" s="409" t="s">
        <v>1704</v>
      </c>
      <c r="C55" s="414" t="s">
        <v>1705</v>
      </c>
      <c r="D55" s="417">
        <v>128</v>
      </c>
      <c r="E55" s="417"/>
      <c r="F55" s="417">
        <v>43.616</v>
      </c>
      <c r="G55" s="417"/>
    </row>
    <row r="56" spans="1:7" x14ac:dyDescent="0.2">
      <c r="A56" s="1044" t="s">
        <v>1257</v>
      </c>
      <c r="B56" s="1044" t="s">
        <v>1706</v>
      </c>
      <c r="C56" s="1069" t="s">
        <v>64</v>
      </c>
      <c r="D56" s="1087">
        <v>1600158.0047500001</v>
      </c>
      <c r="E56" s="1087">
        <v>8216.6296600000005</v>
      </c>
      <c r="F56" s="1087">
        <v>1581208.2507199999</v>
      </c>
      <c r="G56" s="1087">
        <v>6566.6337100000001</v>
      </c>
    </row>
    <row r="57" spans="1:7" x14ac:dyDescent="0.2">
      <c r="A57" s="1044" t="s">
        <v>1259</v>
      </c>
      <c r="B57" s="1044" t="s">
        <v>1707</v>
      </c>
      <c r="C57" s="1069" t="s">
        <v>64</v>
      </c>
      <c r="D57" s="1087">
        <v>701958.48478000006</v>
      </c>
      <c r="E57" s="1087">
        <v>8201.9817500000008</v>
      </c>
      <c r="F57" s="1087">
        <v>556179.91801999998</v>
      </c>
      <c r="G57" s="1087">
        <v>6566.5674399999998</v>
      </c>
    </row>
    <row r="58" spans="1:7" x14ac:dyDescent="0.2">
      <c r="A58" s="409" t="s">
        <v>1261</v>
      </c>
      <c r="B58" s="409" t="s">
        <v>1708</v>
      </c>
      <c r="C58" s="414" t="s">
        <v>1709</v>
      </c>
      <c r="D58" s="417">
        <v>591.82281</v>
      </c>
      <c r="E58" s="417">
        <v>332.96724999999998</v>
      </c>
      <c r="F58" s="417">
        <v>528.803</v>
      </c>
      <c r="G58" s="417">
        <v>188.89161999999999</v>
      </c>
    </row>
    <row r="59" spans="1:7" x14ac:dyDescent="0.2">
      <c r="A59" s="409" t="s">
        <v>1264</v>
      </c>
      <c r="B59" s="409" t="s">
        <v>1710</v>
      </c>
      <c r="C59" s="414" t="s">
        <v>1711</v>
      </c>
      <c r="D59" s="417">
        <v>691681.19579000003</v>
      </c>
      <c r="E59" s="417">
        <v>7161.0941999999995</v>
      </c>
      <c r="F59" s="417">
        <v>541766.09340999997</v>
      </c>
      <c r="G59" s="417">
        <v>5906.6090100000001</v>
      </c>
    </row>
    <row r="60" spans="1:7" x14ac:dyDescent="0.2">
      <c r="A60" s="409" t="s">
        <v>1267</v>
      </c>
      <c r="B60" s="409" t="s">
        <v>1712</v>
      </c>
      <c r="C60" s="414" t="s">
        <v>1713</v>
      </c>
      <c r="D60" s="417">
        <v>17.109000000000002</v>
      </c>
      <c r="E60" s="417">
        <v>612.15382999999997</v>
      </c>
      <c r="F60" s="417">
        <v>15.81</v>
      </c>
      <c r="G60" s="417">
        <v>469.99270000000001</v>
      </c>
    </row>
    <row r="61" spans="1:7" x14ac:dyDescent="0.2">
      <c r="A61" s="409" t="s">
        <v>1270</v>
      </c>
      <c r="B61" s="409" t="s">
        <v>1714</v>
      </c>
      <c r="C61" s="414" t="s">
        <v>1715</v>
      </c>
      <c r="D61" s="417"/>
      <c r="E61" s="417"/>
      <c r="F61" s="417"/>
      <c r="G61" s="417"/>
    </row>
    <row r="62" spans="1:7" x14ac:dyDescent="0.2">
      <c r="A62" s="409" t="s">
        <v>1282</v>
      </c>
      <c r="B62" s="409" t="s">
        <v>1716</v>
      </c>
      <c r="C62" s="414" t="s">
        <v>1717</v>
      </c>
      <c r="D62" s="417"/>
      <c r="E62" s="417"/>
      <c r="F62" s="417"/>
      <c r="G62" s="417"/>
    </row>
    <row r="63" spans="1:7" x14ac:dyDescent="0.2">
      <c r="A63" s="409" t="s">
        <v>1285</v>
      </c>
      <c r="B63" s="409" t="s">
        <v>1640</v>
      </c>
      <c r="C63" s="414" t="s">
        <v>1718</v>
      </c>
      <c r="D63" s="417">
        <v>75.187799999999996</v>
      </c>
      <c r="E63" s="417"/>
      <c r="F63" s="417">
        <v>0.40492</v>
      </c>
      <c r="G63" s="417"/>
    </row>
    <row r="64" spans="1:7" x14ac:dyDescent="0.2">
      <c r="A64" s="409" t="s">
        <v>1288</v>
      </c>
      <c r="B64" s="409" t="s">
        <v>1643</v>
      </c>
      <c r="C64" s="414" t="s">
        <v>1719</v>
      </c>
      <c r="D64" s="417">
        <v>0.19800000000000001</v>
      </c>
      <c r="E64" s="417"/>
      <c r="F64" s="417"/>
      <c r="G64" s="417"/>
    </row>
    <row r="65" spans="1:7" x14ac:dyDescent="0.2">
      <c r="A65" s="409" t="s">
        <v>1720</v>
      </c>
      <c r="B65" s="409" t="s">
        <v>1721</v>
      </c>
      <c r="C65" s="414" t="s">
        <v>1722</v>
      </c>
      <c r="D65" s="417"/>
      <c r="E65" s="417"/>
      <c r="F65" s="417"/>
      <c r="G65" s="417"/>
    </row>
    <row r="66" spans="1:7" x14ac:dyDescent="0.2">
      <c r="A66" s="409" t="s">
        <v>1723</v>
      </c>
      <c r="B66" s="409" t="s">
        <v>1724</v>
      </c>
      <c r="C66" s="414" t="s">
        <v>1725</v>
      </c>
      <c r="D66" s="417">
        <v>0.4</v>
      </c>
      <c r="E66" s="417"/>
      <c r="F66" s="417">
        <v>6.0703399999999998</v>
      </c>
      <c r="G66" s="417"/>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74.683000000000007</v>
      </c>
      <c r="E68" s="417"/>
      <c r="F68" s="417">
        <v>279.00700000000001</v>
      </c>
      <c r="G68" s="417"/>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3037.9454599999999</v>
      </c>
      <c r="E70" s="417"/>
      <c r="F70" s="417">
        <v>9170.1348400000006</v>
      </c>
      <c r="G70" s="417"/>
    </row>
    <row r="71" spans="1:7" x14ac:dyDescent="0.2">
      <c r="A71" s="409" t="s">
        <v>1738</v>
      </c>
      <c r="B71" s="409" t="s">
        <v>1739</v>
      </c>
      <c r="C71" s="414" t="s">
        <v>1740</v>
      </c>
      <c r="D71" s="417">
        <v>6479.9429200000004</v>
      </c>
      <c r="E71" s="417">
        <v>95.766469999999998</v>
      </c>
      <c r="F71" s="417">
        <v>4413.5945099999999</v>
      </c>
      <c r="G71" s="417">
        <v>1.0741099999999999</v>
      </c>
    </row>
    <row r="72" spans="1:7" x14ac:dyDescent="0.2">
      <c r="A72" s="1044" t="s">
        <v>1291</v>
      </c>
      <c r="B72" s="1044" t="s">
        <v>1741</v>
      </c>
      <c r="C72" s="1069" t="s">
        <v>64</v>
      </c>
      <c r="D72" s="1087">
        <v>22312.32748</v>
      </c>
      <c r="E72" s="1087">
        <v>2.562E-2</v>
      </c>
      <c r="F72" s="1087">
        <v>1827.62491</v>
      </c>
      <c r="G72" s="1087">
        <v>6.6269999999999996E-2</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22309.796460000001</v>
      </c>
      <c r="E74" s="417"/>
      <c r="F74" s="417">
        <v>1773.6249499999999</v>
      </c>
      <c r="G74" s="417"/>
    </row>
    <row r="75" spans="1:7" x14ac:dyDescent="0.2">
      <c r="A75" s="409" t="s">
        <v>1299</v>
      </c>
      <c r="B75" s="409" t="s">
        <v>1745</v>
      </c>
      <c r="C75" s="414" t="s">
        <v>1746</v>
      </c>
      <c r="D75" s="417"/>
      <c r="E75" s="417">
        <v>2.562E-2</v>
      </c>
      <c r="F75" s="417"/>
      <c r="G75" s="417">
        <v>3.3270000000000001E-2</v>
      </c>
    </row>
    <row r="76" spans="1:7" x14ac:dyDescent="0.2">
      <c r="A76" s="409" t="s">
        <v>1302</v>
      </c>
      <c r="B76" s="409" t="s">
        <v>1747</v>
      </c>
      <c r="C76" s="414" t="s">
        <v>1748</v>
      </c>
      <c r="D76" s="417"/>
      <c r="E76" s="417"/>
      <c r="F76" s="417"/>
      <c r="G76" s="417"/>
    </row>
    <row r="77" spans="1:7" x14ac:dyDescent="0.2">
      <c r="A77" s="409" t="s">
        <v>1308</v>
      </c>
      <c r="B77" s="409" t="s">
        <v>1749</v>
      </c>
      <c r="C77" s="414" t="s">
        <v>1750</v>
      </c>
      <c r="D77" s="417">
        <v>2.5310199999999998</v>
      </c>
      <c r="E77" s="417"/>
      <c r="F77" s="417">
        <v>53.999960000000002</v>
      </c>
      <c r="G77" s="417">
        <v>3.3000000000000002E-2</v>
      </c>
    </row>
    <row r="78" spans="1:7" x14ac:dyDescent="0.2">
      <c r="A78" s="1044" t="s">
        <v>1751</v>
      </c>
      <c r="B78" s="1044" t="s">
        <v>1752</v>
      </c>
      <c r="C78" s="1069" t="s">
        <v>64</v>
      </c>
      <c r="D78" s="1087">
        <v>875887.19249000004</v>
      </c>
      <c r="E78" s="1087">
        <v>14.62229</v>
      </c>
      <c r="F78" s="1087">
        <v>1023200.70779</v>
      </c>
      <c r="G78" s="1087">
        <v>0</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875887.19249000004</v>
      </c>
      <c r="E80" s="417">
        <v>14.62229</v>
      </c>
      <c r="F80" s="417">
        <v>1023200.70779</v>
      </c>
      <c r="G80" s="417"/>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2411.28728</v>
      </c>
      <c r="E82" s="1087">
        <v>966.88274000000001</v>
      </c>
      <c r="F82" s="1087">
        <v>565.78146000000004</v>
      </c>
      <c r="G82" s="1087">
        <v>662.02878999999996</v>
      </c>
    </row>
    <row r="83" spans="1:7" x14ac:dyDescent="0.2">
      <c r="A83" s="1044" t="s">
        <v>1762</v>
      </c>
      <c r="B83" s="1044" t="s">
        <v>1463</v>
      </c>
      <c r="C83" s="1069" t="s">
        <v>64</v>
      </c>
      <c r="D83" s="1087">
        <v>-492.82880999999998</v>
      </c>
      <c r="E83" s="1087">
        <v>966.88274000000001</v>
      </c>
      <c r="F83" s="1087">
        <v>127.89113</v>
      </c>
      <c r="G83" s="1087">
        <v>662.02878999999996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5" orientation="portrait" useFirstPageNumber="1" r:id="rId1"/>
  <headerFooter>
    <oddHeader>&amp;L&amp;"Tahoma,Kurzíva"Závěrečný účet Moravskoslezského kraje za rok 2022&amp;R&amp;"Tahoma,Kurzíva"Tabulka č. 44</oddHeader>
    <oddFooter>&amp;C&amp;"Tahoma,Obyčejné"&amp;P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4567-1C77-40CF-8476-79FC71D3B3DA}">
  <dimension ref="A1:G191"/>
  <sheetViews>
    <sheetView showGridLines="0" zoomScaleNormal="100" zoomScaleSheetLayoutView="100" workbookViewId="0">
      <selection activeCell="H13" sqref="H13"/>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16384" width="9.28515625" style="223"/>
  </cols>
  <sheetData>
    <row r="1" spans="1:7" s="230" customFormat="1" ht="18" customHeight="1" x14ac:dyDescent="0.2">
      <c r="A1" s="1344" t="s">
        <v>4739</v>
      </c>
      <c r="B1" s="1344"/>
      <c r="C1" s="1344"/>
      <c r="D1" s="1344"/>
      <c r="E1" s="1344"/>
      <c r="F1" s="1344"/>
      <c r="G1" s="1344"/>
    </row>
    <row r="2" spans="1:7" s="230" customFormat="1" ht="18" customHeight="1" x14ac:dyDescent="0.2">
      <c r="A2" s="1344" t="s">
        <v>1770</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15973273.12232</v>
      </c>
      <c r="E8" s="1046">
        <v>6423115.7765600001</v>
      </c>
      <c r="F8" s="1046">
        <v>9550157.3457600009</v>
      </c>
      <c r="G8" s="1046">
        <v>8989501.0574099999</v>
      </c>
    </row>
    <row r="9" spans="1:7" s="227" customFormat="1" x14ac:dyDescent="0.2">
      <c r="A9" s="1064" t="s">
        <v>1149</v>
      </c>
      <c r="B9" s="1064" t="s">
        <v>1150</v>
      </c>
      <c r="C9" s="1065" t="s">
        <v>64</v>
      </c>
      <c r="D9" s="1046">
        <v>13924287.41839</v>
      </c>
      <c r="E9" s="1046">
        <v>6421963.0458399998</v>
      </c>
      <c r="F9" s="1046">
        <v>7502324.3725500004</v>
      </c>
      <c r="G9" s="1046">
        <v>7136894.8584799999</v>
      </c>
    </row>
    <row r="10" spans="1:7" s="227" customFormat="1" x14ac:dyDescent="0.2">
      <c r="A10" s="1064" t="s">
        <v>1151</v>
      </c>
      <c r="B10" s="1064" t="s">
        <v>1152</v>
      </c>
      <c r="C10" s="1065" t="s">
        <v>64</v>
      </c>
      <c r="D10" s="1046">
        <v>95889.709589999999</v>
      </c>
      <c r="E10" s="1046">
        <v>81977.377139999997</v>
      </c>
      <c r="F10" s="1046">
        <v>13912.33245</v>
      </c>
      <c r="G10" s="1046">
        <v>15362.218510000001</v>
      </c>
    </row>
    <row r="11" spans="1:7" x14ac:dyDescent="0.2">
      <c r="A11" s="409" t="s">
        <v>1153</v>
      </c>
      <c r="B11" s="409" t="s">
        <v>1154</v>
      </c>
      <c r="C11" s="414" t="s">
        <v>1155</v>
      </c>
      <c r="D11" s="422">
        <v>0</v>
      </c>
      <c r="E11" s="422">
        <v>0</v>
      </c>
      <c r="F11" s="422">
        <v>0</v>
      </c>
      <c r="G11" s="422">
        <v>0</v>
      </c>
    </row>
    <row r="12" spans="1:7" x14ac:dyDescent="0.2">
      <c r="A12" s="409" t="s">
        <v>1156</v>
      </c>
      <c r="B12" s="409" t="s">
        <v>1157</v>
      </c>
      <c r="C12" s="414" t="s">
        <v>1158</v>
      </c>
      <c r="D12" s="410">
        <v>34119.779349999997</v>
      </c>
      <c r="E12" s="422">
        <v>20896.001359999998</v>
      </c>
      <c r="F12" s="410">
        <v>13223.777990000001</v>
      </c>
      <c r="G12" s="422">
        <v>14988.92071</v>
      </c>
    </row>
    <row r="13" spans="1:7" x14ac:dyDescent="0.2">
      <c r="A13" s="409" t="s">
        <v>1159</v>
      </c>
      <c r="B13" s="409" t="s">
        <v>1160</v>
      </c>
      <c r="C13" s="414" t="s">
        <v>1161</v>
      </c>
      <c r="D13" s="410">
        <v>184.244</v>
      </c>
      <c r="E13" s="422">
        <v>30.71</v>
      </c>
      <c r="F13" s="410">
        <v>153.53399999999999</v>
      </c>
      <c r="G13" s="422">
        <v>5.1420000000000003</v>
      </c>
    </row>
    <row r="14" spans="1:7" x14ac:dyDescent="0.2">
      <c r="A14" s="409" t="s">
        <v>1162</v>
      </c>
      <c r="B14" s="409" t="s">
        <v>1163</v>
      </c>
      <c r="C14" s="414" t="s">
        <v>1164</v>
      </c>
      <c r="D14" s="410"/>
      <c r="E14" s="422"/>
      <c r="F14" s="410"/>
      <c r="G14" s="422">
        <v>0</v>
      </c>
    </row>
    <row r="15" spans="1:7" x14ac:dyDescent="0.2">
      <c r="A15" s="409" t="s">
        <v>1165</v>
      </c>
      <c r="B15" s="409" t="s">
        <v>1166</v>
      </c>
      <c r="C15" s="414" t="s">
        <v>1167</v>
      </c>
      <c r="D15" s="410">
        <v>59775.967049999999</v>
      </c>
      <c r="E15" s="422">
        <v>59775.967049999999</v>
      </c>
      <c r="F15" s="410"/>
      <c r="G15" s="422">
        <v>0</v>
      </c>
    </row>
    <row r="16" spans="1:7" x14ac:dyDescent="0.2">
      <c r="A16" s="409" t="s">
        <v>1168</v>
      </c>
      <c r="B16" s="409" t="s">
        <v>1169</v>
      </c>
      <c r="C16" s="414" t="s">
        <v>1170</v>
      </c>
      <c r="D16" s="410">
        <v>1760.71919</v>
      </c>
      <c r="E16" s="422">
        <v>1274.6987300000001</v>
      </c>
      <c r="F16" s="410">
        <v>486.02046000000001</v>
      </c>
      <c r="G16" s="422">
        <v>319.1558</v>
      </c>
    </row>
    <row r="17" spans="1:7" x14ac:dyDescent="0.2">
      <c r="A17" s="409" t="s">
        <v>1171</v>
      </c>
      <c r="B17" s="409" t="s">
        <v>1172</v>
      </c>
      <c r="C17" s="414" t="s">
        <v>1173</v>
      </c>
      <c r="D17" s="410">
        <v>49</v>
      </c>
      <c r="E17" s="422">
        <v>0</v>
      </c>
      <c r="F17" s="410">
        <v>49</v>
      </c>
      <c r="G17" s="422">
        <v>49</v>
      </c>
    </row>
    <row r="18" spans="1:7" x14ac:dyDescent="0.2">
      <c r="A18" s="409" t="s">
        <v>1174</v>
      </c>
      <c r="B18" s="409" t="s">
        <v>1175</v>
      </c>
      <c r="C18" s="414" t="s">
        <v>1176</v>
      </c>
      <c r="D18" s="410"/>
      <c r="E18" s="422"/>
      <c r="F18" s="410"/>
      <c r="G18" s="422">
        <v>0</v>
      </c>
    </row>
    <row r="19" spans="1:7" x14ac:dyDescent="0.2">
      <c r="A19" s="411" t="s">
        <v>1177</v>
      </c>
      <c r="B19" s="409" t="s">
        <v>1178</v>
      </c>
      <c r="C19" s="414" t="s">
        <v>1179</v>
      </c>
      <c r="D19" s="410"/>
      <c r="E19" s="422"/>
      <c r="F19" s="410"/>
      <c r="G19" s="422">
        <v>0</v>
      </c>
    </row>
    <row r="20" spans="1:7" s="227" customFormat="1" x14ac:dyDescent="0.2">
      <c r="A20" s="1064" t="s">
        <v>1180</v>
      </c>
      <c r="B20" s="1064" t="s">
        <v>1181</v>
      </c>
      <c r="C20" s="1065" t="s">
        <v>64</v>
      </c>
      <c r="D20" s="1046">
        <v>13827897.67664</v>
      </c>
      <c r="E20" s="1046">
        <v>6339985.6687000003</v>
      </c>
      <c r="F20" s="1046">
        <v>7487912.0079399999</v>
      </c>
      <c r="G20" s="1046">
        <v>7121014.3246900002</v>
      </c>
    </row>
    <row r="21" spans="1:7" x14ac:dyDescent="0.2">
      <c r="A21" s="409" t="s">
        <v>1182</v>
      </c>
      <c r="B21" s="409" t="s">
        <v>277</v>
      </c>
      <c r="C21" s="414" t="s">
        <v>1183</v>
      </c>
      <c r="D21" s="422">
        <v>535042.83993999998</v>
      </c>
      <c r="E21" s="422">
        <v>0</v>
      </c>
      <c r="F21" s="422">
        <v>535042.83993999998</v>
      </c>
      <c r="G21" s="422">
        <v>535801.74630999996</v>
      </c>
    </row>
    <row r="22" spans="1:7" x14ac:dyDescent="0.2">
      <c r="A22" s="409" t="s">
        <v>1184</v>
      </c>
      <c r="B22" s="409" t="s">
        <v>1185</v>
      </c>
      <c r="C22" s="414" t="s">
        <v>1186</v>
      </c>
      <c r="D22" s="410">
        <v>3821.0316400000002</v>
      </c>
      <c r="E22" s="422">
        <v>0</v>
      </c>
      <c r="F22" s="410">
        <v>3821.0316400000002</v>
      </c>
      <c r="G22" s="422">
        <v>3910.5316400000002</v>
      </c>
    </row>
    <row r="23" spans="1:7" x14ac:dyDescent="0.2">
      <c r="A23" s="409" t="s">
        <v>1187</v>
      </c>
      <c r="B23" s="409" t="s">
        <v>1188</v>
      </c>
      <c r="C23" s="414" t="s">
        <v>1189</v>
      </c>
      <c r="D23" s="410">
        <v>9214068.63112</v>
      </c>
      <c r="E23" s="422">
        <v>3089901.9025599998</v>
      </c>
      <c r="F23" s="410">
        <v>6124166.7285599997</v>
      </c>
      <c r="G23" s="422">
        <v>5892054.0269400002</v>
      </c>
    </row>
    <row r="24" spans="1:7" ht="21" x14ac:dyDescent="0.2">
      <c r="A24" s="409" t="s">
        <v>1190</v>
      </c>
      <c r="B24" s="409" t="s">
        <v>1191</v>
      </c>
      <c r="C24" s="414" t="s">
        <v>1192</v>
      </c>
      <c r="D24" s="410">
        <v>1717650.03623</v>
      </c>
      <c r="E24" s="422">
        <v>1040325.5095</v>
      </c>
      <c r="F24" s="410">
        <v>677324.52673000004</v>
      </c>
      <c r="G24" s="422">
        <v>534167.46828999999</v>
      </c>
    </row>
    <row r="25" spans="1:7" x14ac:dyDescent="0.2">
      <c r="A25" s="409" t="s">
        <v>1193</v>
      </c>
      <c r="B25" s="409" t="s">
        <v>1194</v>
      </c>
      <c r="C25" s="414" t="s">
        <v>1195</v>
      </c>
      <c r="D25" s="410"/>
      <c r="E25" s="422">
        <v>0</v>
      </c>
      <c r="F25" s="410"/>
      <c r="G25" s="422">
        <v>0</v>
      </c>
    </row>
    <row r="26" spans="1:7" x14ac:dyDescent="0.2">
      <c r="A26" s="409" t="s">
        <v>1196</v>
      </c>
      <c r="B26" s="409" t="s">
        <v>1197</v>
      </c>
      <c r="C26" s="414" t="s">
        <v>1198</v>
      </c>
      <c r="D26" s="410">
        <v>2209581.8766399999</v>
      </c>
      <c r="E26" s="422">
        <v>2209581.8766399999</v>
      </c>
      <c r="F26" s="410"/>
      <c r="G26" s="422">
        <v>0</v>
      </c>
    </row>
    <row r="27" spans="1:7" x14ac:dyDescent="0.2">
      <c r="A27" s="409" t="s">
        <v>1199</v>
      </c>
      <c r="B27" s="409" t="s">
        <v>1200</v>
      </c>
      <c r="C27" s="414" t="s">
        <v>1201</v>
      </c>
      <c r="D27" s="410">
        <v>280.29478</v>
      </c>
      <c r="E27" s="422">
        <v>176.38</v>
      </c>
      <c r="F27" s="410">
        <v>103.91477999999999</v>
      </c>
      <c r="G27" s="422">
        <v>135.61534</v>
      </c>
    </row>
    <row r="28" spans="1:7" x14ac:dyDescent="0.2">
      <c r="A28" s="409" t="s">
        <v>1202</v>
      </c>
      <c r="B28" s="409" t="s">
        <v>1203</v>
      </c>
      <c r="C28" s="414" t="s">
        <v>1204</v>
      </c>
      <c r="D28" s="410">
        <v>147427.96629000001</v>
      </c>
      <c r="E28" s="422">
        <v>0</v>
      </c>
      <c r="F28" s="410">
        <v>147427.96629000001</v>
      </c>
      <c r="G28" s="422">
        <v>154919.93617</v>
      </c>
    </row>
    <row r="29" spans="1:7" x14ac:dyDescent="0.2">
      <c r="A29" s="409" t="s">
        <v>1205</v>
      </c>
      <c r="B29" s="409" t="s">
        <v>1206</v>
      </c>
      <c r="C29" s="414" t="s">
        <v>1207</v>
      </c>
      <c r="D29" s="410">
        <v>25</v>
      </c>
      <c r="E29" s="422">
        <v>0</v>
      </c>
      <c r="F29" s="410">
        <v>25</v>
      </c>
      <c r="G29" s="422">
        <v>25</v>
      </c>
    </row>
    <row r="30" spans="1:7" x14ac:dyDescent="0.2">
      <c r="A30" s="411" t="s">
        <v>1208</v>
      </c>
      <c r="B30" s="409" t="s">
        <v>1209</v>
      </c>
      <c r="C30" s="414" t="s">
        <v>1210</v>
      </c>
      <c r="D30" s="410"/>
      <c r="E30" s="410"/>
      <c r="F30" s="410"/>
      <c r="G30" s="410"/>
    </row>
    <row r="31" spans="1:7" s="227" customFormat="1" x14ac:dyDescent="0.2">
      <c r="A31" s="1064" t="s">
        <v>1211</v>
      </c>
      <c r="B31" s="1064" t="s">
        <v>1212</v>
      </c>
      <c r="C31" s="1065" t="s">
        <v>64</v>
      </c>
      <c r="D31" s="1046">
        <v>0</v>
      </c>
      <c r="E31" s="1046">
        <v>0</v>
      </c>
      <c r="F31" s="1046">
        <v>0</v>
      </c>
      <c r="G31" s="1046">
        <v>0</v>
      </c>
    </row>
    <row r="32" spans="1:7" x14ac:dyDescent="0.2">
      <c r="A32" s="409" t="s">
        <v>1213</v>
      </c>
      <c r="B32" s="409" t="s">
        <v>1214</v>
      </c>
      <c r="C32" s="414" t="s">
        <v>1215</v>
      </c>
      <c r="D32" s="422">
        <v>0</v>
      </c>
      <c r="E32" s="422">
        <v>0</v>
      </c>
      <c r="F32" s="422">
        <v>0</v>
      </c>
      <c r="G32" s="422">
        <v>0</v>
      </c>
    </row>
    <row r="33" spans="1:7"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v>0</v>
      </c>
      <c r="F35" s="410"/>
      <c r="G35" s="422">
        <v>0</v>
      </c>
    </row>
    <row r="36" spans="1:7" x14ac:dyDescent="0.2">
      <c r="A36" s="409" t="s">
        <v>1228</v>
      </c>
      <c r="B36" s="409" t="s">
        <v>1229</v>
      </c>
      <c r="C36" s="414" t="s">
        <v>1230</v>
      </c>
      <c r="D36" s="410"/>
      <c r="E36" s="422">
        <v>0</v>
      </c>
      <c r="F36" s="410"/>
      <c r="G36" s="422">
        <v>0</v>
      </c>
    </row>
    <row r="37" spans="1:7" s="227" customFormat="1" x14ac:dyDescent="0.2">
      <c r="A37" s="1064" t="s">
        <v>1237</v>
      </c>
      <c r="B37" s="1064" t="s">
        <v>1238</v>
      </c>
      <c r="C37" s="1065" t="s">
        <v>64</v>
      </c>
      <c r="D37" s="1046">
        <v>500.03215999999998</v>
      </c>
      <c r="E37" s="1046">
        <v>0</v>
      </c>
      <c r="F37" s="1046">
        <v>500.03215999999998</v>
      </c>
      <c r="G37" s="1046">
        <v>518.31528000000003</v>
      </c>
    </row>
    <row r="38" spans="1:7" x14ac:dyDescent="0.2">
      <c r="A38" s="409" t="s">
        <v>1239</v>
      </c>
      <c r="B38" s="409" t="s">
        <v>1240</v>
      </c>
      <c r="C38" s="414" t="s">
        <v>1241</v>
      </c>
      <c r="D38" s="410"/>
      <c r="E38" s="422">
        <v>0</v>
      </c>
      <c r="F38" s="410"/>
      <c r="G38" s="422">
        <v>0</v>
      </c>
    </row>
    <row r="39" spans="1:7" x14ac:dyDescent="0.2">
      <c r="A39" s="409" t="s">
        <v>1242</v>
      </c>
      <c r="B39" s="409" t="s">
        <v>1243</v>
      </c>
      <c r="C39" s="414" t="s">
        <v>1244</v>
      </c>
      <c r="D39" s="410"/>
      <c r="E39" s="422">
        <v>0</v>
      </c>
      <c r="F39" s="410"/>
      <c r="G39" s="422">
        <v>0</v>
      </c>
    </row>
    <row r="40" spans="1:7" x14ac:dyDescent="0.2">
      <c r="A40" s="409" t="s">
        <v>1245</v>
      </c>
      <c r="B40" s="409" t="s">
        <v>1246</v>
      </c>
      <c r="C40" s="414" t="s">
        <v>1247</v>
      </c>
      <c r="D40" s="410">
        <v>108.86465</v>
      </c>
      <c r="E40" s="422">
        <v>0</v>
      </c>
      <c r="F40" s="410">
        <v>108.86465</v>
      </c>
      <c r="G40" s="422">
        <v>106.22937</v>
      </c>
    </row>
    <row r="41" spans="1:7" x14ac:dyDescent="0.2">
      <c r="A41" s="409" t="s">
        <v>1251</v>
      </c>
      <c r="B41" s="409" t="s">
        <v>1252</v>
      </c>
      <c r="C41" s="414" t="s">
        <v>1253</v>
      </c>
      <c r="D41" s="410">
        <v>391.16750999999999</v>
      </c>
      <c r="E41" s="422">
        <v>0</v>
      </c>
      <c r="F41" s="410">
        <v>391.16750999999999</v>
      </c>
      <c r="G41" s="422">
        <v>412.08591000000001</v>
      </c>
    </row>
    <row r="42" spans="1:7" x14ac:dyDescent="0.2">
      <c r="A42" s="409" t="s">
        <v>1254</v>
      </c>
      <c r="B42" s="413" t="s">
        <v>1255</v>
      </c>
      <c r="C42" s="419" t="s">
        <v>1256</v>
      </c>
      <c r="D42" s="410"/>
      <c r="E42" s="422">
        <v>0</v>
      </c>
      <c r="F42" s="410"/>
      <c r="G42" s="422">
        <v>0</v>
      </c>
    </row>
    <row r="43" spans="1:7" s="227" customFormat="1" x14ac:dyDescent="0.2">
      <c r="A43" s="1064" t="s">
        <v>1257</v>
      </c>
      <c r="B43" s="1064" t="s">
        <v>1258</v>
      </c>
      <c r="C43" s="1065" t="s">
        <v>64</v>
      </c>
      <c r="D43" s="1046">
        <v>2048985.7039300001</v>
      </c>
      <c r="E43" s="1046">
        <v>1152.73072</v>
      </c>
      <c r="F43" s="1046">
        <v>2047832.97321</v>
      </c>
      <c r="G43" s="1046">
        <v>1852606.19893</v>
      </c>
    </row>
    <row r="44" spans="1:7" s="227" customFormat="1" x14ac:dyDescent="0.2">
      <c r="A44" s="1044" t="s">
        <v>1259</v>
      </c>
      <c r="B44" s="1044" t="s">
        <v>1260</v>
      </c>
      <c r="C44" s="1069" t="s">
        <v>64</v>
      </c>
      <c r="D44" s="1046">
        <v>46659.871370000001</v>
      </c>
      <c r="E44" s="1046">
        <v>0</v>
      </c>
      <c r="F44" s="1046">
        <v>46659.871370000001</v>
      </c>
      <c r="G44" s="1046">
        <v>42089.722240000003</v>
      </c>
    </row>
    <row r="45" spans="1:7" x14ac:dyDescent="0.2">
      <c r="A45" s="409" t="s">
        <v>1261</v>
      </c>
      <c r="B45" s="409" t="s">
        <v>1262</v>
      </c>
      <c r="C45" s="414" t="s">
        <v>1263</v>
      </c>
      <c r="D45" s="410"/>
      <c r="E45" s="422">
        <v>0</v>
      </c>
      <c r="F45" s="410"/>
      <c r="G45" s="422">
        <v>0</v>
      </c>
    </row>
    <row r="46" spans="1:7" x14ac:dyDescent="0.2">
      <c r="A46" s="409" t="s">
        <v>1264</v>
      </c>
      <c r="B46" s="409" t="s">
        <v>1265</v>
      </c>
      <c r="C46" s="414" t="s">
        <v>1266</v>
      </c>
      <c r="D46" s="410">
        <v>20166.549370000001</v>
      </c>
      <c r="E46" s="422">
        <v>0</v>
      </c>
      <c r="F46" s="410">
        <v>20166.549370000001</v>
      </c>
      <c r="G46" s="422">
        <v>19147.218850000001</v>
      </c>
    </row>
    <row r="47" spans="1:7" x14ac:dyDescent="0.2">
      <c r="A47" s="409" t="s">
        <v>1267</v>
      </c>
      <c r="B47" s="409" t="s">
        <v>1268</v>
      </c>
      <c r="C47" s="414" t="s">
        <v>1269</v>
      </c>
      <c r="D47" s="410">
        <v>2</v>
      </c>
      <c r="E47" s="422">
        <v>0</v>
      </c>
      <c r="F47" s="410">
        <v>2</v>
      </c>
      <c r="G47" s="422">
        <v>0</v>
      </c>
    </row>
    <row r="48" spans="1:7" x14ac:dyDescent="0.2">
      <c r="A48" s="409" t="s">
        <v>1270</v>
      </c>
      <c r="B48" s="409" t="s">
        <v>1271</v>
      </c>
      <c r="C48" s="414" t="s">
        <v>1272</v>
      </c>
      <c r="D48" s="410">
        <v>8121.2072699999999</v>
      </c>
      <c r="E48" s="422">
        <v>0</v>
      </c>
      <c r="F48" s="410">
        <v>8121.2072699999999</v>
      </c>
      <c r="G48" s="422">
        <v>6926.8185400000002</v>
      </c>
    </row>
    <row r="49" spans="1:7" x14ac:dyDescent="0.2">
      <c r="A49" s="409" t="s">
        <v>1273</v>
      </c>
      <c r="B49" s="409" t="s">
        <v>1274</v>
      </c>
      <c r="C49" s="414" t="s">
        <v>1275</v>
      </c>
      <c r="D49" s="410"/>
      <c r="E49" s="422">
        <v>0</v>
      </c>
      <c r="F49" s="410"/>
      <c r="G49" s="422">
        <v>0</v>
      </c>
    </row>
    <row r="50" spans="1:7" x14ac:dyDescent="0.2">
      <c r="A50" s="409" t="s">
        <v>1276</v>
      </c>
      <c r="B50" s="409" t="s">
        <v>1277</v>
      </c>
      <c r="C50" s="414" t="s">
        <v>1278</v>
      </c>
      <c r="D50" s="410">
        <v>14708.754709999999</v>
      </c>
      <c r="E50" s="422">
        <v>0</v>
      </c>
      <c r="F50" s="410">
        <v>14708.754709999999</v>
      </c>
      <c r="G50" s="422">
        <v>12572.682650000001</v>
      </c>
    </row>
    <row r="51" spans="1:7" x14ac:dyDescent="0.2">
      <c r="A51" s="409" t="s">
        <v>1279</v>
      </c>
      <c r="B51" s="409" t="s">
        <v>1280</v>
      </c>
      <c r="C51" s="414" t="s">
        <v>1281</v>
      </c>
      <c r="D51" s="410"/>
      <c r="E51" s="422">
        <v>0</v>
      </c>
      <c r="F51" s="410"/>
      <c r="G51" s="422">
        <v>0</v>
      </c>
    </row>
    <row r="52" spans="1:7" x14ac:dyDescent="0.2">
      <c r="A52" s="409" t="s">
        <v>1282</v>
      </c>
      <c r="B52" s="409" t="s">
        <v>1283</v>
      </c>
      <c r="C52" s="414" t="s">
        <v>1284</v>
      </c>
      <c r="D52" s="410">
        <v>1802.90498</v>
      </c>
      <c r="E52" s="422">
        <v>0</v>
      </c>
      <c r="F52" s="410">
        <v>1802.90498</v>
      </c>
      <c r="G52" s="422">
        <v>1590.0692799999999</v>
      </c>
    </row>
    <row r="53" spans="1:7" x14ac:dyDescent="0.2">
      <c r="A53" s="409" t="s">
        <v>1285</v>
      </c>
      <c r="B53" s="409" t="s">
        <v>1286</v>
      </c>
      <c r="C53" s="414" t="s">
        <v>1287</v>
      </c>
      <c r="D53" s="410"/>
      <c r="E53" s="422">
        <v>0</v>
      </c>
      <c r="F53" s="410"/>
      <c r="G53" s="422">
        <v>0</v>
      </c>
    </row>
    <row r="54" spans="1:7" x14ac:dyDescent="0.2">
      <c r="A54" s="413" t="s">
        <v>1288</v>
      </c>
      <c r="B54" s="413" t="s">
        <v>1289</v>
      </c>
      <c r="C54" s="419" t="s">
        <v>1290</v>
      </c>
      <c r="D54" s="410">
        <v>1858.4550400000001</v>
      </c>
      <c r="E54" s="422">
        <v>0</v>
      </c>
      <c r="F54" s="410">
        <v>1858.4550400000001</v>
      </c>
      <c r="G54" s="422">
        <v>1852.93292</v>
      </c>
    </row>
    <row r="55" spans="1:7" s="227" customFormat="1" x14ac:dyDescent="0.2">
      <c r="A55" s="1044" t="s">
        <v>1291</v>
      </c>
      <c r="B55" s="1044" t="s">
        <v>1292</v>
      </c>
      <c r="C55" s="1069" t="s">
        <v>64</v>
      </c>
      <c r="D55" s="1046">
        <v>553394.87673999998</v>
      </c>
      <c r="E55" s="1046">
        <v>1152.73072</v>
      </c>
      <c r="F55" s="1046">
        <v>552242.14601999999</v>
      </c>
      <c r="G55" s="1046">
        <v>454105.35901000001</v>
      </c>
    </row>
    <row r="56" spans="1:7" x14ac:dyDescent="0.2">
      <c r="A56" s="1052" t="s">
        <v>1293</v>
      </c>
      <c r="B56" s="1052" t="s">
        <v>1294</v>
      </c>
      <c r="C56" s="1072" t="s">
        <v>1295</v>
      </c>
      <c r="D56" s="410">
        <v>18131.489699999998</v>
      </c>
      <c r="E56" s="422">
        <v>743.19533999999999</v>
      </c>
      <c r="F56" s="410">
        <v>17388.29436</v>
      </c>
      <c r="G56" s="422">
        <v>16131.209129999999</v>
      </c>
    </row>
    <row r="57" spans="1:7" x14ac:dyDescent="0.2">
      <c r="A57" s="409" t="s">
        <v>1302</v>
      </c>
      <c r="B57" s="409" t="s">
        <v>1303</v>
      </c>
      <c r="C57" s="414" t="s">
        <v>1304</v>
      </c>
      <c r="D57" s="410">
        <v>16971.658240000001</v>
      </c>
      <c r="E57" s="422">
        <v>0</v>
      </c>
      <c r="F57" s="410">
        <v>16971.658240000001</v>
      </c>
      <c r="G57" s="422">
        <v>13713.458130000001</v>
      </c>
    </row>
    <row r="58" spans="1:7" x14ac:dyDescent="0.2">
      <c r="A58" s="409" t="s">
        <v>1305</v>
      </c>
      <c r="B58" s="409" t="s">
        <v>1306</v>
      </c>
      <c r="C58" s="414" t="s">
        <v>1307</v>
      </c>
      <c r="D58" s="410">
        <v>5128.1607299999996</v>
      </c>
      <c r="E58" s="422">
        <v>0</v>
      </c>
      <c r="F58" s="410">
        <v>5128.1607299999996</v>
      </c>
      <c r="G58" s="422">
        <v>5141.9752399999998</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v>1225.93037</v>
      </c>
      <c r="E60" s="422">
        <v>0</v>
      </c>
      <c r="F60" s="410">
        <v>1225.93037</v>
      </c>
      <c r="G60" s="422">
        <v>961.60050999999999</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322.56</v>
      </c>
      <c r="E64" s="422">
        <v>0</v>
      </c>
      <c r="F64" s="422">
        <v>322.56</v>
      </c>
      <c r="G64" s="422">
        <v>324.40600000000001</v>
      </c>
    </row>
    <row r="65" spans="1:7" x14ac:dyDescent="0.2">
      <c r="A65" s="409" t="s">
        <v>1332</v>
      </c>
      <c r="B65" s="409" t="s">
        <v>1333</v>
      </c>
      <c r="C65" s="414" t="s">
        <v>1334</v>
      </c>
      <c r="D65" s="422">
        <v>303.755</v>
      </c>
      <c r="E65" s="422">
        <v>0</v>
      </c>
      <c r="F65" s="422">
        <v>303.755</v>
      </c>
      <c r="G65" s="422">
        <v>140.792</v>
      </c>
    </row>
    <row r="66" spans="1:7" x14ac:dyDescent="0.2">
      <c r="A66" s="409" t="s">
        <v>1335</v>
      </c>
      <c r="B66" s="409" t="s">
        <v>65</v>
      </c>
      <c r="C66" s="414" t="s">
        <v>1336</v>
      </c>
      <c r="D66" s="422">
        <v>1761.07936</v>
      </c>
      <c r="E66" s="422">
        <v>0</v>
      </c>
      <c r="F66" s="422">
        <v>1761.07936</v>
      </c>
      <c r="G66" s="422">
        <v>1245.3381899999999</v>
      </c>
    </row>
    <row r="67" spans="1:7" x14ac:dyDescent="0.2">
      <c r="A67" s="409" t="s">
        <v>1337</v>
      </c>
      <c r="B67" s="409" t="s">
        <v>1338</v>
      </c>
      <c r="C67" s="414" t="s">
        <v>1339</v>
      </c>
      <c r="D67" s="422">
        <v>5.17</v>
      </c>
      <c r="E67" s="422">
        <v>0</v>
      </c>
      <c r="F67" s="422">
        <v>5.17</v>
      </c>
      <c r="G67" s="422">
        <v>0</v>
      </c>
    </row>
    <row r="68" spans="1:7" x14ac:dyDescent="0.2">
      <c r="A68" s="409" t="s">
        <v>1340</v>
      </c>
      <c r="B68" s="409" t="s">
        <v>1341</v>
      </c>
      <c r="C68" s="414" t="s">
        <v>1342</v>
      </c>
      <c r="D68" s="422">
        <v>4670.62237</v>
      </c>
      <c r="E68" s="422">
        <v>0</v>
      </c>
      <c r="F68" s="422">
        <v>4670.62237</v>
      </c>
      <c r="G68" s="422">
        <v>2302.8749699999998</v>
      </c>
    </row>
    <row r="69" spans="1:7" x14ac:dyDescent="0.2">
      <c r="A69" s="409" t="s">
        <v>1343</v>
      </c>
      <c r="B69" s="409" t="s">
        <v>1344</v>
      </c>
      <c r="C69" s="414" t="s">
        <v>1345</v>
      </c>
      <c r="D69" s="422">
        <v>112120.22147</v>
      </c>
      <c r="E69" s="422">
        <v>0</v>
      </c>
      <c r="F69" s="422">
        <v>112120.22147</v>
      </c>
      <c r="G69" s="422">
        <v>113420.78045000001</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12040.73271</v>
      </c>
      <c r="E71" s="422">
        <v>0</v>
      </c>
      <c r="F71" s="422">
        <v>12040.73271</v>
      </c>
      <c r="G71" s="422">
        <v>10678.18216</v>
      </c>
    </row>
    <row r="72" spans="1:7" x14ac:dyDescent="0.2">
      <c r="A72" s="409" t="s">
        <v>1370</v>
      </c>
      <c r="B72" s="409" t="s">
        <v>1371</v>
      </c>
      <c r="C72" s="414" t="s">
        <v>1372</v>
      </c>
      <c r="D72" s="422">
        <v>2292.6974500000001</v>
      </c>
      <c r="E72" s="422">
        <v>0</v>
      </c>
      <c r="F72" s="422">
        <v>2292.6974500000001</v>
      </c>
      <c r="G72" s="422">
        <v>1435.7577100000001</v>
      </c>
    </row>
    <row r="73" spans="1:7" x14ac:dyDescent="0.2">
      <c r="A73" s="409" t="s">
        <v>1373</v>
      </c>
      <c r="B73" s="409" t="s">
        <v>1374</v>
      </c>
      <c r="C73" s="414" t="s">
        <v>1375</v>
      </c>
      <c r="D73" s="422">
        <v>351896.25388999999</v>
      </c>
      <c r="E73" s="422">
        <v>0</v>
      </c>
      <c r="F73" s="422">
        <v>351896.25388999999</v>
      </c>
      <c r="G73" s="422">
        <v>276786.40302000003</v>
      </c>
    </row>
    <row r="74" spans="1:7" x14ac:dyDescent="0.2">
      <c r="A74" s="1078" t="s">
        <v>1376</v>
      </c>
      <c r="B74" s="1078" t="s">
        <v>1377</v>
      </c>
      <c r="C74" s="1079" t="s">
        <v>1378</v>
      </c>
      <c r="D74" s="1080">
        <v>26524.545450000001</v>
      </c>
      <c r="E74" s="1080">
        <v>409.53537999999998</v>
      </c>
      <c r="F74" s="1080">
        <v>26115.01007</v>
      </c>
      <c r="G74" s="1080">
        <v>11822.5815</v>
      </c>
    </row>
    <row r="75" spans="1:7" s="227" customFormat="1" x14ac:dyDescent="0.2">
      <c r="A75" s="1064" t="s">
        <v>1379</v>
      </c>
      <c r="B75" s="1064" t="s">
        <v>1380</v>
      </c>
      <c r="C75" s="1065" t="s">
        <v>64</v>
      </c>
      <c r="D75" s="1046">
        <v>1448930.95582</v>
      </c>
      <c r="E75" s="1046">
        <v>0</v>
      </c>
      <c r="F75" s="1046">
        <v>1448930.95582</v>
      </c>
      <c r="G75" s="1046">
        <v>1356411.1176799999</v>
      </c>
    </row>
    <row r="76" spans="1:7"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x14ac:dyDescent="0.2">
      <c r="A79" s="409" t="s">
        <v>1390</v>
      </c>
      <c r="B79" s="409" t="s">
        <v>1391</v>
      </c>
      <c r="C79" s="414" t="s">
        <v>1392</v>
      </c>
      <c r="D79" s="410">
        <v>4514.85466</v>
      </c>
      <c r="E79" s="410"/>
      <c r="F79" s="410">
        <v>4514.85466</v>
      </c>
      <c r="G79" s="410">
        <v>3676.1886800000002</v>
      </c>
    </row>
    <row r="80" spans="1:7" x14ac:dyDescent="0.2">
      <c r="A80" s="409" t="s">
        <v>1393</v>
      </c>
      <c r="B80" s="409" t="s">
        <v>1394</v>
      </c>
      <c r="C80" s="414" t="s">
        <v>1395</v>
      </c>
      <c r="D80" s="410">
        <v>3903.6096400000001</v>
      </c>
      <c r="E80" s="410"/>
      <c r="F80" s="410">
        <v>3903.6096400000001</v>
      </c>
      <c r="G80" s="410">
        <v>1620.6947399999999</v>
      </c>
    </row>
    <row r="81" spans="1:7" x14ac:dyDescent="0.2">
      <c r="A81" s="409" t="s">
        <v>1396</v>
      </c>
      <c r="B81" s="409" t="s">
        <v>1397</v>
      </c>
      <c r="C81" s="414" t="s">
        <v>1398</v>
      </c>
      <c r="D81" s="410">
        <v>1376574.1577000001</v>
      </c>
      <c r="E81" s="410"/>
      <c r="F81" s="410">
        <v>1376574.1577000001</v>
      </c>
      <c r="G81" s="410">
        <v>1277886.6317100001</v>
      </c>
    </row>
    <row r="82" spans="1:7" x14ac:dyDescent="0.2">
      <c r="A82" s="409" t="s">
        <v>1399</v>
      </c>
      <c r="B82" s="409" t="s">
        <v>1400</v>
      </c>
      <c r="C82" s="414" t="s">
        <v>1401</v>
      </c>
      <c r="D82" s="410">
        <v>55591.349159999998</v>
      </c>
      <c r="E82" s="410"/>
      <c r="F82" s="410">
        <v>55591.349159999998</v>
      </c>
      <c r="G82" s="410">
        <v>65176.386429999999</v>
      </c>
    </row>
    <row r="83" spans="1:7" x14ac:dyDescent="0.2">
      <c r="A83" s="409" t="s">
        <v>1408</v>
      </c>
      <c r="B83" s="409" t="s">
        <v>1409</v>
      </c>
      <c r="C83" s="414" t="s">
        <v>1410</v>
      </c>
      <c r="D83" s="410">
        <v>860.14530999999999</v>
      </c>
      <c r="E83" s="410"/>
      <c r="F83" s="410">
        <v>860.14530999999999</v>
      </c>
      <c r="G83" s="410">
        <v>930.06014000000005</v>
      </c>
    </row>
    <row r="84" spans="1:7" x14ac:dyDescent="0.2">
      <c r="A84" s="409" t="s">
        <v>1411</v>
      </c>
      <c r="B84" s="409" t="s">
        <v>1412</v>
      </c>
      <c r="C84" s="414" t="s">
        <v>1413</v>
      </c>
      <c r="D84" s="410">
        <v>7.5110400000000004</v>
      </c>
      <c r="E84" s="410"/>
      <c r="F84" s="410">
        <v>7.5110400000000004</v>
      </c>
      <c r="G84" s="410"/>
    </row>
    <row r="85" spans="1:7" x14ac:dyDescent="0.2">
      <c r="A85" s="1049" t="s">
        <v>1414</v>
      </c>
      <c r="B85" s="1049" t="s">
        <v>1415</v>
      </c>
      <c r="C85" s="1050" t="s">
        <v>1416</v>
      </c>
      <c r="D85" s="1051">
        <v>7479.3283099999999</v>
      </c>
      <c r="E85" s="1051"/>
      <c r="F85" s="1051">
        <v>7479.3283099999999</v>
      </c>
      <c r="G85" s="1051">
        <v>7121.1559800000005</v>
      </c>
    </row>
    <row r="86" spans="1:7" x14ac:dyDescent="0.2">
      <c r="A86" s="341"/>
      <c r="B86" s="341"/>
      <c r="C86" s="341"/>
      <c r="D86" s="342"/>
      <c r="E86" s="343"/>
      <c r="F86" s="342"/>
      <c r="G86" s="342"/>
    </row>
    <row r="87" spans="1:7" x14ac:dyDescent="0.2">
      <c r="A87" s="341"/>
      <c r="B87" s="341"/>
      <c r="C87" s="341"/>
      <c r="D87" s="342"/>
      <c r="E87" s="343"/>
      <c r="F87" s="342"/>
      <c r="G87" s="342"/>
    </row>
    <row r="88" spans="1:7" x14ac:dyDescent="0.2">
      <c r="A88" s="1074"/>
      <c r="B88" s="340"/>
      <c r="C88" s="1075"/>
      <c r="D88" s="1057">
        <v>1</v>
      </c>
      <c r="E88" s="1057">
        <v>2</v>
      </c>
      <c r="F88" s="334"/>
      <c r="G88" s="335"/>
    </row>
    <row r="89" spans="1:7" ht="12.75" customHeight="1" x14ac:dyDescent="0.2">
      <c r="A89" s="1345" t="s">
        <v>1140</v>
      </c>
      <c r="B89" s="1346"/>
      <c r="C89" s="1351" t="s">
        <v>1141</v>
      </c>
      <c r="D89" s="1365" t="s">
        <v>1142</v>
      </c>
      <c r="E89" s="1365"/>
      <c r="F89" s="334"/>
      <c r="G89" s="335"/>
    </row>
    <row r="90" spans="1:7" s="224" customFormat="1" ht="12.75" customHeight="1" x14ac:dyDescent="0.2">
      <c r="A90" s="1349"/>
      <c r="B90" s="1350"/>
      <c r="C90" s="1356"/>
      <c r="D90" s="1058" t="s">
        <v>1143</v>
      </c>
      <c r="E90" s="1059" t="s">
        <v>1144</v>
      </c>
      <c r="F90" s="334"/>
      <c r="G90" s="335"/>
    </row>
    <row r="91" spans="1:7" s="224" customFormat="1" x14ac:dyDescent="0.2">
      <c r="A91" s="1064"/>
      <c r="B91" s="1064" t="s">
        <v>1417</v>
      </c>
      <c r="C91" s="1065" t="s">
        <v>64</v>
      </c>
      <c r="D91" s="1046">
        <v>9550157.3457600009</v>
      </c>
      <c r="E91" s="1046">
        <v>8989501.0574099999</v>
      </c>
      <c r="F91" s="332"/>
      <c r="G91" s="333"/>
    </row>
    <row r="92" spans="1:7" s="227" customFormat="1" x14ac:dyDescent="0.2">
      <c r="A92" s="1064" t="s">
        <v>1418</v>
      </c>
      <c r="B92" s="1064" t="s">
        <v>1419</v>
      </c>
      <c r="C92" s="1065" t="s">
        <v>64</v>
      </c>
      <c r="D92" s="1046">
        <v>8197013.3268100005</v>
      </c>
      <c r="E92" s="1046">
        <v>7796257.3435500003</v>
      </c>
      <c r="F92" s="332"/>
      <c r="G92" s="333"/>
    </row>
    <row r="93" spans="1:7" s="227" customFormat="1" ht="12.75" customHeight="1" x14ac:dyDescent="0.2">
      <c r="A93" s="1064" t="s">
        <v>1420</v>
      </c>
      <c r="B93" s="1064" t="s">
        <v>1421</v>
      </c>
      <c r="C93" s="1065" t="s">
        <v>64</v>
      </c>
      <c r="D93" s="1046">
        <v>7631188.56482</v>
      </c>
      <c r="E93" s="1046">
        <v>7247808.8138899999</v>
      </c>
      <c r="F93" s="332"/>
      <c r="G93" s="333"/>
    </row>
    <row r="94" spans="1:7" s="227" customFormat="1" x14ac:dyDescent="0.2">
      <c r="A94" s="409" t="s">
        <v>1422</v>
      </c>
      <c r="B94" s="409" t="s">
        <v>1423</v>
      </c>
      <c r="C94" s="414" t="s">
        <v>1424</v>
      </c>
      <c r="D94" s="410">
        <v>6997142.5866799997</v>
      </c>
      <c r="E94" s="410">
        <v>6645085.9718300002</v>
      </c>
      <c r="F94" s="334"/>
      <c r="G94" s="335"/>
    </row>
    <row r="95" spans="1:7" x14ac:dyDescent="0.2">
      <c r="A95" s="409" t="s">
        <v>1425</v>
      </c>
      <c r="B95" s="409" t="s">
        <v>1426</v>
      </c>
      <c r="C95" s="414" t="s">
        <v>1427</v>
      </c>
      <c r="D95" s="422">
        <v>1273941.9101100001</v>
      </c>
      <c r="E95" s="422">
        <v>1242746.0960299999</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-633073.82501000003</v>
      </c>
      <c r="E97" s="422">
        <v>-633073.82501000003</v>
      </c>
      <c r="F97" s="336"/>
      <c r="G97" s="329"/>
    </row>
    <row r="98" spans="1:7" x14ac:dyDescent="0.2">
      <c r="A98" s="409" t="s">
        <v>1434</v>
      </c>
      <c r="B98" s="409" t="s">
        <v>1435</v>
      </c>
      <c r="C98" s="414" t="s">
        <v>1436</v>
      </c>
      <c r="D98" s="422">
        <v>0</v>
      </c>
      <c r="E98" s="422">
        <v>0</v>
      </c>
      <c r="F98" s="336"/>
      <c r="G98" s="329"/>
    </row>
    <row r="99" spans="1:7" x14ac:dyDescent="0.2">
      <c r="A99" s="409" t="s">
        <v>1437</v>
      </c>
      <c r="B99" s="409" t="s">
        <v>1438</v>
      </c>
      <c r="C99" s="414" t="s">
        <v>1439</v>
      </c>
      <c r="D99" s="422">
        <v>-6822.1069600000001</v>
      </c>
      <c r="E99" s="422">
        <v>-6949.4289600000002</v>
      </c>
      <c r="F99" s="336"/>
      <c r="G99" s="329"/>
    </row>
    <row r="100" spans="1:7" x14ac:dyDescent="0.2">
      <c r="A100" s="1064" t="s">
        <v>1440</v>
      </c>
      <c r="B100" s="1064" t="s">
        <v>1441</v>
      </c>
      <c r="C100" s="1065" t="s">
        <v>64</v>
      </c>
      <c r="D100" s="1046">
        <v>521504.72352</v>
      </c>
      <c r="E100" s="1046">
        <v>504719.19280999998</v>
      </c>
      <c r="F100" s="332"/>
      <c r="G100" s="333"/>
    </row>
    <row r="101" spans="1:7" s="227" customFormat="1" x14ac:dyDescent="0.2">
      <c r="A101" s="409" t="s">
        <v>1442</v>
      </c>
      <c r="B101" s="409" t="s">
        <v>1443</v>
      </c>
      <c r="C101" s="414" t="s">
        <v>1444</v>
      </c>
      <c r="D101" s="410">
        <v>36729.191279999999</v>
      </c>
      <c r="E101" s="410">
        <v>37907.798280000003</v>
      </c>
      <c r="F101" s="334"/>
      <c r="G101" s="335"/>
    </row>
    <row r="102" spans="1:7" x14ac:dyDescent="0.2">
      <c r="A102" s="409" t="s">
        <v>1445</v>
      </c>
      <c r="B102" s="409" t="s">
        <v>1446</v>
      </c>
      <c r="C102" s="414" t="s">
        <v>1447</v>
      </c>
      <c r="D102" s="422">
        <v>62160.269050000003</v>
      </c>
      <c r="E102" s="422">
        <v>72329.173559999996</v>
      </c>
      <c r="F102" s="334"/>
      <c r="G102" s="335"/>
    </row>
    <row r="103" spans="1:7" ht="12.75" customHeight="1" x14ac:dyDescent="0.2">
      <c r="A103" s="409" t="s">
        <v>1448</v>
      </c>
      <c r="B103" s="409" t="s">
        <v>1449</v>
      </c>
      <c r="C103" s="414" t="s">
        <v>1450</v>
      </c>
      <c r="D103" s="422">
        <v>111309.91791</v>
      </c>
      <c r="E103" s="422">
        <v>101307.78375</v>
      </c>
      <c r="F103" s="334"/>
      <c r="G103" s="335"/>
    </row>
    <row r="104" spans="1:7" ht="13.5" customHeight="1" x14ac:dyDescent="0.2">
      <c r="A104" s="409" t="s">
        <v>1451</v>
      </c>
      <c r="B104" s="409" t="s">
        <v>1452</v>
      </c>
      <c r="C104" s="414" t="s">
        <v>1453</v>
      </c>
      <c r="D104" s="422">
        <v>21324.728419999999</v>
      </c>
      <c r="E104" s="422">
        <v>25155.482069999998</v>
      </c>
      <c r="F104" s="336"/>
      <c r="G104" s="329"/>
    </row>
    <row r="105" spans="1:7" x14ac:dyDescent="0.2">
      <c r="A105" s="409" t="s">
        <v>1454</v>
      </c>
      <c r="B105" s="409" t="s">
        <v>1455</v>
      </c>
      <c r="C105" s="414" t="s">
        <v>1456</v>
      </c>
      <c r="D105" s="422">
        <v>289980.61686000001</v>
      </c>
      <c r="E105" s="422">
        <v>268018.95514999999</v>
      </c>
      <c r="F105" s="334"/>
      <c r="G105" s="335"/>
    </row>
    <row r="106" spans="1:7" x14ac:dyDescent="0.2">
      <c r="A106" s="1064" t="s">
        <v>1460</v>
      </c>
      <c r="B106" s="1064" t="s">
        <v>1461</v>
      </c>
      <c r="C106" s="1065" t="s">
        <v>64</v>
      </c>
      <c r="D106" s="1046">
        <v>44320.03847</v>
      </c>
      <c r="E106" s="1046">
        <v>43729.33685</v>
      </c>
      <c r="F106" s="332"/>
      <c r="G106" s="333"/>
    </row>
    <row r="107" spans="1:7" x14ac:dyDescent="0.2">
      <c r="A107" s="409" t="s">
        <v>1462</v>
      </c>
      <c r="B107" s="409" t="s">
        <v>1463</v>
      </c>
      <c r="C107" s="414" t="s">
        <v>64</v>
      </c>
      <c r="D107" s="410">
        <v>19979.31091</v>
      </c>
      <c r="E107" s="410">
        <v>14455.27399</v>
      </c>
      <c r="F107" s="334"/>
      <c r="G107" s="329"/>
    </row>
    <row r="108" spans="1:7" s="227" customFormat="1"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24340.727559999999</v>
      </c>
      <c r="E109" s="422">
        <v>29274.062859999998</v>
      </c>
      <c r="F109" s="336"/>
      <c r="G109" s="329"/>
    </row>
    <row r="110" spans="1:7" x14ac:dyDescent="0.2">
      <c r="A110" s="1064" t="s">
        <v>1470</v>
      </c>
      <c r="B110" s="1064" t="s">
        <v>1471</v>
      </c>
      <c r="C110" s="1065" t="s">
        <v>64</v>
      </c>
      <c r="D110" s="1046">
        <v>1353144.0189499999</v>
      </c>
      <c r="E110" s="1046">
        <v>1193243.71386</v>
      </c>
      <c r="F110" s="332"/>
      <c r="G110" s="333"/>
    </row>
    <row r="111" spans="1:7" x14ac:dyDescent="0.2">
      <c r="A111" s="1064" t="s">
        <v>1472</v>
      </c>
      <c r="B111" s="1064" t="s">
        <v>1473</v>
      </c>
      <c r="C111" s="1065" t="s">
        <v>64</v>
      </c>
      <c r="D111" s="1046">
        <v>0</v>
      </c>
      <c r="E111" s="1046">
        <v>0</v>
      </c>
      <c r="F111" s="332"/>
      <c r="G111" s="333"/>
    </row>
    <row r="112" spans="1:7" s="227" customFormat="1" x14ac:dyDescent="0.2">
      <c r="A112" s="409" t="s">
        <v>1474</v>
      </c>
      <c r="B112" s="409" t="s">
        <v>1473</v>
      </c>
      <c r="C112" s="414" t="s">
        <v>1475</v>
      </c>
      <c r="D112" s="410"/>
      <c r="E112" s="410"/>
      <c r="F112" s="336"/>
      <c r="G112" s="329"/>
    </row>
    <row r="113" spans="1:7" s="227" customFormat="1" x14ac:dyDescent="0.2">
      <c r="A113" s="1064" t="s">
        <v>1476</v>
      </c>
      <c r="B113" s="1064" t="s">
        <v>1477</v>
      </c>
      <c r="C113" s="1065" t="s">
        <v>64</v>
      </c>
      <c r="D113" s="1046">
        <v>463305.20163999998</v>
      </c>
      <c r="E113" s="1046">
        <v>350041.00491999998</v>
      </c>
      <c r="F113" s="332"/>
      <c r="G113" s="333"/>
    </row>
    <row r="114" spans="1:7" x14ac:dyDescent="0.2">
      <c r="A114" s="409" t="s">
        <v>1478</v>
      </c>
      <c r="B114" s="409" t="s">
        <v>1479</v>
      </c>
      <c r="C114" s="414" t="s">
        <v>1480</v>
      </c>
      <c r="D114" s="410">
        <v>8515.7460200000005</v>
      </c>
      <c r="E114" s="410">
        <v>12577.35261</v>
      </c>
      <c r="F114" s="336"/>
      <c r="G114" s="329"/>
    </row>
    <row r="115" spans="1:7" s="227" customFormat="1" x14ac:dyDescent="0.2">
      <c r="A115" s="409" t="s">
        <v>1481</v>
      </c>
      <c r="B115" s="409" t="s">
        <v>1482</v>
      </c>
      <c r="C115" s="414" t="s">
        <v>1483</v>
      </c>
      <c r="D115" s="422">
        <v>12122.60043</v>
      </c>
      <c r="E115" s="422">
        <v>12173.98612</v>
      </c>
      <c r="F115" s="336"/>
      <c r="G115" s="329"/>
    </row>
    <row r="116" spans="1:7" x14ac:dyDescent="0.2">
      <c r="A116" s="409" t="s">
        <v>1487</v>
      </c>
      <c r="B116" s="409" t="s">
        <v>1488</v>
      </c>
      <c r="C116" s="414" t="s">
        <v>1489</v>
      </c>
      <c r="D116" s="422">
        <v>295.166</v>
      </c>
      <c r="E116" s="422">
        <v>281.94499999999999</v>
      </c>
      <c r="F116" s="336"/>
      <c r="G116" s="329"/>
    </row>
    <row r="117" spans="1:7" x14ac:dyDescent="0.2">
      <c r="A117" s="409" t="s">
        <v>1496</v>
      </c>
      <c r="B117" s="409" t="s">
        <v>1497</v>
      </c>
      <c r="C117" s="414" t="s">
        <v>1498</v>
      </c>
      <c r="D117" s="422">
        <v>1014.91872</v>
      </c>
      <c r="E117" s="422">
        <v>648.50900000000001</v>
      </c>
      <c r="F117" s="336"/>
      <c r="G117" s="329"/>
    </row>
    <row r="118" spans="1:7" x14ac:dyDescent="0.2">
      <c r="A118" s="409" t="s">
        <v>1499</v>
      </c>
      <c r="B118" s="409" t="s">
        <v>1500</v>
      </c>
      <c r="C118" s="414" t="s">
        <v>1501</v>
      </c>
      <c r="D118" s="422">
        <v>441356.77046999999</v>
      </c>
      <c r="E118" s="422">
        <v>324359.21218999999</v>
      </c>
      <c r="F118" s="336"/>
      <c r="G118" s="329"/>
    </row>
    <row r="119" spans="1:7" x14ac:dyDescent="0.2">
      <c r="A119" s="1064" t="s">
        <v>1502</v>
      </c>
      <c r="B119" s="1064" t="s">
        <v>1503</v>
      </c>
      <c r="C119" s="1065" t="s">
        <v>64</v>
      </c>
      <c r="D119" s="1046">
        <v>889838.81730999995</v>
      </c>
      <c r="E119" s="1046">
        <v>843202.70894000004</v>
      </c>
      <c r="F119" s="332"/>
      <c r="G119" s="333"/>
    </row>
    <row r="120" spans="1:7" x14ac:dyDescent="0.2">
      <c r="A120" s="409" t="s">
        <v>1504</v>
      </c>
      <c r="B120" s="409" t="s">
        <v>1505</v>
      </c>
      <c r="C120" s="414" t="s">
        <v>1506</v>
      </c>
      <c r="D120" s="410"/>
      <c r="E120" s="410"/>
      <c r="F120" s="336"/>
      <c r="G120" s="329"/>
    </row>
    <row r="121" spans="1:7" x14ac:dyDescent="0.2">
      <c r="A121" s="409" t="s">
        <v>1513</v>
      </c>
      <c r="B121" s="409" t="s">
        <v>1514</v>
      </c>
      <c r="C121" s="414" t="s">
        <v>1515</v>
      </c>
      <c r="D121" s="422">
        <v>0</v>
      </c>
      <c r="E121" s="422">
        <v>0</v>
      </c>
      <c r="F121" s="336"/>
      <c r="G121" s="329"/>
    </row>
    <row r="122" spans="1:7" s="227" customFormat="1" x14ac:dyDescent="0.2">
      <c r="A122" s="409" t="s">
        <v>1516</v>
      </c>
      <c r="B122" s="409" t="s">
        <v>1517</v>
      </c>
      <c r="C122" s="414" t="s">
        <v>1518</v>
      </c>
      <c r="D122" s="422">
        <v>68834.809510000006</v>
      </c>
      <c r="E122" s="422">
        <v>52283.570469999999</v>
      </c>
      <c r="F122" s="334"/>
      <c r="G122" s="335"/>
    </row>
    <row r="123" spans="1:7" x14ac:dyDescent="0.2">
      <c r="A123" s="409" t="s">
        <v>1522</v>
      </c>
      <c r="B123" s="409" t="s">
        <v>1523</v>
      </c>
      <c r="C123" s="414" t="s">
        <v>1524</v>
      </c>
      <c r="D123" s="422">
        <v>39401.716549999997</v>
      </c>
      <c r="E123" s="422">
        <v>31349.73947</v>
      </c>
      <c r="F123" s="334"/>
      <c r="G123" s="335"/>
    </row>
    <row r="124" spans="1:7" ht="12.75" customHeight="1" x14ac:dyDescent="0.2">
      <c r="A124" s="409" t="s">
        <v>1528</v>
      </c>
      <c r="B124" s="409" t="s">
        <v>1529</v>
      </c>
      <c r="C124" s="414" t="s">
        <v>1530</v>
      </c>
      <c r="D124" s="422">
        <v>5600</v>
      </c>
      <c r="E124" s="422">
        <v>22612.639999999999</v>
      </c>
      <c r="F124" s="336"/>
      <c r="G124" s="329"/>
    </row>
    <row r="125" spans="1:7" ht="12.75" customHeight="1" x14ac:dyDescent="0.2">
      <c r="A125" s="409" t="s">
        <v>1531</v>
      </c>
      <c r="B125" s="409" t="s">
        <v>1532</v>
      </c>
      <c r="C125" s="414" t="s">
        <v>1533</v>
      </c>
      <c r="D125" s="422">
        <v>349990.26931</v>
      </c>
      <c r="E125" s="422">
        <v>350237.86033</v>
      </c>
      <c r="F125" s="334"/>
      <c r="G125" s="335"/>
    </row>
    <row r="126" spans="1:7" ht="12.75" customHeight="1" x14ac:dyDescent="0.2">
      <c r="A126" s="409" t="s">
        <v>1534</v>
      </c>
      <c r="B126" s="409" t="s">
        <v>1535</v>
      </c>
      <c r="C126" s="414" t="s">
        <v>1536</v>
      </c>
      <c r="D126" s="422">
        <v>5593.3590299999996</v>
      </c>
      <c r="E126" s="422">
        <v>5242.4772499999999</v>
      </c>
      <c r="F126" s="334"/>
      <c r="G126" s="335"/>
    </row>
    <row r="127" spans="1:7" ht="12.75" customHeight="1" x14ac:dyDescent="0.2">
      <c r="A127" s="409" t="s">
        <v>1537</v>
      </c>
      <c r="B127" s="409" t="s">
        <v>1321</v>
      </c>
      <c r="C127" s="414" t="s">
        <v>1322</v>
      </c>
      <c r="D127" s="422">
        <v>134423.70264</v>
      </c>
      <c r="E127" s="422">
        <v>135687.84662</v>
      </c>
      <c r="F127" s="334"/>
      <c r="G127" s="335"/>
    </row>
    <row r="128" spans="1:7" ht="12.75" customHeight="1" x14ac:dyDescent="0.2">
      <c r="A128" s="409" t="s">
        <v>1538</v>
      </c>
      <c r="B128" s="409" t="s">
        <v>1324</v>
      </c>
      <c r="C128" s="414" t="s">
        <v>1325</v>
      </c>
      <c r="D128" s="422">
        <v>58126.729079999997</v>
      </c>
      <c r="E128" s="422">
        <v>58774.595589999997</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281.64731999999998</v>
      </c>
      <c r="E130" s="422">
        <v>208.69476</v>
      </c>
      <c r="F130" s="336"/>
      <c r="G130" s="329"/>
    </row>
    <row r="131" spans="1:7" ht="12.75" customHeight="1" x14ac:dyDescent="0.2">
      <c r="A131" s="409" t="s">
        <v>1541</v>
      </c>
      <c r="B131" s="409" t="s">
        <v>1333</v>
      </c>
      <c r="C131" s="414" t="s">
        <v>1334</v>
      </c>
      <c r="D131" s="422">
        <v>38711.856</v>
      </c>
      <c r="E131" s="422">
        <v>42215.576999999997</v>
      </c>
      <c r="F131" s="334"/>
      <c r="G131" s="335"/>
    </row>
    <row r="132" spans="1:7" ht="12.75" customHeight="1" x14ac:dyDescent="0.2">
      <c r="A132" s="409" t="s">
        <v>1542</v>
      </c>
      <c r="B132" s="409" t="s">
        <v>65</v>
      </c>
      <c r="C132" s="414" t="s">
        <v>1336</v>
      </c>
      <c r="D132" s="422">
        <v>9376.8773700000002</v>
      </c>
      <c r="E132" s="422">
        <v>3622.1994599999998</v>
      </c>
      <c r="F132" s="336"/>
      <c r="G132" s="329"/>
    </row>
    <row r="133" spans="1:7" ht="12.75" customHeight="1" x14ac:dyDescent="0.2">
      <c r="A133" s="409" t="s">
        <v>1543</v>
      </c>
      <c r="B133" s="409" t="s">
        <v>1544</v>
      </c>
      <c r="C133" s="414" t="s">
        <v>1545</v>
      </c>
      <c r="D133" s="422">
        <v>289.42</v>
      </c>
      <c r="E133" s="422">
        <v>0</v>
      </c>
      <c r="F133" s="334"/>
      <c r="G133" s="335"/>
    </row>
    <row r="134" spans="1:7" ht="12.75" customHeight="1" x14ac:dyDescent="0.2">
      <c r="A134" s="409" t="s">
        <v>1546</v>
      </c>
      <c r="B134" s="409" t="s">
        <v>1547</v>
      </c>
      <c r="C134" s="414" t="s">
        <v>1548</v>
      </c>
      <c r="D134" s="422">
        <v>229.58449999999999</v>
      </c>
      <c r="E134" s="422">
        <v>203.03200000000001</v>
      </c>
      <c r="F134" s="336"/>
      <c r="G134" s="329"/>
    </row>
    <row r="135" spans="1:7" ht="12.75" customHeight="1" x14ac:dyDescent="0.2">
      <c r="A135" s="409" t="s">
        <v>1549</v>
      </c>
      <c r="B135" s="409" t="s">
        <v>1550</v>
      </c>
      <c r="C135" s="414" t="s">
        <v>1551</v>
      </c>
      <c r="D135" s="422">
        <v>593.08675000000005</v>
      </c>
      <c r="E135" s="422">
        <v>455.05748</v>
      </c>
      <c r="F135" s="334"/>
      <c r="G135" s="335"/>
    </row>
    <row r="136" spans="1:7" ht="12.75" customHeight="1" x14ac:dyDescent="0.2">
      <c r="A136" s="409" t="s">
        <v>1565</v>
      </c>
      <c r="B136" s="409" t="s">
        <v>1566</v>
      </c>
      <c r="C136" s="414" t="s">
        <v>1567</v>
      </c>
      <c r="D136" s="422">
        <v>99834.189679999996</v>
      </c>
      <c r="E136" s="422">
        <v>72706.509510000004</v>
      </c>
      <c r="F136" s="336"/>
      <c r="G136" s="329"/>
    </row>
    <row r="137" spans="1:7" ht="12.75" customHeight="1" x14ac:dyDescent="0.2">
      <c r="A137" s="411" t="s">
        <v>1569</v>
      </c>
      <c r="B137" s="409" t="s">
        <v>1570</v>
      </c>
      <c r="C137" s="414" t="s">
        <v>1571</v>
      </c>
      <c r="D137" s="422">
        <v>11299.61054</v>
      </c>
      <c r="E137" s="422">
        <v>10089.770479999999</v>
      </c>
      <c r="F137" s="334"/>
      <c r="G137" s="335"/>
    </row>
    <row r="138" spans="1:7" ht="12.75" customHeight="1" x14ac:dyDescent="0.2">
      <c r="A138" s="409" t="s">
        <v>1572</v>
      </c>
      <c r="B138" s="409" t="s">
        <v>1573</v>
      </c>
      <c r="C138" s="414" t="s">
        <v>1574</v>
      </c>
      <c r="D138" s="422">
        <v>33400.275999999998</v>
      </c>
      <c r="E138" s="422">
        <v>28109.133809999999</v>
      </c>
      <c r="F138" s="336"/>
      <c r="G138" s="329"/>
    </row>
    <row r="139" spans="1:7" ht="12.75" customHeight="1" x14ac:dyDescent="0.2">
      <c r="A139" s="409" t="s">
        <v>1575</v>
      </c>
      <c r="B139" s="409" t="s">
        <v>1576</v>
      </c>
      <c r="C139" s="414" t="s">
        <v>1577</v>
      </c>
      <c r="D139" s="422">
        <v>14635.910379999999</v>
      </c>
      <c r="E139" s="422">
        <v>12831.92052</v>
      </c>
      <c r="F139" s="334"/>
      <c r="G139" s="335"/>
    </row>
    <row r="140" spans="1:7" ht="12.75" customHeight="1" x14ac:dyDescent="0.2">
      <c r="A140" s="1049" t="s">
        <v>1578</v>
      </c>
      <c r="B140" s="1049" t="s">
        <v>1579</v>
      </c>
      <c r="C140" s="1050" t="s">
        <v>1580</v>
      </c>
      <c r="D140" s="1051">
        <v>19215.772649999999</v>
      </c>
      <c r="E140" s="1051">
        <v>16572.084190000001</v>
      </c>
      <c r="F140" s="336"/>
      <c r="G140" s="329"/>
    </row>
    <row r="141" spans="1:7" ht="12.75" customHeight="1" x14ac:dyDescent="0.2">
      <c r="A141" s="223"/>
      <c r="D141" s="327"/>
      <c r="E141" s="327"/>
      <c r="F141" s="327"/>
      <c r="G141" s="327"/>
    </row>
    <row r="142" spans="1:7" ht="12.75" customHeight="1" x14ac:dyDescent="0.2">
      <c r="A142" s="223"/>
      <c r="D142" s="327"/>
      <c r="E142" s="327"/>
      <c r="F142" s="327"/>
      <c r="G142" s="327"/>
    </row>
    <row r="143" spans="1:7" ht="12.75" customHeight="1" x14ac:dyDescent="0.2">
      <c r="A143" s="223"/>
      <c r="D143" s="327"/>
      <c r="E143" s="327"/>
      <c r="F143" s="327"/>
      <c r="G143" s="327"/>
    </row>
    <row r="144" spans="1:7" ht="12.75" customHeight="1" x14ac:dyDescent="0.2">
      <c r="A144" s="223"/>
      <c r="D144" s="327"/>
      <c r="E144" s="327"/>
      <c r="F144" s="327"/>
      <c r="G144" s="327"/>
    </row>
    <row r="145" spans="1:7" ht="12.75" customHeight="1" x14ac:dyDescent="0.2">
      <c r="A145" s="223"/>
      <c r="D145" s="327"/>
      <c r="E145" s="327"/>
      <c r="F145" s="327"/>
      <c r="G145" s="327"/>
    </row>
    <row r="146" spans="1:7" ht="12.75" customHeight="1"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86" fitToHeight="2" orientation="portrait" useFirstPageNumber="1" r:id="rId1"/>
  <headerFooter>
    <oddHeader>&amp;L&amp;"Tahoma,Kurzíva"Závěrečný účet Moravskoslezského kraje za rok 2022&amp;R&amp;"Tahoma,Kurzíva"Tabulka č. 45</oddHeader>
    <oddFooter>&amp;C&amp;"Tahoma,Obyčejné"&amp;P</oddFooter>
  </headerFooter>
  <rowBreaks count="1" manualBreakCount="1">
    <brk id="74" max="6"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707E-E152-4474-ACF1-175945579861}">
  <sheetPr>
    <pageSetUpPr fitToPage="1"/>
  </sheetPr>
  <dimension ref="A1:H83"/>
  <sheetViews>
    <sheetView showGridLines="0" zoomScaleNormal="100" zoomScaleSheetLayoutView="100" workbookViewId="0">
      <selection activeCell="H8" sqref="H8"/>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8" width="11.42578125" style="91" bestFit="1" customWidth="1"/>
    <col min="9"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3578</v>
      </c>
      <c r="B2" s="1344"/>
      <c r="C2" s="1344"/>
      <c r="D2" s="1344"/>
      <c r="E2" s="1344"/>
      <c r="F2" s="1344"/>
      <c r="G2" s="1344"/>
    </row>
    <row r="4" spans="1:7" ht="12.75" customHeight="1" x14ac:dyDescent="0.2">
      <c r="A4" s="1081"/>
      <c r="B4" s="1082"/>
      <c r="C4" s="1083"/>
      <c r="D4" s="1084">
        <v>1</v>
      </c>
      <c r="E4" s="1084">
        <v>2</v>
      </c>
      <c r="F4" s="1084">
        <v>3</v>
      </c>
      <c r="G4" s="1084">
        <v>4</v>
      </c>
    </row>
    <row r="5" spans="1:7" s="229" customFormat="1" ht="12.75" customHeight="1" x14ac:dyDescent="0.2">
      <c r="A5" s="1366" t="s">
        <v>1765</v>
      </c>
      <c r="B5" s="1367"/>
      <c r="C5" s="1370" t="s">
        <v>1141</v>
      </c>
      <c r="D5" s="1372" t="s">
        <v>1584</v>
      </c>
      <c r="E5" s="1372"/>
      <c r="F5" s="1372" t="s">
        <v>1585</v>
      </c>
      <c r="G5" s="1372"/>
    </row>
    <row r="6" spans="1:7" s="229" customFormat="1" ht="2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7625693.5668400005</v>
      </c>
      <c r="E7" s="1087">
        <v>171233.00838000001</v>
      </c>
      <c r="F7" s="1087">
        <v>7157442.1773600001</v>
      </c>
      <c r="G7" s="1087">
        <v>134767.18762000001</v>
      </c>
    </row>
    <row r="8" spans="1:7" x14ac:dyDescent="0.2">
      <c r="A8" s="1044" t="s">
        <v>1151</v>
      </c>
      <c r="B8" s="1044" t="s">
        <v>1589</v>
      </c>
      <c r="C8" s="1069" t="s">
        <v>64</v>
      </c>
      <c r="D8" s="1087">
        <v>7616672.2738500005</v>
      </c>
      <c r="E8" s="1087">
        <v>170727.42152999999</v>
      </c>
      <c r="F8" s="1087">
        <v>7153620.0311000003</v>
      </c>
      <c r="G8" s="1087">
        <v>134444.33705999999</v>
      </c>
    </row>
    <row r="9" spans="1:7" x14ac:dyDescent="0.2">
      <c r="A9" s="1052" t="s">
        <v>1153</v>
      </c>
      <c r="B9" s="1052" t="s">
        <v>1590</v>
      </c>
      <c r="C9" s="1072" t="s">
        <v>1591</v>
      </c>
      <c r="D9" s="417">
        <v>310638.93838000001</v>
      </c>
      <c r="E9" s="417">
        <v>32261.506160000001</v>
      </c>
      <c r="F9" s="417">
        <v>224296.49950999999</v>
      </c>
      <c r="G9" s="417">
        <v>23846.692040000002</v>
      </c>
    </row>
    <row r="10" spans="1:7" x14ac:dyDescent="0.2">
      <c r="A10" s="409" t="s">
        <v>1156</v>
      </c>
      <c r="B10" s="409" t="s">
        <v>1592</v>
      </c>
      <c r="C10" s="414" t="s">
        <v>1593</v>
      </c>
      <c r="D10" s="417">
        <v>215085.77637000001</v>
      </c>
      <c r="E10" s="417">
        <v>24191.831829999999</v>
      </c>
      <c r="F10" s="417">
        <v>184856.37409</v>
      </c>
      <c r="G10" s="417">
        <v>17729.29176</v>
      </c>
    </row>
    <row r="11" spans="1:7" x14ac:dyDescent="0.2">
      <c r="A11" s="409" t="s">
        <v>1159</v>
      </c>
      <c r="B11" s="409" t="s">
        <v>1594</v>
      </c>
      <c r="C11" s="414" t="s">
        <v>1595</v>
      </c>
      <c r="D11" s="417">
        <v>182.14904999999999</v>
      </c>
      <c r="E11" s="417">
        <v>43.343870000000003</v>
      </c>
      <c r="F11" s="417">
        <v>166.29724999999999</v>
      </c>
      <c r="G11" s="417">
        <v>57.840870000000002</v>
      </c>
    </row>
    <row r="12" spans="1:7" x14ac:dyDescent="0.2">
      <c r="A12" s="409" t="s">
        <v>1162</v>
      </c>
      <c r="B12" s="409" t="s">
        <v>1596</v>
      </c>
      <c r="C12" s="414" t="s">
        <v>1597</v>
      </c>
      <c r="D12" s="417">
        <v>1998.1945800000001</v>
      </c>
      <c r="E12" s="417">
        <v>9417.0240799999992</v>
      </c>
      <c r="F12" s="417">
        <v>753.34087</v>
      </c>
      <c r="G12" s="417">
        <v>5617.8441199999997</v>
      </c>
    </row>
    <row r="13" spans="1:7" x14ac:dyDescent="0.2">
      <c r="A13" s="409" t="s">
        <v>1165</v>
      </c>
      <c r="B13" s="409" t="s">
        <v>1598</v>
      </c>
      <c r="C13" s="414" t="s">
        <v>1599</v>
      </c>
      <c r="D13" s="417">
        <v>-1927.67038</v>
      </c>
      <c r="E13" s="417"/>
      <c r="F13" s="417">
        <v>-388.39684</v>
      </c>
      <c r="G13" s="417"/>
    </row>
    <row r="14" spans="1:7" x14ac:dyDescent="0.2">
      <c r="A14" s="409" t="s">
        <v>1168</v>
      </c>
      <c r="B14" s="409" t="s">
        <v>1600</v>
      </c>
      <c r="C14" s="414" t="s">
        <v>1601</v>
      </c>
      <c r="D14" s="417">
        <v>-824.28810999999996</v>
      </c>
      <c r="E14" s="417">
        <v>-420.51684999999998</v>
      </c>
      <c r="F14" s="417">
        <v>-563.86</v>
      </c>
      <c r="G14" s="417">
        <v>-467.64537999999999</v>
      </c>
    </row>
    <row r="15" spans="1:7" x14ac:dyDescent="0.2">
      <c r="A15" s="409" t="s">
        <v>1171</v>
      </c>
      <c r="B15" s="409" t="s">
        <v>1602</v>
      </c>
      <c r="C15" s="414" t="s">
        <v>1603</v>
      </c>
      <c r="D15" s="417">
        <v>-19.109580000000001</v>
      </c>
      <c r="E15" s="417">
        <v>-2317.8233300000002</v>
      </c>
      <c r="F15" s="417">
        <v>-142.62017</v>
      </c>
      <c r="G15" s="417">
        <v>-2111.2341999999999</v>
      </c>
    </row>
    <row r="16" spans="1:7" x14ac:dyDescent="0.2">
      <c r="A16" s="409" t="s">
        <v>1174</v>
      </c>
      <c r="B16" s="409" t="s">
        <v>159</v>
      </c>
      <c r="C16" s="414" t="s">
        <v>1604</v>
      </c>
      <c r="D16" s="417">
        <v>167694.55728000001</v>
      </c>
      <c r="E16" s="417">
        <v>4536.8861200000001</v>
      </c>
      <c r="F16" s="417">
        <v>147376.23668</v>
      </c>
      <c r="G16" s="417">
        <v>3866.8938400000002</v>
      </c>
    </row>
    <row r="17" spans="1:7" x14ac:dyDescent="0.2">
      <c r="A17" s="409" t="s">
        <v>1177</v>
      </c>
      <c r="B17" s="409" t="s">
        <v>145</v>
      </c>
      <c r="C17" s="414" t="s">
        <v>1605</v>
      </c>
      <c r="D17" s="417">
        <v>36502.548739999998</v>
      </c>
      <c r="E17" s="417">
        <v>30.367000000000001</v>
      </c>
      <c r="F17" s="417">
        <v>17035.468059999999</v>
      </c>
      <c r="G17" s="417">
        <v>23.91948</v>
      </c>
    </row>
    <row r="18" spans="1:7" x14ac:dyDescent="0.2">
      <c r="A18" s="409" t="s">
        <v>1606</v>
      </c>
      <c r="B18" s="409" t="s">
        <v>1607</v>
      </c>
      <c r="C18" s="414" t="s">
        <v>1608</v>
      </c>
      <c r="D18" s="417">
        <v>1380.5621100000001</v>
      </c>
      <c r="E18" s="417">
        <v>77.29204</v>
      </c>
      <c r="F18" s="417">
        <v>736.73996999999997</v>
      </c>
      <c r="G18" s="417">
        <v>77.816980000000001</v>
      </c>
    </row>
    <row r="19" spans="1:7" x14ac:dyDescent="0.2">
      <c r="A19" s="409" t="s">
        <v>1609</v>
      </c>
      <c r="B19" s="409" t="s">
        <v>1610</v>
      </c>
      <c r="C19" s="414" t="s">
        <v>1611</v>
      </c>
      <c r="D19" s="417">
        <v>-9789.88465</v>
      </c>
      <c r="E19" s="417">
        <v>-627.29755</v>
      </c>
      <c r="F19" s="417">
        <v>-9183.7966899999992</v>
      </c>
      <c r="G19" s="417">
        <v>-258.74416000000002</v>
      </c>
    </row>
    <row r="20" spans="1:7" x14ac:dyDescent="0.2">
      <c r="A20" s="409" t="s">
        <v>1612</v>
      </c>
      <c r="B20" s="409" t="s">
        <v>1613</v>
      </c>
      <c r="C20" s="414" t="s">
        <v>1614</v>
      </c>
      <c r="D20" s="417">
        <v>311563.96924000001</v>
      </c>
      <c r="E20" s="417">
        <v>16470.969219999999</v>
      </c>
      <c r="F20" s="417">
        <v>226913.85097</v>
      </c>
      <c r="G20" s="417">
        <v>14784.52511</v>
      </c>
    </row>
    <row r="21" spans="1:7" x14ac:dyDescent="0.2">
      <c r="A21" s="409" t="s">
        <v>1615</v>
      </c>
      <c r="B21" s="409" t="s">
        <v>1616</v>
      </c>
      <c r="C21" s="414" t="s">
        <v>1617</v>
      </c>
      <c r="D21" s="417">
        <v>4552424.13222</v>
      </c>
      <c r="E21" s="417">
        <v>56319.841710000001</v>
      </c>
      <c r="F21" s="417">
        <v>4398263.5564900003</v>
      </c>
      <c r="G21" s="417">
        <v>46110.023739999997</v>
      </c>
    </row>
    <row r="22" spans="1:7" x14ac:dyDescent="0.2">
      <c r="A22" s="409" t="s">
        <v>1618</v>
      </c>
      <c r="B22" s="409" t="s">
        <v>1619</v>
      </c>
      <c r="C22" s="414" t="s">
        <v>1620</v>
      </c>
      <c r="D22" s="417">
        <v>1487178.95203</v>
      </c>
      <c r="E22" s="417">
        <v>16259.163979999999</v>
      </c>
      <c r="F22" s="417">
        <v>1451239.98306</v>
      </c>
      <c r="G22" s="417">
        <v>13515.87515</v>
      </c>
    </row>
    <row r="23" spans="1:7" x14ac:dyDescent="0.2">
      <c r="A23" s="409" t="s">
        <v>1621</v>
      </c>
      <c r="B23" s="409" t="s">
        <v>1622</v>
      </c>
      <c r="C23" s="414" t="s">
        <v>1623</v>
      </c>
      <c r="D23" s="417">
        <v>18588.03802</v>
      </c>
      <c r="E23" s="417">
        <v>172.78364999999999</v>
      </c>
      <c r="F23" s="417">
        <v>17849.897059999999</v>
      </c>
      <c r="G23" s="417">
        <v>132.76969</v>
      </c>
    </row>
    <row r="24" spans="1:7" x14ac:dyDescent="0.2">
      <c r="A24" s="409" t="s">
        <v>1624</v>
      </c>
      <c r="B24" s="409" t="s">
        <v>1625</v>
      </c>
      <c r="C24" s="414" t="s">
        <v>1626</v>
      </c>
      <c r="D24" s="417">
        <v>128651.71764</v>
      </c>
      <c r="E24" s="417">
        <v>1587.91346</v>
      </c>
      <c r="F24" s="417">
        <v>133355.98616999999</v>
      </c>
      <c r="G24" s="417">
        <v>1356.44947</v>
      </c>
    </row>
    <row r="25" spans="1:7" x14ac:dyDescent="0.2">
      <c r="A25" s="409" t="s">
        <v>1627</v>
      </c>
      <c r="B25" s="409" t="s">
        <v>1628</v>
      </c>
      <c r="C25" s="414" t="s">
        <v>1629</v>
      </c>
      <c r="D25" s="417">
        <v>4785.0128800000002</v>
      </c>
      <c r="E25" s="417">
        <v>3.1434099999999998</v>
      </c>
      <c r="F25" s="417">
        <v>5129.7873900000004</v>
      </c>
      <c r="G25" s="417">
        <v>1.6551199999999999</v>
      </c>
    </row>
    <row r="26" spans="1:7" x14ac:dyDescent="0.2">
      <c r="A26" s="409" t="s">
        <v>1630</v>
      </c>
      <c r="B26" s="409" t="s">
        <v>1631</v>
      </c>
      <c r="C26" s="414" t="s">
        <v>1632</v>
      </c>
      <c r="D26" s="417">
        <v>30.24241</v>
      </c>
      <c r="E26" s="417">
        <v>14.849589999999999</v>
      </c>
      <c r="F26" s="417">
        <v>194.55856</v>
      </c>
      <c r="G26" s="417">
        <v>84.371440000000007</v>
      </c>
    </row>
    <row r="27" spans="1:7" x14ac:dyDescent="0.2">
      <c r="A27" s="409" t="s">
        <v>1633</v>
      </c>
      <c r="B27" s="409" t="s">
        <v>1634</v>
      </c>
      <c r="C27" s="414" t="s">
        <v>1635</v>
      </c>
      <c r="D27" s="417"/>
      <c r="E27" s="417"/>
      <c r="F27" s="417"/>
      <c r="G27" s="417"/>
    </row>
    <row r="28" spans="1:7" x14ac:dyDescent="0.2">
      <c r="A28" s="409" t="s">
        <v>1636</v>
      </c>
      <c r="B28" s="409" t="s">
        <v>1637</v>
      </c>
      <c r="C28" s="414" t="s">
        <v>1638</v>
      </c>
      <c r="D28" s="417">
        <v>598.87523999999996</v>
      </c>
      <c r="E28" s="417">
        <v>154.32809</v>
      </c>
      <c r="F28" s="417">
        <v>476.68004999999999</v>
      </c>
      <c r="G28" s="417">
        <v>52.906779999999998</v>
      </c>
    </row>
    <row r="29" spans="1:7" x14ac:dyDescent="0.2">
      <c r="A29" s="409" t="s">
        <v>1639</v>
      </c>
      <c r="B29" s="409" t="s">
        <v>1640</v>
      </c>
      <c r="C29" s="414" t="s">
        <v>1641</v>
      </c>
      <c r="D29" s="417">
        <v>19.643879999999999</v>
      </c>
      <c r="E29" s="417">
        <v>3.1E-2</v>
      </c>
      <c r="F29" s="417">
        <v>19.63</v>
      </c>
      <c r="G29" s="417"/>
    </row>
    <row r="30" spans="1:7" x14ac:dyDescent="0.2">
      <c r="A30" s="409" t="s">
        <v>1642</v>
      </c>
      <c r="B30" s="409" t="s">
        <v>1643</v>
      </c>
      <c r="C30" s="414" t="s">
        <v>1644</v>
      </c>
      <c r="D30" s="417">
        <v>268.91770000000002</v>
      </c>
      <c r="E30" s="417">
        <v>3.3372600000000001</v>
      </c>
      <c r="F30" s="417">
        <v>22.743369999999999</v>
      </c>
      <c r="G30" s="417"/>
    </row>
    <row r="31" spans="1:7" x14ac:dyDescent="0.2">
      <c r="A31" s="409" t="s">
        <v>1645</v>
      </c>
      <c r="B31" s="409" t="s">
        <v>1646</v>
      </c>
      <c r="C31" s="414" t="s">
        <v>1647</v>
      </c>
      <c r="D31" s="417"/>
      <c r="E31" s="417"/>
      <c r="F31" s="417"/>
      <c r="G31" s="417"/>
    </row>
    <row r="32" spans="1:7" x14ac:dyDescent="0.2">
      <c r="A32" s="409" t="s">
        <v>1648</v>
      </c>
      <c r="B32" s="409" t="s">
        <v>1649</v>
      </c>
      <c r="C32" s="414" t="s">
        <v>1650</v>
      </c>
      <c r="D32" s="417">
        <v>799.57587999999998</v>
      </c>
      <c r="E32" s="417">
        <v>662.69110999999998</v>
      </c>
      <c r="F32" s="417">
        <v>786.71961999999996</v>
      </c>
      <c r="G32" s="417">
        <v>422.98041999999998</v>
      </c>
    </row>
    <row r="33" spans="1:8" x14ac:dyDescent="0.2">
      <c r="A33" s="409" t="s">
        <v>1651</v>
      </c>
      <c r="B33" s="409" t="s">
        <v>1652</v>
      </c>
      <c r="C33" s="414" t="s">
        <v>1653</v>
      </c>
      <c r="D33" s="417">
        <v>417.75466</v>
      </c>
      <c r="E33" s="417">
        <v>3.7643200000000001</v>
      </c>
      <c r="F33" s="417">
        <v>750.12701000000004</v>
      </c>
      <c r="G33" s="417">
        <v>0.33098</v>
      </c>
    </row>
    <row r="34" spans="1:8" x14ac:dyDescent="0.2">
      <c r="A34" s="409" t="s">
        <v>1654</v>
      </c>
      <c r="B34" s="409" t="s">
        <v>1655</v>
      </c>
      <c r="C34" s="414" t="s">
        <v>1656</v>
      </c>
      <c r="D34" s="417">
        <v>1486.40723</v>
      </c>
      <c r="E34" s="417">
        <v>264</v>
      </c>
      <c r="F34" s="417">
        <v>462.66903000000002</v>
      </c>
      <c r="G34" s="417">
        <v>555.35454000000004</v>
      </c>
    </row>
    <row r="35" spans="1:8" x14ac:dyDescent="0.2">
      <c r="A35" s="409" t="s">
        <v>1657</v>
      </c>
      <c r="B35" s="409" t="s">
        <v>1658</v>
      </c>
      <c r="C35" s="414" t="s">
        <v>1659</v>
      </c>
      <c r="D35" s="417">
        <v>184769.33059</v>
      </c>
      <c r="E35" s="417">
        <v>7984.4434300000003</v>
      </c>
      <c r="F35" s="417">
        <v>175239.18098</v>
      </c>
      <c r="G35" s="417">
        <v>7160.4930999999997</v>
      </c>
    </row>
    <row r="36" spans="1:8" x14ac:dyDescent="0.2">
      <c r="A36" s="409" t="s">
        <v>1660</v>
      </c>
      <c r="B36" s="409" t="s">
        <v>1661</v>
      </c>
      <c r="C36" s="414" t="s">
        <v>1662</v>
      </c>
      <c r="D36" s="417"/>
      <c r="E36" s="417"/>
      <c r="F36" s="417"/>
      <c r="G36" s="417"/>
    </row>
    <row r="37" spans="1:8" x14ac:dyDescent="0.2">
      <c r="A37" s="409" t="s">
        <v>1663</v>
      </c>
      <c r="B37" s="409" t="s">
        <v>1664</v>
      </c>
      <c r="C37" s="414" t="s">
        <v>1665</v>
      </c>
      <c r="D37" s="417">
        <v>211.53776999999999</v>
      </c>
      <c r="E37" s="417"/>
      <c r="F37" s="417">
        <v>11.899039999999999</v>
      </c>
      <c r="G37" s="417"/>
    </row>
    <row r="38" spans="1:8" x14ac:dyDescent="0.2">
      <c r="A38" s="409" t="s">
        <v>1666</v>
      </c>
      <c r="B38" s="409" t="s">
        <v>1667</v>
      </c>
      <c r="C38" s="414" t="s">
        <v>1668</v>
      </c>
      <c r="D38" s="417"/>
      <c r="E38" s="417"/>
      <c r="F38" s="417"/>
      <c r="G38" s="417"/>
    </row>
    <row r="39" spans="1:8" x14ac:dyDescent="0.2">
      <c r="A39" s="409" t="s">
        <v>1669</v>
      </c>
      <c r="B39" s="409" t="s">
        <v>1670</v>
      </c>
      <c r="C39" s="414" t="s">
        <v>1671</v>
      </c>
      <c r="D39" s="417">
        <v>70</v>
      </c>
      <c r="E39" s="417"/>
      <c r="F39" s="417"/>
      <c r="G39" s="417"/>
    </row>
    <row r="40" spans="1:8" x14ac:dyDescent="0.2">
      <c r="A40" s="409" t="s">
        <v>1672</v>
      </c>
      <c r="B40" s="409" t="s">
        <v>1673</v>
      </c>
      <c r="C40" s="414" t="s">
        <v>1674</v>
      </c>
      <c r="D40" s="417">
        <v>409.53537999999998</v>
      </c>
      <c r="E40" s="417">
        <v>-9.1618200000000005</v>
      </c>
      <c r="F40" s="417"/>
      <c r="G40" s="417">
        <v>-1.6854</v>
      </c>
    </row>
    <row r="41" spans="1:8" x14ac:dyDescent="0.2">
      <c r="A41" s="409" t="s">
        <v>1675</v>
      </c>
      <c r="B41" s="409" t="s">
        <v>1676</v>
      </c>
      <c r="C41" s="414" t="s">
        <v>1677</v>
      </c>
      <c r="D41" s="417">
        <v>324.44497999999999</v>
      </c>
      <c r="E41" s="417">
        <v>52.708329999999997</v>
      </c>
      <c r="F41" s="417">
        <v>575.84231</v>
      </c>
      <c r="G41" s="417">
        <v>63.560160000000003</v>
      </c>
    </row>
    <row r="42" spans="1:8" x14ac:dyDescent="0.2">
      <c r="A42" s="409" t="s">
        <v>1678</v>
      </c>
      <c r="B42" s="409" t="s">
        <v>1679</v>
      </c>
      <c r="C42" s="414" t="s">
        <v>1680</v>
      </c>
      <c r="D42" s="417">
        <v>159958.03111000001</v>
      </c>
      <c r="E42" s="417">
        <v>1669.7948699999999</v>
      </c>
      <c r="F42" s="417">
        <v>145200.80338</v>
      </c>
      <c r="G42" s="417">
        <v>670.17426999999998</v>
      </c>
    </row>
    <row r="43" spans="1:8" x14ac:dyDescent="0.2">
      <c r="A43" s="409" t="s">
        <v>1681</v>
      </c>
      <c r="B43" s="409" t="s">
        <v>1682</v>
      </c>
      <c r="C43" s="414" t="s">
        <v>1683</v>
      </c>
      <c r="D43" s="417">
        <v>43194.381200000003</v>
      </c>
      <c r="E43" s="417">
        <v>1920.2065500000001</v>
      </c>
      <c r="F43" s="417">
        <v>32183.833879999998</v>
      </c>
      <c r="G43" s="417">
        <v>1151.8771400000001</v>
      </c>
    </row>
    <row r="44" spans="1:8" x14ac:dyDescent="0.2">
      <c r="A44" s="1044" t="s">
        <v>1180</v>
      </c>
      <c r="B44" s="1044" t="s">
        <v>1684</v>
      </c>
      <c r="C44" s="1069" t="s">
        <v>64</v>
      </c>
      <c r="D44" s="1087">
        <v>3471.14608</v>
      </c>
      <c r="E44" s="1087">
        <v>20.88354</v>
      </c>
      <c r="F44" s="1087">
        <v>2940.79855</v>
      </c>
      <c r="G44" s="1087">
        <v>11.94178</v>
      </c>
      <c r="H44" s="423"/>
    </row>
    <row r="45" spans="1:8" x14ac:dyDescent="0.2">
      <c r="A45" s="409" t="s">
        <v>1182</v>
      </c>
      <c r="B45" s="409" t="s">
        <v>1685</v>
      </c>
      <c r="C45" s="414" t="s">
        <v>1686</v>
      </c>
      <c r="D45" s="417"/>
      <c r="E45" s="417"/>
      <c r="F45" s="417"/>
      <c r="G45" s="417"/>
      <c r="H45" s="424"/>
    </row>
    <row r="46" spans="1:8" x14ac:dyDescent="0.2">
      <c r="A46" s="409" t="s">
        <v>1184</v>
      </c>
      <c r="B46" s="409" t="s">
        <v>1687</v>
      </c>
      <c r="C46" s="414" t="s">
        <v>1688</v>
      </c>
      <c r="D46" s="417">
        <v>233.71654000000001</v>
      </c>
      <c r="E46" s="417"/>
      <c r="F46" s="417">
        <v>64.322940000000003</v>
      </c>
      <c r="G46" s="417"/>
    </row>
    <row r="47" spans="1:8" x14ac:dyDescent="0.2">
      <c r="A47" s="409" t="s">
        <v>1187</v>
      </c>
      <c r="B47" s="409" t="s">
        <v>1689</v>
      </c>
      <c r="C47" s="414" t="s">
        <v>1690</v>
      </c>
      <c r="D47" s="417">
        <v>3141.6574700000001</v>
      </c>
      <c r="E47" s="417">
        <v>20.88054</v>
      </c>
      <c r="F47" s="417">
        <v>2790.4330799999998</v>
      </c>
      <c r="G47" s="417">
        <v>11.9412</v>
      </c>
    </row>
    <row r="48" spans="1:8" x14ac:dyDescent="0.2">
      <c r="A48" s="409" t="s">
        <v>1190</v>
      </c>
      <c r="B48" s="409" t="s">
        <v>1691</v>
      </c>
      <c r="C48" s="414" t="s">
        <v>1692</v>
      </c>
      <c r="D48" s="417"/>
      <c r="E48" s="417"/>
      <c r="F48" s="417"/>
      <c r="G48" s="417"/>
    </row>
    <row r="49" spans="1:7" x14ac:dyDescent="0.2">
      <c r="A49" s="409" t="s">
        <v>1193</v>
      </c>
      <c r="B49" s="409" t="s">
        <v>1693</v>
      </c>
      <c r="C49" s="414" t="s">
        <v>1694</v>
      </c>
      <c r="D49" s="417">
        <v>95.772069999999999</v>
      </c>
      <c r="E49" s="417"/>
      <c r="F49" s="417">
        <v>86.042529999999999</v>
      </c>
      <c r="G49" s="417"/>
    </row>
    <row r="50" spans="1:7" x14ac:dyDescent="0.2">
      <c r="A50" s="1044" t="s">
        <v>1211</v>
      </c>
      <c r="B50" s="1044" t="s">
        <v>1695</v>
      </c>
      <c r="C50" s="1069" t="s">
        <v>64</v>
      </c>
      <c r="D50" s="1087">
        <v>0</v>
      </c>
      <c r="E50" s="1087">
        <v>0</v>
      </c>
      <c r="F50" s="1087">
        <v>231.12045000000001</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v>231.12045000000001</v>
      </c>
      <c r="G52" s="417"/>
    </row>
    <row r="53" spans="1:7" x14ac:dyDescent="0.2">
      <c r="A53" s="1044" t="s">
        <v>1700</v>
      </c>
      <c r="B53" s="1044" t="s">
        <v>1330</v>
      </c>
      <c r="C53" s="1069" t="s">
        <v>64</v>
      </c>
      <c r="D53" s="1087">
        <v>5550.1469100000004</v>
      </c>
      <c r="E53" s="1087">
        <v>484.70330999999999</v>
      </c>
      <c r="F53" s="1087">
        <v>650.22726</v>
      </c>
      <c r="G53" s="1087">
        <v>310.90877999999998</v>
      </c>
    </row>
    <row r="54" spans="1:7" x14ac:dyDescent="0.2">
      <c r="A54" s="409" t="s">
        <v>1701</v>
      </c>
      <c r="B54" s="409" t="s">
        <v>1330</v>
      </c>
      <c r="C54" s="414" t="s">
        <v>1702</v>
      </c>
      <c r="D54" s="417">
        <v>5550.1469100000004</v>
      </c>
      <c r="E54" s="417">
        <v>484.70330999999999</v>
      </c>
      <c r="F54" s="417">
        <v>650.22726</v>
      </c>
      <c r="G54" s="417">
        <v>399.63878</v>
      </c>
    </row>
    <row r="55" spans="1:7" x14ac:dyDescent="0.2">
      <c r="A55" s="409" t="s">
        <v>1703</v>
      </c>
      <c r="B55" s="409" t="s">
        <v>1704</v>
      </c>
      <c r="C55" s="414" t="s">
        <v>1705</v>
      </c>
      <c r="D55" s="417"/>
      <c r="E55" s="417"/>
      <c r="F55" s="417"/>
      <c r="G55" s="417">
        <v>-88.73</v>
      </c>
    </row>
    <row r="56" spans="1:7" x14ac:dyDescent="0.2">
      <c r="A56" s="1044" t="s">
        <v>1257</v>
      </c>
      <c r="B56" s="1044" t="s">
        <v>1706</v>
      </c>
      <c r="C56" s="1069" t="s">
        <v>64</v>
      </c>
      <c r="D56" s="1087">
        <v>7619083.9851500001</v>
      </c>
      <c r="E56" s="1087">
        <v>197821.90098000001</v>
      </c>
      <c r="F56" s="1087">
        <v>7154882.9960899996</v>
      </c>
      <c r="G56" s="1087">
        <v>151781.64288</v>
      </c>
    </row>
    <row r="57" spans="1:7" x14ac:dyDescent="0.2">
      <c r="A57" s="1044" t="s">
        <v>1259</v>
      </c>
      <c r="B57" s="1044" t="s">
        <v>1707</v>
      </c>
      <c r="C57" s="1069" t="s">
        <v>64</v>
      </c>
      <c r="D57" s="1087">
        <v>365662.18453999999</v>
      </c>
      <c r="E57" s="1087">
        <v>193223.16149999999</v>
      </c>
      <c r="F57" s="1087">
        <v>266418.56008000002</v>
      </c>
      <c r="G57" s="1087">
        <v>147652.03576</v>
      </c>
    </row>
    <row r="58" spans="1:7" x14ac:dyDescent="0.2">
      <c r="A58" s="409" t="s">
        <v>1261</v>
      </c>
      <c r="B58" s="409" t="s">
        <v>1708</v>
      </c>
      <c r="C58" s="414" t="s">
        <v>1709</v>
      </c>
      <c r="D58" s="417">
        <v>6552.7107800000003</v>
      </c>
      <c r="E58" s="417">
        <v>29236.775880000001</v>
      </c>
      <c r="F58" s="417">
        <v>4400.9821000000002</v>
      </c>
      <c r="G58" s="417">
        <v>22974.938119999999</v>
      </c>
    </row>
    <row r="59" spans="1:7" x14ac:dyDescent="0.2">
      <c r="A59" s="409" t="s">
        <v>1264</v>
      </c>
      <c r="B59" s="409" t="s">
        <v>1710</v>
      </c>
      <c r="C59" s="414" t="s">
        <v>1711</v>
      </c>
      <c r="D59" s="417">
        <v>274428.63069999998</v>
      </c>
      <c r="E59" s="417">
        <v>114687.40826</v>
      </c>
      <c r="F59" s="417">
        <v>184683.44912</v>
      </c>
      <c r="G59" s="417">
        <v>87674.558499999999</v>
      </c>
    </row>
    <row r="60" spans="1:7" x14ac:dyDescent="0.2">
      <c r="A60" s="409" t="s">
        <v>1267</v>
      </c>
      <c r="B60" s="409" t="s">
        <v>1712</v>
      </c>
      <c r="C60" s="414" t="s">
        <v>1713</v>
      </c>
      <c r="D60" s="417">
        <v>385.74385000000001</v>
      </c>
      <c r="E60" s="417">
        <v>32386.794300000001</v>
      </c>
      <c r="F60" s="417">
        <v>270.55826999999999</v>
      </c>
      <c r="G60" s="417">
        <v>23915.802339999998</v>
      </c>
    </row>
    <row r="61" spans="1:7" x14ac:dyDescent="0.2">
      <c r="A61" s="409" t="s">
        <v>1270</v>
      </c>
      <c r="B61" s="409" t="s">
        <v>1714</v>
      </c>
      <c r="C61" s="414" t="s">
        <v>1715</v>
      </c>
      <c r="D61" s="417">
        <v>4321.5746600000002</v>
      </c>
      <c r="E61" s="417">
        <v>13681.11433</v>
      </c>
      <c r="F61" s="417">
        <v>1944.3565100000001</v>
      </c>
      <c r="G61" s="417">
        <v>8571.7988000000005</v>
      </c>
    </row>
    <row r="62" spans="1:7" x14ac:dyDescent="0.2">
      <c r="A62" s="409" t="s">
        <v>1282</v>
      </c>
      <c r="B62" s="409" t="s">
        <v>1716</v>
      </c>
      <c r="C62" s="414" t="s">
        <v>1717</v>
      </c>
      <c r="D62" s="417">
        <v>460.41345999999999</v>
      </c>
      <c r="E62" s="417">
        <v>118.875</v>
      </c>
      <c r="F62" s="417">
        <v>321.31697000000003</v>
      </c>
      <c r="G62" s="417">
        <v>74.8</v>
      </c>
    </row>
    <row r="63" spans="1:7" x14ac:dyDescent="0.2">
      <c r="A63" s="409" t="s">
        <v>1285</v>
      </c>
      <c r="B63" s="409" t="s">
        <v>1640</v>
      </c>
      <c r="C63" s="414" t="s">
        <v>1718</v>
      </c>
      <c r="D63" s="417">
        <v>484.41194000000002</v>
      </c>
      <c r="E63" s="417">
        <v>169.84</v>
      </c>
      <c r="F63" s="417">
        <v>103.52723</v>
      </c>
      <c r="G63" s="417"/>
    </row>
    <row r="64" spans="1:7" x14ac:dyDescent="0.2">
      <c r="A64" s="409" t="s">
        <v>1288</v>
      </c>
      <c r="B64" s="409" t="s">
        <v>1643</v>
      </c>
      <c r="C64" s="414" t="s">
        <v>1719</v>
      </c>
      <c r="D64" s="417">
        <v>31.35</v>
      </c>
      <c r="E64" s="417">
        <v>21.500900000000001</v>
      </c>
      <c r="F64" s="417">
        <v>37.226999999999997</v>
      </c>
      <c r="G64" s="417">
        <v>10.48531</v>
      </c>
    </row>
    <row r="65" spans="1:7" x14ac:dyDescent="0.2">
      <c r="A65" s="409" t="s">
        <v>1720</v>
      </c>
      <c r="B65" s="409" t="s">
        <v>1721</v>
      </c>
      <c r="C65" s="414" t="s">
        <v>1722</v>
      </c>
      <c r="D65" s="417">
        <v>55.388179999999998</v>
      </c>
      <c r="E65" s="417">
        <v>8.6769999999999996</v>
      </c>
      <c r="F65" s="417">
        <v>41.918080000000003</v>
      </c>
      <c r="G65" s="417">
        <v>1.6854</v>
      </c>
    </row>
    <row r="66" spans="1:7" x14ac:dyDescent="0.2">
      <c r="A66" s="409" t="s">
        <v>1723</v>
      </c>
      <c r="B66" s="409" t="s">
        <v>1724</v>
      </c>
      <c r="C66" s="414" t="s">
        <v>1725</v>
      </c>
      <c r="D66" s="417">
        <v>1130.64957</v>
      </c>
      <c r="E66" s="417">
        <v>697.32496000000003</v>
      </c>
      <c r="F66" s="417">
        <v>1180.1983399999999</v>
      </c>
      <c r="G66" s="417">
        <v>475.18096000000003</v>
      </c>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1565.5648699999999</v>
      </c>
      <c r="E68" s="417">
        <v>264</v>
      </c>
      <c r="F68" s="417">
        <v>644.38373000000001</v>
      </c>
      <c r="G68" s="417">
        <v>460</v>
      </c>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46637.870080000001</v>
      </c>
      <c r="E70" s="417">
        <v>1053</v>
      </c>
      <c r="F70" s="417">
        <v>34555.759169999998</v>
      </c>
      <c r="G70" s="417">
        <v>2877</v>
      </c>
    </row>
    <row r="71" spans="1:7" x14ac:dyDescent="0.2">
      <c r="A71" s="409" t="s">
        <v>1738</v>
      </c>
      <c r="B71" s="409" t="s">
        <v>1739</v>
      </c>
      <c r="C71" s="414" t="s">
        <v>1740</v>
      </c>
      <c r="D71" s="417">
        <v>29607.87645</v>
      </c>
      <c r="E71" s="417">
        <v>897.85086999999999</v>
      </c>
      <c r="F71" s="417">
        <v>38234.883560000002</v>
      </c>
      <c r="G71" s="417">
        <v>615.78633000000002</v>
      </c>
    </row>
    <row r="72" spans="1:7" x14ac:dyDescent="0.2">
      <c r="A72" s="1044" t="s">
        <v>1291</v>
      </c>
      <c r="B72" s="1044" t="s">
        <v>1741</v>
      </c>
      <c r="C72" s="1069" t="s">
        <v>64</v>
      </c>
      <c r="D72" s="1087">
        <v>33462.522239999998</v>
      </c>
      <c r="E72" s="1087">
        <v>393.48383999999999</v>
      </c>
      <c r="F72" s="1087">
        <v>5639.9861499999997</v>
      </c>
      <c r="G72" s="1087">
        <v>31.74794</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31179.039209999999</v>
      </c>
      <c r="E74" s="417">
        <v>377.37991</v>
      </c>
      <c r="F74" s="417">
        <v>3057.8242300000002</v>
      </c>
      <c r="G74" s="417">
        <v>31.745090000000001</v>
      </c>
    </row>
    <row r="75" spans="1:7" x14ac:dyDescent="0.2">
      <c r="A75" s="409" t="s">
        <v>1299</v>
      </c>
      <c r="B75" s="409" t="s">
        <v>1745</v>
      </c>
      <c r="C75" s="414" t="s">
        <v>1746</v>
      </c>
      <c r="D75" s="417">
        <v>1410.5622699999999</v>
      </c>
      <c r="E75" s="417"/>
      <c r="F75" s="417">
        <v>1637.3510699999999</v>
      </c>
      <c r="G75" s="417"/>
    </row>
    <row r="76" spans="1:7" x14ac:dyDescent="0.2">
      <c r="A76" s="409" t="s">
        <v>1302</v>
      </c>
      <c r="B76" s="409" t="s">
        <v>1747</v>
      </c>
      <c r="C76" s="414" t="s">
        <v>1748</v>
      </c>
      <c r="D76" s="417"/>
      <c r="E76" s="417"/>
      <c r="F76" s="417"/>
      <c r="G76" s="417"/>
    </row>
    <row r="77" spans="1:7" x14ac:dyDescent="0.2">
      <c r="A77" s="409" t="s">
        <v>1308</v>
      </c>
      <c r="B77" s="409" t="s">
        <v>1749</v>
      </c>
      <c r="C77" s="414" t="s">
        <v>1750</v>
      </c>
      <c r="D77" s="417">
        <v>872.92075999999997</v>
      </c>
      <c r="E77" s="417">
        <v>16.103929999999998</v>
      </c>
      <c r="F77" s="417">
        <v>944.81084999999996</v>
      </c>
      <c r="G77" s="417"/>
    </row>
    <row r="78" spans="1:7" x14ac:dyDescent="0.2">
      <c r="A78" s="1044" t="s">
        <v>1751</v>
      </c>
      <c r="B78" s="1044" t="s">
        <v>1752</v>
      </c>
      <c r="C78" s="1069" t="s">
        <v>64</v>
      </c>
      <c r="D78" s="1087">
        <v>7219959.2783700004</v>
      </c>
      <c r="E78" s="1087">
        <v>4205.2556400000003</v>
      </c>
      <c r="F78" s="1087">
        <v>6882824.4498600001</v>
      </c>
      <c r="G78" s="1087">
        <v>4097.8591800000004</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7219959.2783700004</v>
      </c>
      <c r="E80" s="417">
        <v>4205.2556400000003</v>
      </c>
      <c r="F80" s="417">
        <v>6882824.4498600001</v>
      </c>
      <c r="G80" s="417">
        <v>4097.8591800000004</v>
      </c>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-1059.43478</v>
      </c>
      <c r="E82" s="1087">
        <v>27073.59591</v>
      </c>
      <c r="F82" s="1087">
        <v>-1908.9540099999999</v>
      </c>
      <c r="G82" s="1087">
        <v>17325.36404</v>
      </c>
    </row>
    <row r="83" spans="1:7" x14ac:dyDescent="0.2">
      <c r="A83" s="1044" t="s">
        <v>1762</v>
      </c>
      <c r="B83" s="1044" t="s">
        <v>1463</v>
      </c>
      <c r="C83" s="1069" t="s">
        <v>64</v>
      </c>
      <c r="D83" s="1087">
        <v>-6609.58169</v>
      </c>
      <c r="E83" s="1087">
        <v>26588.892599999999</v>
      </c>
      <c r="F83" s="1087">
        <v>-2559.18127</v>
      </c>
      <c r="G83" s="1087">
        <v>17014.455259999999</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8" orientation="portrait" useFirstPageNumber="1" r:id="rId1"/>
  <headerFooter>
    <oddHeader>&amp;L&amp;"Tahoma,Kurzíva"Závěrečný účet Moravskoslezského kraje za rok 2022&amp;R&amp;"Tahoma,Kurzíva"Tabulka č. 46</oddHeader>
    <oddFooter>&amp;C&amp;"Tahoma,Obyčejné"&amp;P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47CE0-3C4E-428F-8D98-B187C36AA6A2}">
  <dimension ref="A1:G208"/>
  <sheetViews>
    <sheetView showGridLines="0" zoomScaleNormal="100" zoomScaleSheetLayoutView="100" workbookViewId="0">
      <selection activeCell="I8" sqref="I8"/>
    </sheetView>
  </sheetViews>
  <sheetFormatPr defaultColWidth="9.28515625" defaultRowHeight="12.75" x14ac:dyDescent="0.2"/>
  <cols>
    <col min="1" max="1" width="7" style="228" customWidth="1"/>
    <col min="2" max="2" width="45.42578125" style="223" customWidth="1"/>
    <col min="3" max="3" width="8.7109375" style="133" customWidth="1"/>
    <col min="4" max="7" width="13.85546875" style="337" customWidth="1"/>
    <col min="8" max="16384" width="9.28515625" style="223"/>
  </cols>
  <sheetData>
    <row r="1" spans="1:7" s="230" customFormat="1" ht="18" customHeight="1" x14ac:dyDescent="0.2">
      <c r="A1" s="1344" t="s">
        <v>4739</v>
      </c>
      <c r="B1" s="1344"/>
      <c r="C1" s="1344"/>
      <c r="D1" s="1344"/>
      <c r="E1" s="1344"/>
      <c r="F1" s="1344"/>
      <c r="G1" s="1344"/>
    </row>
    <row r="2" spans="1:7" s="230" customFormat="1" ht="18" customHeight="1" x14ac:dyDescent="0.2">
      <c r="A2" s="1344" t="s">
        <v>1766</v>
      </c>
      <c r="B2" s="1344"/>
      <c r="C2" s="1344"/>
      <c r="D2" s="1344"/>
      <c r="E2" s="1344"/>
      <c r="F2" s="1344"/>
      <c r="G2" s="1344"/>
    </row>
    <row r="3" spans="1:7" x14ac:dyDescent="0.2">
      <c r="A3" s="223"/>
      <c r="D3" s="327"/>
      <c r="E3" s="327"/>
      <c r="F3" s="327"/>
      <c r="G3" s="327"/>
    </row>
    <row r="4" spans="1:7" x14ac:dyDescent="0.2">
      <c r="A4" s="221"/>
      <c r="B4" s="221"/>
      <c r="C4" s="222"/>
      <c r="D4" s="1042">
        <v>1</v>
      </c>
      <c r="E4" s="1042">
        <v>2</v>
      </c>
      <c r="F4" s="1042">
        <v>3</v>
      </c>
      <c r="G4" s="1042">
        <v>4</v>
      </c>
    </row>
    <row r="5" spans="1:7" s="226" customFormat="1" ht="12.75" customHeight="1" x14ac:dyDescent="0.2">
      <c r="A5" s="1345" t="s">
        <v>1140</v>
      </c>
      <c r="B5" s="1346"/>
      <c r="C5" s="1351" t="s">
        <v>1141</v>
      </c>
      <c r="D5" s="1357" t="s">
        <v>1142</v>
      </c>
      <c r="E5" s="1358"/>
      <c r="F5" s="1358"/>
      <c r="G5" s="1359"/>
    </row>
    <row r="6" spans="1:7" s="224" customFormat="1" x14ac:dyDescent="0.2">
      <c r="A6" s="1347"/>
      <c r="B6" s="1348"/>
      <c r="C6" s="1352"/>
      <c r="D6" s="1360" t="s">
        <v>1143</v>
      </c>
      <c r="E6" s="1361"/>
      <c r="F6" s="1362"/>
      <c r="G6" s="1363" t="s">
        <v>1144</v>
      </c>
    </row>
    <row r="7" spans="1:7" s="224" customFormat="1" x14ac:dyDescent="0.2">
      <c r="A7" s="1349"/>
      <c r="B7" s="1350"/>
      <c r="C7" s="1356"/>
      <c r="D7" s="1063" t="s">
        <v>1145</v>
      </c>
      <c r="E7" s="1063" t="s">
        <v>1146</v>
      </c>
      <c r="F7" s="1063" t="s">
        <v>1147</v>
      </c>
      <c r="G7" s="1364"/>
    </row>
    <row r="8" spans="1:7" s="224" customFormat="1" x14ac:dyDescent="0.2">
      <c r="A8" s="1064"/>
      <c r="B8" s="1064" t="s">
        <v>1148</v>
      </c>
      <c r="C8" s="1065" t="s">
        <v>64</v>
      </c>
      <c r="D8" s="1046">
        <v>16209750.57862</v>
      </c>
      <c r="E8" s="1046">
        <v>5936917.8979700003</v>
      </c>
      <c r="F8" s="1046">
        <v>10272832.68065</v>
      </c>
      <c r="G8" s="1046">
        <v>9500230.0323799998</v>
      </c>
    </row>
    <row r="9" spans="1:7" s="227" customFormat="1" x14ac:dyDescent="0.2">
      <c r="A9" s="1064" t="s">
        <v>1149</v>
      </c>
      <c r="B9" s="1064" t="s">
        <v>1150</v>
      </c>
      <c r="C9" s="1065" t="s">
        <v>64</v>
      </c>
      <c r="D9" s="1046">
        <v>13373770.642410001</v>
      </c>
      <c r="E9" s="1046">
        <v>5931160.30736</v>
      </c>
      <c r="F9" s="1046">
        <v>7442610.3350499999</v>
      </c>
      <c r="G9" s="1046">
        <v>6876123.2030600002</v>
      </c>
    </row>
    <row r="10" spans="1:7" s="227" customFormat="1" x14ac:dyDescent="0.2">
      <c r="A10" s="1064" t="s">
        <v>1151</v>
      </c>
      <c r="B10" s="1064" t="s">
        <v>1152</v>
      </c>
      <c r="C10" s="1065" t="s">
        <v>64</v>
      </c>
      <c r="D10" s="1046">
        <v>274860.58101999998</v>
      </c>
      <c r="E10" s="1046">
        <v>213277.12040000001</v>
      </c>
      <c r="F10" s="1046">
        <v>61583.460619999998</v>
      </c>
      <c r="G10" s="1046">
        <v>67930.940560000003</v>
      </c>
    </row>
    <row r="11" spans="1:7" x14ac:dyDescent="0.2">
      <c r="A11" s="409" t="s">
        <v>1153</v>
      </c>
      <c r="B11" s="409" t="s">
        <v>1154</v>
      </c>
      <c r="C11" s="414" t="s">
        <v>1155</v>
      </c>
      <c r="D11" s="422">
        <v>205.25</v>
      </c>
      <c r="E11" s="422">
        <v>203.19749999999999</v>
      </c>
      <c r="F11" s="422">
        <v>2.0525000000000002</v>
      </c>
      <c r="G11" s="422">
        <v>2.0525000000000002</v>
      </c>
    </row>
    <row r="12" spans="1:7" x14ac:dyDescent="0.2">
      <c r="A12" s="409" t="s">
        <v>1156</v>
      </c>
      <c r="B12" s="409" t="s">
        <v>1157</v>
      </c>
      <c r="C12" s="414" t="s">
        <v>1158</v>
      </c>
      <c r="D12" s="410">
        <v>259265.41388000001</v>
      </c>
      <c r="E12" s="422">
        <v>197789.27575999999</v>
      </c>
      <c r="F12" s="410">
        <v>61476.138120000003</v>
      </c>
      <c r="G12" s="422">
        <v>67425.04406</v>
      </c>
    </row>
    <row r="13" spans="1:7" x14ac:dyDescent="0.2">
      <c r="A13" s="409" t="s">
        <v>1159</v>
      </c>
      <c r="B13" s="409" t="s">
        <v>1160</v>
      </c>
      <c r="C13" s="414" t="s">
        <v>1161</v>
      </c>
      <c r="D13" s="410"/>
      <c r="E13" s="422">
        <v>0</v>
      </c>
      <c r="F13" s="410"/>
      <c r="G13" s="422">
        <v>0</v>
      </c>
    </row>
    <row r="14" spans="1:7" x14ac:dyDescent="0.2">
      <c r="A14" s="409" t="s">
        <v>1162</v>
      </c>
      <c r="B14" s="409" t="s">
        <v>1163</v>
      </c>
      <c r="C14" s="414" t="s">
        <v>1164</v>
      </c>
      <c r="D14" s="410"/>
      <c r="E14" s="422">
        <v>0</v>
      </c>
      <c r="F14" s="410"/>
      <c r="G14" s="422">
        <v>0</v>
      </c>
    </row>
    <row r="15" spans="1:7" x14ac:dyDescent="0.2">
      <c r="A15" s="409" t="s">
        <v>1165</v>
      </c>
      <c r="B15" s="409" t="s">
        <v>1166</v>
      </c>
      <c r="C15" s="414" t="s">
        <v>1167</v>
      </c>
      <c r="D15" s="410">
        <v>13320.817139999999</v>
      </c>
      <c r="E15" s="422">
        <v>13320.817139999999</v>
      </c>
      <c r="F15" s="410"/>
      <c r="G15" s="422">
        <v>0</v>
      </c>
    </row>
    <row r="16" spans="1:7" x14ac:dyDescent="0.2">
      <c r="A16" s="409" t="s">
        <v>1168</v>
      </c>
      <c r="B16" s="409" t="s">
        <v>1169</v>
      </c>
      <c r="C16" s="414" t="s">
        <v>1170</v>
      </c>
      <c r="D16" s="410"/>
      <c r="E16" s="422">
        <v>0</v>
      </c>
      <c r="F16" s="410"/>
      <c r="G16" s="422">
        <v>0</v>
      </c>
    </row>
    <row r="17" spans="1:7" x14ac:dyDescent="0.2">
      <c r="A17" s="409" t="s">
        <v>1171</v>
      </c>
      <c r="B17" s="409" t="s">
        <v>1172</v>
      </c>
      <c r="C17" s="414" t="s">
        <v>1173</v>
      </c>
      <c r="D17" s="410">
        <v>2069.1</v>
      </c>
      <c r="E17" s="422">
        <v>1963.83</v>
      </c>
      <c r="F17" s="410">
        <v>105.27</v>
      </c>
      <c r="G17" s="422">
        <v>503.84399999999999</v>
      </c>
    </row>
    <row r="18" spans="1:7" x14ac:dyDescent="0.2">
      <c r="A18" s="409" t="s">
        <v>1174</v>
      </c>
      <c r="B18" s="409" t="s">
        <v>1175</v>
      </c>
      <c r="C18" s="414" t="s">
        <v>1176</v>
      </c>
      <c r="D18" s="410"/>
      <c r="E18" s="422">
        <v>0</v>
      </c>
      <c r="F18" s="410"/>
      <c r="G18" s="422">
        <v>0</v>
      </c>
    </row>
    <row r="19" spans="1:7" x14ac:dyDescent="0.2">
      <c r="A19" s="411" t="s">
        <v>1177</v>
      </c>
      <c r="B19" s="409" t="s">
        <v>1178</v>
      </c>
      <c r="C19" s="414" t="s">
        <v>1179</v>
      </c>
      <c r="D19" s="410"/>
      <c r="E19" s="422">
        <v>0</v>
      </c>
      <c r="F19" s="410"/>
      <c r="G19" s="422">
        <v>0</v>
      </c>
    </row>
    <row r="20" spans="1:7" s="227" customFormat="1" x14ac:dyDescent="0.2">
      <c r="A20" s="1064" t="s">
        <v>1180</v>
      </c>
      <c r="B20" s="1064" t="s">
        <v>1181</v>
      </c>
      <c r="C20" s="1065" t="s">
        <v>64</v>
      </c>
      <c r="D20" s="1046">
        <v>13098722.69939</v>
      </c>
      <c r="E20" s="1046">
        <v>5717883.1869599996</v>
      </c>
      <c r="F20" s="1046">
        <v>7380839.5124300001</v>
      </c>
      <c r="G20" s="1046">
        <v>6808004.9005000005</v>
      </c>
    </row>
    <row r="21" spans="1:7" x14ac:dyDescent="0.2">
      <c r="A21" s="409" t="s">
        <v>1182</v>
      </c>
      <c r="B21" s="409" t="s">
        <v>277</v>
      </c>
      <c r="C21" s="414" t="s">
        <v>1183</v>
      </c>
      <c r="D21" s="422">
        <v>78197.487150000001</v>
      </c>
      <c r="E21" s="422">
        <v>0</v>
      </c>
      <c r="F21" s="422">
        <v>78197.487150000001</v>
      </c>
      <c r="G21" s="422">
        <v>78136.313169999994</v>
      </c>
    </row>
    <row r="22" spans="1:7" x14ac:dyDescent="0.2">
      <c r="A22" s="409" t="s">
        <v>1184</v>
      </c>
      <c r="B22" s="409" t="s">
        <v>1185</v>
      </c>
      <c r="C22" s="414" t="s">
        <v>1186</v>
      </c>
      <c r="D22" s="410">
        <v>3685.1990000000001</v>
      </c>
      <c r="E22" s="422">
        <v>0</v>
      </c>
      <c r="F22" s="410">
        <v>3685.1990000000001</v>
      </c>
      <c r="G22" s="422">
        <v>3687.5390000000002</v>
      </c>
    </row>
    <row r="23" spans="1:7" x14ac:dyDescent="0.2">
      <c r="A23" s="409" t="s">
        <v>1187</v>
      </c>
      <c r="B23" s="409" t="s">
        <v>1188</v>
      </c>
      <c r="C23" s="414" t="s">
        <v>1189</v>
      </c>
      <c r="D23" s="410">
        <v>7387892.93138</v>
      </c>
      <c r="E23" s="422">
        <v>1974043.4675199999</v>
      </c>
      <c r="F23" s="410">
        <v>5413849.4638599996</v>
      </c>
      <c r="G23" s="422">
        <v>5196254.0815399997</v>
      </c>
    </row>
    <row r="24" spans="1:7" ht="21" x14ac:dyDescent="0.2">
      <c r="A24" s="409" t="s">
        <v>1190</v>
      </c>
      <c r="B24" s="409" t="s">
        <v>1191</v>
      </c>
      <c r="C24" s="414" t="s">
        <v>1192</v>
      </c>
      <c r="D24" s="410">
        <v>4502256.85776</v>
      </c>
      <c r="E24" s="422">
        <v>2916856.9955099998</v>
      </c>
      <c r="F24" s="410">
        <v>1585399.86225</v>
      </c>
      <c r="G24" s="422">
        <v>1393674.0995100001</v>
      </c>
    </row>
    <row r="25" spans="1:7" x14ac:dyDescent="0.2">
      <c r="A25" s="409" t="s">
        <v>1193</v>
      </c>
      <c r="B25" s="409" t="s">
        <v>1194</v>
      </c>
      <c r="C25" s="414" t="s">
        <v>1195</v>
      </c>
      <c r="D25" s="410"/>
      <c r="E25" s="422"/>
      <c r="F25" s="410"/>
      <c r="G25" s="422">
        <v>0</v>
      </c>
    </row>
    <row r="26" spans="1:7" x14ac:dyDescent="0.2">
      <c r="A26" s="409" t="s">
        <v>1196</v>
      </c>
      <c r="B26" s="409" t="s">
        <v>1197</v>
      </c>
      <c r="C26" s="414" t="s">
        <v>1198</v>
      </c>
      <c r="D26" s="410">
        <v>826982.72392999998</v>
      </c>
      <c r="E26" s="422">
        <v>826982.72392999998</v>
      </c>
      <c r="F26" s="410"/>
      <c r="G26" s="422">
        <v>0</v>
      </c>
    </row>
    <row r="27" spans="1:7" x14ac:dyDescent="0.2">
      <c r="A27" s="409" t="s">
        <v>1199</v>
      </c>
      <c r="B27" s="409" t="s">
        <v>1200</v>
      </c>
      <c r="C27" s="414" t="s">
        <v>1201</v>
      </c>
      <c r="D27" s="410"/>
      <c r="E27" s="422"/>
      <c r="F27" s="410"/>
      <c r="G27" s="422">
        <v>0</v>
      </c>
    </row>
    <row r="28" spans="1:7" x14ac:dyDescent="0.2">
      <c r="A28" s="409" t="s">
        <v>1202</v>
      </c>
      <c r="B28" s="409" t="s">
        <v>1203</v>
      </c>
      <c r="C28" s="414" t="s">
        <v>1204</v>
      </c>
      <c r="D28" s="410">
        <v>299594.50117</v>
      </c>
      <c r="E28" s="422">
        <v>0</v>
      </c>
      <c r="F28" s="410">
        <v>299594.50117</v>
      </c>
      <c r="G28" s="422">
        <v>136252.86728000001</v>
      </c>
    </row>
    <row r="29" spans="1:7" x14ac:dyDescent="0.2">
      <c r="A29" s="409" t="s">
        <v>1205</v>
      </c>
      <c r="B29" s="409" t="s">
        <v>1206</v>
      </c>
      <c r="C29" s="414" t="s">
        <v>1207</v>
      </c>
      <c r="D29" s="410">
        <v>112.999</v>
      </c>
      <c r="E29" s="422">
        <v>0</v>
      </c>
      <c r="F29" s="410">
        <v>112.999</v>
      </c>
      <c r="G29" s="422">
        <v>0</v>
      </c>
    </row>
    <row r="30" spans="1:7" x14ac:dyDescent="0.2">
      <c r="A30" s="411" t="s">
        <v>1208</v>
      </c>
      <c r="B30" s="409" t="s">
        <v>1209</v>
      </c>
      <c r="C30" s="414" t="s">
        <v>1210</v>
      </c>
      <c r="D30" s="410"/>
      <c r="E30" s="410"/>
      <c r="F30" s="410"/>
      <c r="G30" s="410"/>
    </row>
    <row r="31" spans="1:7" s="227" customFormat="1" x14ac:dyDescent="0.2">
      <c r="A31" s="1064" t="s">
        <v>1211</v>
      </c>
      <c r="B31" s="1064" t="s">
        <v>1212</v>
      </c>
      <c r="C31" s="1065" t="s">
        <v>64</v>
      </c>
      <c r="D31" s="1046">
        <v>137.36199999999999</v>
      </c>
      <c r="E31" s="1046">
        <v>0</v>
      </c>
      <c r="F31" s="1046">
        <v>137.36199999999999</v>
      </c>
      <c r="G31" s="1046">
        <v>137.36199999999999</v>
      </c>
    </row>
    <row r="32" spans="1:7" x14ac:dyDescent="0.2">
      <c r="A32" s="409" t="s">
        <v>1213</v>
      </c>
      <c r="B32" s="409" t="s">
        <v>1214</v>
      </c>
      <c r="C32" s="414" t="s">
        <v>1215</v>
      </c>
      <c r="D32" s="422">
        <v>0</v>
      </c>
      <c r="E32" s="422">
        <v>0</v>
      </c>
      <c r="F32" s="422">
        <v>0</v>
      </c>
      <c r="G32" s="422">
        <v>0</v>
      </c>
    </row>
    <row r="33" spans="1:7" x14ac:dyDescent="0.2">
      <c r="A33" s="409" t="s">
        <v>1216</v>
      </c>
      <c r="B33" s="409" t="s">
        <v>1217</v>
      </c>
      <c r="C33" s="414" t="s">
        <v>1218</v>
      </c>
      <c r="D33" s="422">
        <v>0</v>
      </c>
      <c r="E33" s="422">
        <v>0</v>
      </c>
      <c r="F33" s="422">
        <v>0</v>
      </c>
      <c r="G33" s="422">
        <v>0</v>
      </c>
    </row>
    <row r="34" spans="1:7" x14ac:dyDescent="0.2">
      <c r="A34" s="409" t="s">
        <v>1219</v>
      </c>
      <c r="B34" s="409" t="s">
        <v>1220</v>
      </c>
      <c r="C34" s="414" t="s">
        <v>1221</v>
      </c>
      <c r="D34" s="422">
        <v>0</v>
      </c>
      <c r="E34" s="422">
        <v>0</v>
      </c>
      <c r="F34" s="422">
        <v>0</v>
      </c>
      <c r="G34" s="422">
        <v>0</v>
      </c>
    </row>
    <row r="35" spans="1:7" x14ac:dyDescent="0.2">
      <c r="A35" s="409" t="s">
        <v>1225</v>
      </c>
      <c r="B35" s="409" t="s">
        <v>1226</v>
      </c>
      <c r="C35" s="414" t="s">
        <v>1227</v>
      </c>
      <c r="D35" s="410"/>
      <c r="E35" s="422"/>
      <c r="F35" s="410"/>
      <c r="G35" s="422">
        <v>0</v>
      </c>
    </row>
    <row r="36" spans="1:7" x14ac:dyDescent="0.2">
      <c r="A36" s="409" t="s">
        <v>1228</v>
      </c>
      <c r="B36" s="409" t="s">
        <v>1229</v>
      </c>
      <c r="C36" s="414" t="s">
        <v>1230</v>
      </c>
      <c r="D36" s="410">
        <v>137.36199999999999</v>
      </c>
      <c r="E36" s="422">
        <v>0</v>
      </c>
      <c r="F36" s="410">
        <v>137.36199999999999</v>
      </c>
      <c r="G36" s="422">
        <v>137.36199999999999</v>
      </c>
    </row>
    <row r="37" spans="1:7" s="227" customFormat="1" x14ac:dyDescent="0.2">
      <c r="A37" s="1064" t="s">
        <v>1237</v>
      </c>
      <c r="B37" s="1064" t="s">
        <v>1238</v>
      </c>
      <c r="C37" s="1065" t="s">
        <v>64</v>
      </c>
      <c r="D37" s="1046">
        <v>50</v>
      </c>
      <c r="E37" s="1046">
        <v>0</v>
      </c>
      <c r="F37" s="1046">
        <v>50</v>
      </c>
      <c r="G37" s="1046">
        <v>50</v>
      </c>
    </row>
    <row r="38" spans="1:7" x14ac:dyDescent="0.2">
      <c r="A38" s="409" t="s">
        <v>1239</v>
      </c>
      <c r="B38" s="409" t="s">
        <v>1240</v>
      </c>
      <c r="C38" s="414" t="s">
        <v>1241</v>
      </c>
      <c r="D38" s="410"/>
      <c r="E38" s="422">
        <v>0</v>
      </c>
      <c r="F38" s="410"/>
      <c r="G38" s="422">
        <v>0</v>
      </c>
    </row>
    <row r="39" spans="1:7" x14ac:dyDescent="0.2">
      <c r="A39" s="409" t="s">
        <v>1242</v>
      </c>
      <c r="B39" s="409" t="s">
        <v>1243</v>
      </c>
      <c r="C39" s="414" t="s">
        <v>1244</v>
      </c>
      <c r="D39" s="410"/>
      <c r="E39" s="422">
        <v>0</v>
      </c>
      <c r="F39" s="410"/>
      <c r="G39" s="422">
        <v>0</v>
      </c>
    </row>
    <row r="40" spans="1:7" x14ac:dyDescent="0.2">
      <c r="A40" s="409" t="s">
        <v>1245</v>
      </c>
      <c r="B40" s="409" t="s">
        <v>1246</v>
      </c>
      <c r="C40" s="414" t="s">
        <v>1247</v>
      </c>
      <c r="D40" s="410">
        <v>50</v>
      </c>
      <c r="E40" s="422">
        <v>0</v>
      </c>
      <c r="F40" s="410">
        <v>50</v>
      </c>
      <c r="G40" s="422">
        <v>50</v>
      </c>
    </row>
    <row r="41" spans="1:7" x14ac:dyDescent="0.2">
      <c r="A41" s="409" t="s">
        <v>1251</v>
      </c>
      <c r="B41" s="409" t="s">
        <v>1252</v>
      </c>
      <c r="C41" s="414" t="s">
        <v>1253</v>
      </c>
      <c r="D41" s="410"/>
      <c r="E41" s="422">
        <v>0</v>
      </c>
      <c r="F41" s="410"/>
      <c r="G41" s="422">
        <v>0</v>
      </c>
    </row>
    <row r="42" spans="1:7" x14ac:dyDescent="0.2">
      <c r="A42" s="409" t="s">
        <v>1254</v>
      </c>
      <c r="B42" s="413" t="s">
        <v>1255</v>
      </c>
      <c r="C42" s="419" t="s">
        <v>1256</v>
      </c>
      <c r="D42" s="410"/>
      <c r="E42" s="422">
        <v>0</v>
      </c>
      <c r="F42" s="410"/>
      <c r="G42" s="422">
        <v>0</v>
      </c>
    </row>
    <row r="43" spans="1:7" s="227" customFormat="1" x14ac:dyDescent="0.2">
      <c r="A43" s="1064" t="s">
        <v>1257</v>
      </c>
      <c r="B43" s="1064" t="s">
        <v>1258</v>
      </c>
      <c r="C43" s="1065" t="s">
        <v>64</v>
      </c>
      <c r="D43" s="1046">
        <v>2835979.93621</v>
      </c>
      <c r="E43" s="1046">
        <v>5757.5906100000002</v>
      </c>
      <c r="F43" s="1046">
        <v>2830222.3456000001</v>
      </c>
      <c r="G43" s="1046">
        <v>2624106.82932</v>
      </c>
    </row>
    <row r="44" spans="1:7" s="227" customFormat="1" x14ac:dyDescent="0.2">
      <c r="A44" s="1044" t="s">
        <v>1259</v>
      </c>
      <c r="B44" s="1044" t="s">
        <v>1260</v>
      </c>
      <c r="C44" s="1069" t="s">
        <v>64</v>
      </c>
      <c r="D44" s="1046">
        <v>270007.03902999999</v>
      </c>
      <c r="E44" s="1046">
        <v>0</v>
      </c>
      <c r="F44" s="1046">
        <v>270007.03902999999</v>
      </c>
      <c r="G44" s="1046">
        <v>288876.14156999998</v>
      </c>
    </row>
    <row r="45" spans="1:7" x14ac:dyDescent="0.2">
      <c r="A45" s="409" t="s">
        <v>1261</v>
      </c>
      <c r="B45" s="409" t="s">
        <v>1262</v>
      </c>
      <c r="C45" s="414" t="s">
        <v>1263</v>
      </c>
      <c r="D45" s="410"/>
      <c r="E45" s="422"/>
      <c r="F45" s="410"/>
      <c r="G45" s="422">
        <v>0</v>
      </c>
    </row>
    <row r="46" spans="1:7" x14ac:dyDescent="0.2">
      <c r="A46" s="409" t="s">
        <v>1264</v>
      </c>
      <c r="B46" s="409" t="s">
        <v>1265</v>
      </c>
      <c r="C46" s="414" t="s">
        <v>1266</v>
      </c>
      <c r="D46" s="410">
        <v>218727.09138999999</v>
      </c>
      <c r="E46" s="422">
        <v>0</v>
      </c>
      <c r="F46" s="410">
        <v>218727.09138999999</v>
      </c>
      <c r="G46" s="422">
        <v>245218.96015</v>
      </c>
    </row>
    <row r="47" spans="1:7" x14ac:dyDescent="0.2">
      <c r="A47" s="409" t="s">
        <v>1267</v>
      </c>
      <c r="B47" s="409" t="s">
        <v>1268</v>
      </c>
      <c r="C47" s="414" t="s">
        <v>1269</v>
      </c>
      <c r="D47" s="410">
        <v>2565.2820000000002</v>
      </c>
      <c r="E47" s="422">
        <v>0</v>
      </c>
      <c r="F47" s="410">
        <v>2565.2820000000002</v>
      </c>
      <c r="G47" s="422">
        <v>1949.53513</v>
      </c>
    </row>
    <row r="48" spans="1:7" x14ac:dyDescent="0.2">
      <c r="A48" s="409" t="s">
        <v>1270</v>
      </c>
      <c r="B48" s="409" t="s">
        <v>1271</v>
      </c>
      <c r="C48" s="414" t="s">
        <v>1272</v>
      </c>
      <c r="D48" s="410"/>
      <c r="E48" s="422"/>
      <c r="F48" s="410"/>
      <c r="G48" s="422">
        <v>0</v>
      </c>
    </row>
    <row r="49" spans="1:7" x14ac:dyDescent="0.2">
      <c r="A49" s="409" t="s">
        <v>1273</v>
      </c>
      <c r="B49" s="409" t="s">
        <v>1274</v>
      </c>
      <c r="C49" s="414" t="s">
        <v>1275</v>
      </c>
      <c r="D49" s="410"/>
      <c r="E49" s="422"/>
      <c r="F49" s="410"/>
      <c r="G49" s="422">
        <v>0</v>
      </c>
    </row>
    <row r="50" spans="1:7" x14ac:dyDescent="0.2">
      <c r="A50" s="409" t="s">
        <v>1276</v>
      </c>
      <c r="B50" s="409" t="s">
        <v>1277</v>
      </c>
      <c r="C50" s="414" t="s">
        <v>1278</v>
      </c>
      <c r="D50" s="410">
        <v>4756.1226299999998</v>
      </c>
      <c r="E50" s="422">
        <v>0</v>
      </c>
      <c r="F50" s="410">
        <v>4756.1226299999998</v>
      </c>
      <c r="G50" s="422">
        <v>3494.355</v>
      </c>
    </row>
    <row r="51" spans="1:7" x14ac:dyDescent="0.2">
      <c r="A51" s="409" t="s">
        <v>1279</v>
      </c>
      <c r="B51" s="409" t="s">
        <v>1280</v>
      </c>
      <c r="C51" s="414" t="s">
        <v>1281</v>
      </c>
      <c r="D51" s="410"/>
      <c r="E51" s="422"/>
      <c r="F51" s="410"/>
      <c r="G51" s="422">
        <v>0</v>
      </c>
    </row>
    <row r="52" spans="1:7" x14ac:dyDescent="0.2">
      <c r="A52" s="409" t="s">
        <v>1282</v>
      </c>
      <c r="B52" s="409" t="s">
        <v>1283</v>
      </c>
      <c r="C52" s="414" t="s">
        <v>1284</v>
      </c>
      <c r="D52" s="410">
        <v>43937.30012</v>
      </c>
      <c r="E52" s="422">
        <v>0</v>
      </c>
      <c r="F52" s="410">
        <v>43937.30012</v>
      </c>
      <c r="G52" s="422">
        <v>38205.97984</v>
      </c>
    </row>
    <row r="53" spans="1:7" x14ac:dyDescent="0.2">
      <c r="A53" s="409" t="s">
        <v>1285</v>
      </c>
      <c r="B53" s="409" t="s">
        <v>1286</v>
      </c>
      <c r="C53" s="414" t="s">
        <v>1287</v>
      </c>
      <c r="D53" s="410">
        <v>21.242889999999999</v>
      </c>
      <c r="E53" s="422">
        <v>0</v>
      </c>
      <c r="F53" s="410">
        <v>21.242889999999999</v>
      </c>
      <c r="G53" s="422">
        <v>7.3114499999999998</v>
      </c>
    </row>
    <row r="54" spans="1:7" x14ac:dyDescent="0.2">
      <c r="A54" s="413" t="s">
        <v>1288</v>
      </c>
      <c r="B54" s="413" t="s">
        <v>1289</v>
      </c>
      <c r="C54" s="419" t="s">
        <v>1290</v>
      </c>
      <c r="D54" s="410"/>
      <c r="E54" s="422"/>
      <c r="F54" s="410"/>
      <c r="G54" s="422">
        <v>0</v>
      </c>
    </row>
    <row r="55" spans="1:7" s="227" customFormat="1" x14ac:dyDescent="0.2">
      <c r="A55" s="1044" t="s">
        <v>1291</v>
      </c>
      <c r="B55" s="1044" t="s">
        <v>1292</v>
      </c>
      <c r="C55" s="1069" t="s">
        <v>64</v>
      </c>
      <c r="D55" s="1046">
        <v>1196818.69521</v>
      </c>
      <c r="E55" s="1046">
        <v>5757.5906100000002</v>
      </c>
      <c r="F55" s="1046">
        <v>1191061.1046</v>
      </c>
      <c r="G55" s="1046">
        <v>1090391.32345</v>
      </c>
    </row>
    <row r="56" spans="1:7" x14ac:dyDescent="0.2">
      <c r="A56" s="1052" t="s">
        <v>1293</v>
      </c>
      <c r="B56" s="1052" t="s">
        <v>1294</v>
      </c>
      <c r="C56" s="1072" t="s">
        <v>1295</v>
      </c>
      <c r="D56" s="410">
        <v>748799.86158999999</v>
      </c>
      <c r="E56" s="422">
        <v>2852.45361</v>
      </c>
      <c r="F56" s="410">
        <v>745947.40798000002</v>
      </c>
      <c r="G56" s="422">
        <v>664114.94802999997</v>
      </c>
    </row>
    <row r="57" spans="1:7" x14ac:dyDescent="0.2">
      <c r="A57" s="409" t="s">
        <v>1302</v>
      </c>
      <c r="B57" s="409" t="s">
        <v>1303</v>
      </c>
      <c r="C57" s="414" t="s">
        <v>1304</v>
      </c>
      <c r="D57" s="410">
        <v>3222.4458300000001</v>
      </c>
      <c r="E57" s="422">
        <v>0</v>
      </c>
      <c r="F57" s="410">
        <v>3222.4458300000001</v>
      </c>
      <c r="G57" s="422">
        <v>2965.9291400000002</v>
      </c>
    </row>
    <row r="58" spans="1:7" x14ac:dyDescent="0.2">
      <c r="A58" s="409" t="s">
        <v>1305</v>
      </c>
      <c r="B58" s="409" t="s">
        <v>1306</v>
      </c>
      <c r="C58" s="414" t="s">
        <v>1307</v>
      </c>
      <c r="D58" s="410">
        <v>19268.770779999999</v>
      </c>
      <c r="E58" s="422">
        <v>181.58600000000001</v>
      </c>
      <c r="F58" s="410">
        <v>19087.18478</v>
      </c>
      <c r="G58" s="422">
        <v>17617.805230000002</v>
      </c>
    </row>
    <row r="59" spans="1:7" x14ac:dyDescent="0.2">
      <c r="A59" s="409" t="s">
        <v>1308</v>
      </c>
      <c r="B59" s="409" t="s">
        <v>1309</v>
      </c>
      <c r="C59" s="414" t="s">
        <v>1310</v>
      </c>
      <c r="D59" s="410"/>
      <c r="E59" s="422"/>
      <c r="F59" s="410"/>
      <c r="G59" s="422">
        <v>0</v>
      </c>
    </row>
    <row r="60" spans="1:7" x14ac:dyDescent="0.2">
      <c r="A60" s="409" t="s">
        <v>1317</v>
      </c>
      <c r="B60" s="409" t="s">
        <v>1318</v>
      </c>
      <c r="C60" s="414" t="s">
        <v>1319</v>
      </c>
      <c r="D60" s="410">
        <v>2027.7183600000001</v>
      </c>
      <c r="E60" s="422">
        <v>0</v>
      </c>
      <c r="F60" s="410">
        <v>2027.7183600000001</v>
      </c>
      <c r="G60" s="422">
        <v>1513.20894</v>
      </c>
    </row>
    <row r="61" spans="1:7" x14ac:dyDescent="0.2">
      <c r="A61" s="409" t="s">
        <v>1320</v>
      </c>
      <c r="B61" s="409" t="s">
        <v>1321</v>
      </c>
      <c r="C61" s="414" t="s">
        <v>1322</v>
      </c>
      <c r="D61" s="422">
        <v>0</v>
      </c>
      <c r="E61" s="422">
        <v>0</v>
      </c>
      <c r="F61" s="422">
        <v>0</v>
      </c>
      <c r="G61" s="422">
        <v>0</v>
      </c>
    </row>
    <row r="62" spans="1:7" x14ac:dyDescent="0.2">
      <c r="A62" s="409" t="s">
        <v>1323</v>
      </c>
      <c r="B62" s="409" t="s">
        <v>1324</v>
      </c>
      <c r="C62" s="414" t="s">
        <v>1325</v>
      </c>
      <c r="D62" s="422">
        <v>0</v>
      </c>
      <c r="E62" s="422">
        <v>0</v>
      </c>
      <c r="F62" s="422">
        <v>0</v>
      </c>
      <c r="G62" s="422">
        <v>0</v>
      </c>
    </row>
    <row r="63" spans="1:7" x14ac:dyDescent="0.2">
      <c r="A63" s="409" t="s">
        <v>1326</v>
      </c>
      <c r="B63" s="409" t="s">
        <v>1327</v>
      </c>
      <c r="C63" s="414" t="s">
        <v>1328</v>
      </c>
      <c r="D63" s="422">
        <v>0</v>
      </c>
      <c r="E63" s="422">
        <v>0</v>
      </c>
      <c r="F63" s="422">
        <v>0</v>
      </c>
      <c r="G63" s="422">
        <v>0</v>
      </c>
    </row>
    <row r="64" spans="1:7" x14ac:dyDescent="0.2">
      <c r="A64" s="409" t="s">
        <v>1329</v>
      </c>
      <c r="B64" s="409" t="s">
        <v>1330</v>
      </c>
      <c r="C64" s="414" t="s">
        <v>1331</v>
      </c>
      <c r="D64" s="422">
        <v>1461.14</v>
      </c>
      <c r="E64" s="422">
        <v>0</v>
      </c>
      <c r="F64" s="422">
        <v>1461.14</v>
      </c>
      <c r="G64" s="422">
        <v>1090</v>
      </c>
    </row>
    <row r="65" spans="1:7" x14ac:dyDescent="0.2">
      <c r="A65" s="409" t="s">
        <v>1332</v>
      </c>
      <c r="B65" s="409" t="s">
        <v>1333</v>
      </c>
      <c r="C65" s="414" t="s">
        <v>1334</v>
      </c>
      <c r="D65" s="422">
        <v>0</v>
      </c>
      <c r="E65" s="422">
        <v>0</v>
      </c>
      <c r="F65" s="422">
        <v>0</v>
      </c>
      <c r="G65" s="422">
        <v>0</v>
      </c>
    </row>
    <row r="66" spans="1:7" x14ac:dyDescent="0.2">
      <c r="A66" s="409" t="s">
        <v>1335</v>
      </c>
      <c r="B66" s="409" t="s">
        <v>65</v>
      </c>
      <c r="C66" s="414" t="s">
        <v>1336</v>
      </c>
      <c r="D66" s="422">
        <v>1376.4278899999999</v>
      </c>
      <c r="E66" s="422">
        <v>0</v>
      </c>
      <c r="F66" s="422">
        <v>1376.4278899999999</v>
      </c>
      <c r="G66" s="422">
        <v>3539.5907499999998</v>
      </c>
    </row>
    <row r="67" spans="1:7" x14ac:dyDescent="0.2">
      <c r="A67" s="409" t="s">
        <v>1337</v>
      </c>
      <c r="B67" s="409" t="s">
        <v>1338</v>
      </c>
      <c r="C67" s="414" t="s">
        <v>1339</v>
      </c>
      <c r="D67" s="422">
        <v>28.837</v>
      </c>
      <c r="E67" s="422">
        <v>0</v>
      </c>
      <c r="F67" s="422">
        <v>28.837</v>
      </c>
      <c r="G67" s="422">
        <v>15.066000000000001</v>
      </c>
    </row>
    <row r="68" spans="1:7" x14ac:dyDescent="0.2">
      <c r="A68" s="409" t="s">
        <v>1340</v>
      </c>
      <c r="B68" s="409" t="s">
        <v>1341</v>
      </c>
      <c r="C68" s="414" t="s">
        <v>1342</v>
      </c>
      <c r="D68" s="422">
        <v>0</v>
      </c>
      <c r="E68" s="422">
        <v>0</v>
      </c>
      <c r="F68" s="422">
        <v>0</v>
      </c>
      <c r="G68" s="422">
        <v>0</v>
      </c>
    </row>
    <row r="69" spans="1:7" x14ac:dyDescent="0.2">
      <c r="A69" s="409" t="s">
        <v>1343</v>
      </c>
      <c r="B69" s="409" t="s">
        <v>1344</v>
      </c>
      <c r="C69" s="414" t="s">
        <v>1345</v>
      </c>
      <c r="D69" s="422">
        <v>0</v>
      </c>
      <c r="E69" s="422">
        <v>0</v>
      </c>
      <c r="F69" s="422">
        <v>0</v>
      </c>
      <c r="G69" s="422">
        <v>0</v>
      </c>
    </row>
    <row r="70" spans="1:7" x14ac:dyDescent="0.2">
      <c r="A70" s="409" t="s">
        <v>1361</v>
      </c>
      <c r="B70" s="409" t="s">
        <v>1362</v>
      </c>
      <c r="C70" s="414" t="s">
        <v>1363</v>
      </c>
      <c r="D70" s="422">
        <v>0</v>
      </c>
      <c r="E70" s="422">
        <v>0</v>
      </c>
      <c r="F70" s="422">
        <v>0</v>
      </c>
      <c r="G70" s="422">
        <v>0</v>
      </c>
    </row>
    <row r="71" spans="1:7" x14ac:dyDescent="0.2">
      <c r="A71" s="409" t="s">
        <v>1367</v>
      </c>
      <c r="B71" s="409" t="s">
        <v>1368</v>
      </c>
      <c r="C71" s="414" t="s">
        <v>1369</v>
      </c>
      <c r="D71" s="422">
        <v>12508.815360000001</v>
      </c>
      <c r="E71" s="422">
        <v>0</v>
      </c>
      <c r="F71" s="422">
        <v>12508.815360000001</v>
      </c>
      <c r="G71" s="422">
        <v>11472.95254</v>
      </c>
    </row>
    <row r="72" spans="1:7" x14ac:dyDescent="0.2">
      <c r="A72" s="409" t="s">
        <v>1370</v>
      </c>
      <c r="B72" s="409" t="s">
        <v>1371</v>
      </c>
      <c r="C72" s="414" t="s">
        <v>1372</v>
      </c>
      <c r="D72" s="422">
        <v>1000.78043</v>
      </c>
      <c r="E72" s="422">
        <v>0</v>
      </c>
      <c r="F72" s="422">
        <v>1000.78043</v>
      </c>
      <c r="G72" s="422">
        <v>781.85790999999995</v>
      </c>
    </row>
    <row r="73" spans="1:7" x14ac:dyDescent="0.2">
      <c r="A73" s="409" t="s">
        <v>1373</v>
      </c>
      <c r="B73" s="409" t="s">
        <v>1374</v>
      </c>
      <c r="C73" s="414" t="s">
        <v>1375</v>
      </c>
      <c r="D73" s="422">
        <v>390164.98921000003</v>
      </c>
      <c r="E73" s="422">
        <v>0</v>
      </c>
      <c r="F73" s="422">
        <v>390164.98921000003</v>
      </c>
      <c r="G73" s="422">
        <v>373451.68591</v>
      </c>
    </row>
    <row r="74" spans="1:7" x14ac:dyDescent="0.2">
      <c r="A74" s="1078" t="s">
        <v>1376</v>
      </c>
      <c r="B74" s="1078" t="s">
        <v>1377</v>
      </c>
      <c r="C74" s="1079" t="s">
        <v>1378</v>
      </c>
      <c r="D74" s="1080">
        <v>16958.908759999998</v>
      </c>
      <c r="E74" s="1080">
        <v>2723.5509999999999</v>
      </c>
      <c r="F74" s="1080">
        <v>14235.357760000001</v>
      </c>
      <c r="G74" s="1080">
        <v>13828.279</v>
      </c>
    </row>
    <row r="75" spans="1:7" s="227" customFormat="1" x14ac:dyDescent="0.2">
      <c r="A75" s="1064" t="s">
        <v>1379</v>
      </c>
      <c r="B75" s="1064" t="s">
        <v>1380</v>
      </c>
      <c r="C75" s="1065" t="s">
        <v>64</v>
      </c>
      <c r="D75" s="1046">
        <v>1369154.2019700001</v>
      </c>
      <c r="E75" s="1046">
        <v>0</v>
      </c>
      <c r="F75" s="1046">
        <v>1369154.2019700001</v>
      </c>
      <c r="G75" s="1046">
        <v>1244839.3643</v>
      </c>
    </row>
    <row r="76" spans="1:7" x14ac:dyDescent="0.2">
      <c r="A76" s="413" t="s">
        <v>1381</v>
      </c>
      <c r="B76" s="413" t="s">
        <v>1382</v>
      </c>
      <c r="C76" s="419" t="s">
        <v>1383</v>
      </c>
      <c r="D76" s="410"/>
      <c r="E76" s="410"/>
      <c r="F76" s="410"/>
      <c r="G76" s="410"/>
    </row>
    <row r="77" spans="1:7" x14ac:dyDescent="0.2">
      <c r="A77" s="409" t="s">
        <v>1384</v>
      </c>
      <c r="B77" s="409" t="s">
        <v>1385</v>
      </c>
      <c r="C77" s="414" t="s">
        <v>1386</v>
      </c>
      <c r="D77" s="410"/>
      <c r="E77" s="410"/>
      <c r="F77" s="410"/>
      <c r="G77" s="410"/>
    </row>
    <row r="78" spans="1:7" x14ac:dyDescent="0.2">
      <c r="A78" s="409" t="s">
        <v>1387</v>
      </c>
      <c r="B78" s="409" t="s">
        <v>1388</v>
      </c>
      <c r="C78" s="414" t="s">
        <v>1389</v>
      </c>
      <c r="D78" s="410"/>
      <c r="E78" s="410"/>
      <c r="F78" s="410"/>
      <c r="G78" s="410"/>
    </row>
    <row r="79" spans="1:7" x14ac:dyDescent="0.2">
      <c r="A79" s="409" t="s">
        <v>1390</v>
      </c>
      <c r="B79" s="409" t="s">
        <v>1391</v>
      </c>
      <c r="C79" s="414" t="s">
        <v>1392</v>
      </c>
      <c r="D79" s="410"/>
      <c r="E79" s="410"/>
      <c r="F79" s="410"/>
      <c r="G79" s="410">
        <v>202.83317</v>
      </c>
    </row>
    <row r="80" spans="1:7" x14ac:dyDescent="0.2">
      <c r="A80" s="409" t="s">
        <v>1393</v>
      </c>
      <c r="B80" s="409" t="s">
        <v>1394</v>
      </c>
      <c r="C80" s="414" t="s">
        <v>1395</v>
      </c>
      <c r="D80" s="410">
        <v>7429.9000900000001</v>
      </c>
      <c r="E80" s="410"/>
      <c r="F80" s="410">
        <v>7429.9000900000001</v>
      </c>
      <c r="G80" s="410">
        <v>5964.4469600000002</v>
      </c>
    </row>
    <row r="81" spans="1:7" x14ac:dyDescent="0.2">
      <c r="A81" s="409" t="s">
        <v>1396</v>
      </c>
      <c r="B81" s="409" t="s">
        <v>1397</v>
      </c>
      <c r="C81" s="414" t="s">
        <v>1398</v>
      </c>
      <c r="D81" s="410">
        <v>1328804.8995300001</v>
      </c>
      <c r="E81" s="410"/>
      <c r="F81" s="410">
        <v>1328804.8995300001</v>
      </c>
      <c r="G81" s="410">
        <v>1202219.71046</v>
      </c>
    </row>
    <row r="82" spans="1:7" x14ac:dyDescent="0.2">
      <c r="A82" s="409" t="s">
        <v>1399</v>
      </c>
      <c r="B82" s="409" t="s">
        <v>1400</v>
      </c>
      <c r="C82" s="414" t="s">
        <v>1401</v>
      </c>
      <c r="D82" s="410">
        <v>30438.46226</v>
      </c>
      <c r="E82" s="410"/>
      <c r="F82" s="410">
        <v>30438.46226</v>
      </c>
      <c r="G82" s="410">
        <v>33858.402990000002</v>
      </c>
    </row>
    <row r="83" spans="1:7" x14ac:dyDescent="0.2">
      <c r="A83" s="409" t="s">
        <v>1408</v>
      </c>
      <c r="B83" s="409" t="s">
        <v>1409</v>
      </c>
      <c r="C83" s="414" t="s">
        <v>1410</v>
      </c>
      <c r="D83" s="410">
        <v>479.34294</v>
      </c>
      <c r="E83" s="410"/>
      <c r="F83" s="410">
        <v>479.34294</v>
      </c>
      <c r="G83" s="410">
        <v>658.94043999999997</v>
      </c>
    </row>
    <row r="84" spans="1:7" x14ac:dyDescent="0.2">
      <c r="A84" s="409" t="s">
        <v>1411</v>
      </c>
      <c r="B84" s="409" t="s">
        <v>1412</v>
      </c>
      <c r="C84" s="414" t="s">
        <v>1413</v>
      </c>
      <c r="D84" s="410">
        <v>18.786999999999999</v>
      </c>
      <c r="E84" s="410"/>
      <c r="F84" s="410">
        <v>18.786999999999999</v>
      </c>
      <c r="G84" s="410"/>
    </row>
    <row r="85" spans="1:7" x14ac:dyDescent="0.2">
      <c r="A85" s="1049" t="s">
        <v>1414</v>
      </c>
      <c r="B85" s="1049" t="s">
        <v>1415</v>
      </c>
      <c r="C85" s="1050" t="s">
        <v>1416</v>
      </c>
      <c r="D85" s="1051">
        <v>1982.81015</v>
      </c>
      <c r="E85" s="1051"/>
      <c r="F85" s="1051">
        <v>1982.81015</v>
      </c>
      <c r="G85" s="1051">
        <v>1935.0302799999999</v>
      </c>
    </row>
    <row r="86" spans="1:7" x14ac:dyDescent="0.2">
      <c r="A86" s="341"/>
      <c r="B86" s="341"/>
      <c r="C86" s="341"/>
      <c r="D86" s="342"/>
      <c r="E86" s="343"/>
      <c r="F86" s="342"/>
      <c r="G86" s="342"/>
    </row>
    <row r="87" spans="1:7" x14ac:dyDescent="0.2">
      <c r="A87" s="341"/>
      <c r="B87" s="341"/>
      <c r="C87" s="341"/>
      <c r="D87" s="342"/>
      <c r="E87" s="343"/>
      <c r="F87" s="342"/>
      <c r="G87" s="342"/>
    </row>
    <row r="88" spans="1:7" x14ac:dyDescent="0.2">
      <c r="A88" s="1074"/>
      <c r="B88" s="340"/>
      <c r="C88" s="1075"/>
      <c r="D88" s="1057">
        <v>1</v>
      </c>
      <c r="E88" s="1057">
        <v>2</v>
      </c>
      <c r="F88" s="334"/>
      <c r="G88" s="335"/>
    </row>
    <row r="89" spans="1:7" ht="12.75" customHeight="1" x14ac:dyDescent="0.2">
      <c r="A89" s="1345" t="s">
        <v>1140</v>
      </c>
      <c r="B89" s="1346"/>
      <c r="C89" s="1351" t="s">
        <v>1141</v>
      </c>
      <c r="D89" s="1365" t="s">
        <v>1142</v>
      </c>
      <c r="E89" s="1365"/>
      <c r="F89" s="334"/>
      <c r="G89" s="335"/>
    </row>
    <row r="90" spans="1:7" s="224" customFormat="1" ht="12.75" customHeight="1" x14ac:dyDescent="0.2">
      <c r="A90" s="1349"/>
      <c r="B90" s="1350"/>
      <c r="C90" s="1356"/>
      <c r="D90" s="1058" t="s">
        <v>1143</v>
      </c>
      <c r="E90" s="1059" t="s">
        <v>1144</v>
      </c>
      <c r="F90" s="334"/>
      <c r="G90" s="335"/>
    </row>
    <row r="91" spans="1:7" s="224" customFormat="1" x14ac:dyDescent="0.2">
      <c r="A91" s="1064"/>
      <c r="B91" s="1064" t="s">
        <v>1417</v>
      </c>
      <c r="C91" s="1065" t="s">
        <v>64</v>
      </c>
      <c r="D91" s="1046">
        <v>10272832.68065</v>
      </c>
      <c r="E91" s="1046">
        <v>9500230.0323799998</v>
      </c>
      <c r="F91" s="332"/>
      <c r="G91" s="333"/>
    </row>
    <row r="92" spans="1:7" s="227" customFormat="1" x14ac:dyDescent="0.2">
      <c r="A92" s="1064" t="s">
        <v>1418</v>
      </c>
      <c r="B92" s="1064" t="s">
        <v>1419</v>
      </c>
      <c r="C92" s="1065" t="s">
        <v>64</v>
      </c>
      <c r="D92" s="1046">
        <v>8232175.8058000002</v>
      </c>
      <c r="E92" s="1046">
        <v>7507490.8687500004</v>
      </c>
      <c r="F92" s="332"/>
      <c r="G92" s="333"/>
    </row>
    <row r="93" spans="1:7" s="227" customFormat="1" ht="12.75" customHeight="1" x14ac:dyDescent="0.2">
      <c r="A93" s="1064" t="s">
        <v>1420</v>
      </c>
      <c r="B93" s="1064" t="s">
        <v>1421</v>
      </c>
      <c r="C93" s="1065" t="s">
        <v>64</v>
      </c>
      <c r="D93" s="1046">
        <v>8166122.2326400001</v>
      </c>
      <c r="E93" s="1046">
        <v>7524558.1251699999</v>
      </c>
      <c r="F93" s="332"/>
      <c r="G93" s="333"/>
    </row>
    <row r="94" spans="1:7" s="227" customFormat="1" x14ac:dyDescent="0.2">
      <c r="A94" s="409" t="s">
        <v>1422</v>
      </c>
      <c r="B94" s="409" t="s">
        <v>1423</v>
      </c>
      <c r="C94" s="414" t="s">
        <v>1424</v>
      </c>
      <c r="D94" s="410">
        <v>6394302.1440300001</v>
      </c>
      <c r="E94" s="410">
        <v>6051272.7144499999</v>
      </c>
      <c r="F94" s="334"/>
      <c r="G94" s="335"/>
    </row>
    <row r="95" spans="1:7" x14ac:dyDescent="0.2">
      <c r="A95" s="409" t="s">
        <v>1425</v>
      </c>
      <c r="B95" s="409" t="s">
        <v>1426</v>
      </c>
      <c r="C95" s="414" t="s">
        <v>1427</v>
      </c>
      <c r="D95" s="422">
        <v>1748154.47508</v>
      </c>
      <c r="E95" s="422">
        <v>1449619.7971900001</v>
      </c>
      <c r="F95" s="334"/>
      <c r="G95" s="329"/>
    </row>
    <row r="96" spans="1:7" x14ac:dyDescent="0.2">
      <c r="A96" s="409" t="s">
        <v>1428</v>
      </c>
      <c r="B96" s="409" t="s">
        <v>1429</v>
      </c>
      <c r="C96" s="414" t="s">
        <v>1430</v>
      </c>
      <c r="D96" s="422">
        <v>0</v>
      </c>
      <c r="E96" s="422">
        <v>0</v>
      </c>
      <c r="F96" s="336"/>
      <c r="G96" s="329"/>
    </row>
    <row r="97" spans="1:7" x14ac:dyDescent="0.2">
      <c r="A97" s="409" t="s">
        <v>1431</v>
      </c>
      <c r="B97" s="409" t="s">
        <v>1432</v>
      </c>
      <c r="C97" s="414" t="s">
        <v>1433</v>
      </c>
      <c r="D97" s="422">
        <v>0</v>
      </c>
      <c r="E97" s="422">
        <v>0</v>
      </c>
      <c r="F97" s="336"/>
      <c r="G97" s="329"/>
    </row>
    <row r="98" spans="1:7" x14ac:dyDescent="0.2">
      <c r="A98" s="409" t="s">
        <v>1434</v>
      </c>
      <c r="B98" s="409" t="s">
        <v>1435</v>
      </c>
      <c r="C98" s="414" t="s">
        <v>1436</v>
      </c>
      <c r="D98" s="422">
        <v>0</v>
      </c>
      <c r="E98" s="422">
        <v>0</v>
      </c>
      <c r="F98" s="336"/>
      <c r="G98" s="329"/>
    </row>
    <row r="99" spans="1:7" x14ac:dyDescent="0.2">
      <c r="A99" s="409" t="s">
        <v>1437</v>
      </c>
      <c r="B99" s="409" t="s">
        <v>1438</v>
      </c>
      <c r="C99" s="414" t="s">
        <v>1439</v>
      </c>
      <c r="D99" s="422">
        <v>23665.613529999999</v>
      </c>
      <c r="E99" s="422">
        <v>23665.613529999999</v>
      </c>
      <c r="F99" s="336"/>
      <c r="G99" s="329"/>
    </row>
    <row r="100" spans="1:7" x14ac:dyDescent="0.2">
      <c r="A100" s="1064" t="s">
        <v>1440</v>
      </c>
      <c r="B100" s="1064" t="s">
        <v>1441</v>
      </c>
      <c r="C100" s="1065" t="s">
        <v>64</v>
      </c>
      <c r="D100" s="1046">
        <v>252398.00154</v>
      </c>
      <c r="E100" s="1046">
        <v>167723.06404</v>
      </c>
      <c r="F100" s="332"/>
      <c r="G100" s="333"/>
    </row>
    <row r="101" spans="1:7" s="227" customFormat="1" x14ac:dyDescent="0.2">
      <c r="A101" s="409" t="s">
        <v>1442</v>
      </c>
      <c r="B101" s="409" t="s">
        <v>1443</v>
      </c>
      <c r="C101" s="414" t="s">
        <v>1444</v>
      </c>
      <c r="D101" s="410">
        <v>30390.37803</v>
      </c>
      <c r="E101" s="410">
        <v>3324.5850300000002</v>
      </c>
      <c r="F101" s="334"/>
      <c r="G101" s="335"/>
    </row>
    <row r="102" spans="1:7" x14ac:dyDescent="0.2">
      <c r="A102" s="409" t="s">
        <v>1445</v>
      </c>
      <c r="B102" s="409" t="s">
        <v>1446</v>
      </c>
      <c r="C102" s="414" t="s">
        <v>1447</v>
      </c>
      <c r="D102" s="422">
        <v>33933.792569999998</v>
      </c>
      <c r="E102" s="422">
        <v>38002.517370000001</v>
      </c>
      <c r="F102" s="334"/>
      <c r="G102" s="335"/>
    </row>
    <row r="103" spans="1:7" ht="12.75" customHeight="1" x14ac:dyDescent="0.2">
      <c r="A103" s="409" t="s">
        <v>1448</v>
      </c>
      <c r="B103" s="409" t="s">
        <v>1449</v>
      </c>
      <c r="C103" s="414" t="s">
        <v>1450</v>
      </c>
      <c r="D103" s="422">
        <v>55966.644039999999</v>
      </c>
      <c r="E103" s="422">
        <v>34894.024700000002</v>
      </c>
      <c r="F103" s="334"/>
      <c r="G103" s="335"/>
    </row>
    <row r="104" spans="1:7" ht="13.5" customHeight="1" x14ac:dyDescent="0.2">
      <c r="A104" s="409" t="s">
        <v>1451</v>
      </c>
      <c r="B104" s="409" t="s">
        <v>1452</v>
      </c>
      <c r="C104" s="414" t="s">
        <v>1453</v>
      </c>
      <c r="D104" s="422">
        <v>16645.764330000002</v>
      </c>
      <c r="E104" s="422">
        <v>13995.525320000001</v>
      </c>
      <c r="F104" s="336"/>
      <c r="G104" s="329"/>
    </row>
    <row r="105" spans="1:7" x14ac:dyDescent="0.2">
      <c r="A105" s="409" t="s">
        <v>1454</v>
      </c>
      <c r="B105" s="409" t="s">
        <v>1455</v>
      </c>
      <c r="C105" s="414" t="s">
        <v>1456</v>
      </c>
      <c r="D105" s="422">
        <v>115461.42257</v>
      </c>
      <c r="E105" s="422">
        <v>77506.411619999999</v>
      </c>
      <c r="F105" s="334"/>
      <c r="G105" s="335"/>
    </row>
    <row r="106" spans="1:7" x14ac:dyDescent="0.2">
      <c r="A106" s="1064" t="s">
        <v>1460</v>
      </c>
      <c r="B106" s="1064" t="s">
        <v>1461</v>
      </c>
      <c r="C106" s="1065" t="s">
        <v>64</v>
      </c>
      <c r="D106" s="1046">
        <v>-186344.42838</v>
      </c>
      <c r="E106" s="1046">
        <v>-184790.32045999999</v>
      </c>
      <c r="F106" s="332"/>
      <c r="G106" s="333"/>
    </row>
    <row r="107" spans="1:7" x14ac:dyDescent="0.2">
      <c r="A107" s="409" t="s">
        <v>1462</v>
      </c>
      <c r="B107" s="409" t="s">
        <v>1463</v>
      </c>
      <c r="C107" s="414" t="s">
        <v>64</v>
      </c>
      <c r="D107" s="410">
        <v>96407.093569999997</v>
      </c>
      <c r="E107" s="410">
        <v>244826.03406999999</v>
      </c>
      <c r="F107" s="334"/>
      <c r="G107" s="329"/>
    </row>
    <row r="108" spans="1:7" s="227" customFormat="1" x14ac:dyDescent="0.2">
      <c r="A108" s="409" t="s">
        <v>1464</v>
      </c>
      <c r="B108" s="409" t="s">
        <v>1465</v>
      </c>
      <c r="C108" s="414" t="s">
        <v>1466</v>
      </c>
      <c r="D108" s="422">
        <v>0</v>
      </c>
      <c r="E108" s="422">
        <v>0</v>
      </c>
      <c r="F108" s="336"/>
      <c r="G108" s="335"/>
    </row>
    <row r="109" spans="1:7" x14ac:dyDescent="0.2">
      <c r="A109" s="409" t="s">
        <v>1467</v>
      </c>
      <c r="B109" s="409" t="s">
        <v>1468</v>
      </c>
      <c r="C109" s="414" t="s">
        <v>1469</v>
      </c>
      <c r="D109" s="422">
        <v>-282751.52195000002</v>
      </c>
      <c r="E109" s="422">
        <v>-429616.35453000001</v>
      </c>
      <c r="F109" s="336"/>
      <c r="G109" s="329"/>
    </row>
    <row r="110" spans="1:7" x14ac:dyDescent="0.2">
      <c r="A110" s="1064" t="s">
        <v>1470</v>
      </c>
      <c r="B110" s="1064" t="s">
        <v>1471</v>
      </c>
      <c r="C110" s="1065" t="s">
        <v>64</v>
      </c>
      <c r="D110" s="1046">
        <v>2040656.87485</v>
      </c>
      <c r="E110" s="1046">
        <v>1992739.1636300001</v>
      </c>
      <c r="F110" s="332"/>
      <c r="G110" s="333"/>
    </row>
    <row r="111" spans="1:7" x14ac:dyDescent="0.2">
      <c r="A111" s="1064" t="s">
        <v>1472</v>
      </c>
      <c r="B111" s="1064" t="s">
        <v>1473</v>
      </c>
      <c r="C111" s="1065" t="s">
        <v>64</v>
      </c>
      <c r="D111" s="1046">
        <v>13299.45318</v>
      </c>
      <c r="E111" s="1046">
        <v>19414.29135</v>
      </c>
      <c r="F111" s="332"/>
      <c r="G111" s="333"/>
    </row>
    <row r="112" spans="1:7" s="227" customFormat="1" x14ac:dyDescent="0.2">
      <c r="A112" s="409" t="s">
        <v>1474</v>
      </c>
      <c r="B112" s="409" t="s">
        <v>1473</v>
      </c>
      <c r="C112" s="414" t="s">
        <v>1475</v>
      </c>
      <c r="D112" s="410">
        <v>13299.45318</v>
      </c>
      <c r="E112" s="410">
        <v>19414.29135</v>
      </c>
      <c r="F112" s="336"/>
      <c r="G112" s="329"/>
    </row>
    <row r="113" spans="1:7" s="227" customFormat="1" x14ac:dyDescent="0.2">
      <c r="A113" s="1064" t="s">
        <v>1476</v>
      </c>
      <c r="B113" s="1064" t="s">
        <v>1477</v>
      </c>
      <c r="C113" s="1065" t="s">
        <v>64</v>
      </c>
      <c r="D113" s="1046">
        <v>187229.34372</v>
      </c>
      <c r="E113" s="1046">
        <v>137549.06234</v>
      </c>
      <c r="F113" s="332"/>
      <c r="G113" s="333"/>
    </row>
    <row r="114" spans="1:7" x14ac:dyDescent="0.2">
      <c r="A114" s="409" t="s">
        <v>1478</v>
      </c>
      <c r="B114" s="409" t="s">
        <v>1479</v>
      </c>
      <c r="C114" s="414" t="s">
        <v>1480</v>
      </c>
      <c r="D114" s="410">
        <v>107954.861</v>
      </c>
      <c r="E114" s="410">
        <v>29557.57114</v>
      </c>
      <c r="F114" s="336"/>
      <c r="G114" s="329"/>
    </row>
    <row r="115" spans="1:7" s="227" customFormat="1" x14ac:dyDescent="0.2">
      <c r="A115" s="409" t="s">
        <v>1481</v>
      </c>
      <c r="B115" s="409" t="s">
        <v>1482</v>
      </c>
      <c r="C115" s="414" t="s">
        <v>1483</v>
      </c>
      <c r="D115" s="422">
        <v>53871.21499</v>
      </c>
      <c r="E115" s="422">
        <v>106039.6951</v>
      </c>
      <c r="F115" s="336"/>
      <c r="G115" s="329"/>
    </row>
    <row r="116" spans="1:7" x14ac:dyDescent="0.2">
      <c r="A116" s="409" t="s">
        <v>1487</v>
      </c>
      <c r="B116" s="409" t="s">
        <v>1488</v>
      </c>
      <c r="C116" s="414" t="s">
        <v>1489</v>
      </c>
      <c r="D116" s="422">
        <v>0</v>
      </c>
      <c r="E116" s="422">
        <v>0</v>
      </c>
      <c r="F116" s="336"/>
      <c r="G116" s="329"/>
    </row>
    <row r="117" spans="1:7" x14ac:dyDescent="0.2">
      <c r="A117" s="409" t="s">
        <v>1496</v>
      </c>
      <c r="B117" s="409" t="s">
        <v>1497</v>
      </c>
      <c r="C117" s="414" t="s">
        <v>1498</v>
      </c>
      <c r="D117" s="422">
        <v>1487.3661</v>
      </c>
      <c r="E117" s="422">
        <v>1951.7961</v>
      </c>
      <c r="F117" s="336"/>
      <c r="G117" s="329"/>
    </row>
    <row r="118" spans="1:7" x14ac:dyDescent="0.2">
      <c r="A118" s="409" t="s">
        <v>1499</v>
      </c>
      <c r="B118" s="409" t="s">
        <v>1500</v>
      </c>
      <c r="C118" s="414" t="s">
        <v>1501</v>
      </c>
      <c r="D118" s="422">
        <v>23915.90163</v>
      </c>
      <c r="E118" s="422">
        <v>0</v>
      </c>
      <c r="F118" s="336"/>
      <c r="G118" s="329"/>
    </row>
    <row r="119" spans="1:7" x14ac:dyDescent="0.2">
      <c r="A119" s="1064" t="s">
        <v>1502</v>
      </c>
      <c r="B119" s="1064" t="s">
        <v>1503</v>
      </c>
      <c r="C119" s="1065" t="s">
        <v>64</v>
      </c>
      <c r="D119" s="1046">
        <v>1840128.0779500001</v>
      </c>
      <c r="E119" s="1046">
        <v>1835775.8099400001</v>
      </c>
      <c r="F119" s="332"/>
      <c r="G119" s="333"/>
    </row>
    <row r="120" spans="1:7" x14ac:dyDescent="0.2">
      <c r="A120" s="409" t="s">
        <v>1504</v>
      </c>
      <c r="B120" s="409" t="s">
        <v>1505</v>
      </c>
      <c r="C120" s="414" t="s">
        <v>1506</v>
      </c>
      <c r="D120" s="410">
        <v>49318.520649999999</v>
      </c>
      <c r="E120" s="410">
        <v>16000</v>
      </c>
      <c r="F120" s="336"/>
      <c r="G120" s="329"/>
    </row>
    <row r="121" spans="1:7" x14ac:dyDescent="0.2">
      <c r="A121" s="409" t="s">
        <v>1513</v>
      </c>
      <c r="B121" s="409" t="s">
        <v>1514</v>
      </c>
      <c r="C121" s="414" t="s">
        <v>1515</v>
      </c>
      <c r="D121" s="422">
        <v>0</v>
      </c>
      <c r="E121" s="422">
        <v>0</v>
      </c>
      <c r="F121" s="336"/>
      <c r="G121" s="329"/>
    </row>
    <row r="122" spans="1:7" s="227" customFormat="1" x14ac:dyDescent="0.2">
      <c r="A122" s="409" t="s">
        <v>1516</v>
      </c>
      <c r="B122" s="409" t="s">
        <v>1517</v>
      </c>
      <c r="C122" s="414" t="s">
        <v>1518</v>
      </c>
      <c r="D122" s="422">
        <v>593326.91888999997</v>
      </c>
      <c r="E122" s="422">
        <v>619129.26991999999</v>
      </c>
      <c r="F122" s="334"/>
      <c r="G122" s="335"/>
    </row>
    <row r="123" spans="1:7" x14ac:dyDescent="0.2">
      <c r="A123" s="409" t="s">
        <v>1522</v>
      </c>
      <c r="B123" s="409" t="s">
        <v>1523</v>
      </c>
      <c r="C123" s="414" t="s">
        <v>1524</v>
      </c>
      <c r="D123" s="422">
        <v>14353.80687</v>
      </c>
      <c r="E123" s="422">
        <v>132722.65301000001</v>
      </c>
      <c r="F123" s="334"/>
      <c r="G123" s="335"/>
    </row>
    <row r="124" spans="1:7" ht="12.75" customHeight="1" x14ac:dyDescent="0.2">
      <c r="A124" s="409" t="s">
        <v>1528</v>
      </c>
      <c r="B124" s="409" t="s">
        <v>1529</v>
      </c>
      <c r="C124" s="414" t="s">
        <v>1530</v>
      </c>
      <c r="D124" s="422">
        <v>0</v>
      </c>
      <c r="E124" s="422">
        <v>5071.6023500000001</v>
      </c>
      <c r="F124" s="336"/>
      <c r="G124" s="329"/>
    </row>
    <row r="125" spans="1:7" ht="12.75" customHeight="1" x14ac:dyDescent="0.2">
      <c r="A125" s="409" t="s">
        <v>1531</v>
      </c>
      <c r="B125" s="409" t="s">
        <v>1532</v>
      </c>
      <c r="C125" s="414" t="s">
        <v>1533</v>
      </c>
      <c r="D125" s="422">
        <v>312658.44504000002</v>
      </c>
      <c r="E125" s="422">
        <v>300349.67468</v>
      </c>
      <c r="F125" s="334"/>
      <c r="G125" s="335"/>
    </row>
    <row r="126" spans="1:7" ht="12.75" customHeight="1" x14ac:dyDescent="0.2">
      <c r="A126" s="409" t="s">
        <v>1534</v>
      </c>
      <c r="B126" s="409" t="s">
        <v>1535</v>
      </c>
      <c r="C126" s="414" t="s">
        <v>1536</v>
      </c>
      <c r="D126" s="422">
        <v>745.94600000000003</v>
      </c>
      <c r="E126" s="422">
        <v>948.41700000000003</v>
      </c>
      <c r="F126" s="334"/>
      <c r="G126" s="335"/>
    </row>
    <row r="127" spans="1:7" ht="12.75" customHeight="1" x14ac:dyDescent="0.2">
      <c r="A127" s="409" t="s">
        <v>1537</v>
      </c>
      <c r="B127" s="409" t="s">
        <v>1321</v>
      </c>
      <c r="C127" s="414" t="s">
        <v>1322</v>
      </c>
      <c r="D127" s="422">
        <v>115791.05</v>
      </c>
      <c r="E127" s="422">
        <v>107758.503</v>
      </c>
      <c r="F127" s="334"/>
      <c r="G127" s="335"/>
    </row>
    <row r="128" spans="1:7" ht="12.75" customHeight="1" x14ac:dyDescent="0.2">
      <c r="A128" s="409" t="s">
        <v>1538</v>
      </c>
      <c r="B128" s="409" t="s">
        <v>1324</v>
      </c>
      <c r="C128" s="414" t="s">
        <v>1325</v>
      </c>
      <c r="D128" s="422">
        <v>52992.641000000003</v>
      </c>
      <c r="E128" s="422">
        <v>50642.386859999999</v>
      </c>
      <c r="F128" s="334"/>
      <c r="G128" s="335"/>
    </row>
    <row r="129" spans="1:7" ht="12.75" customHeight="1" x14ac:dyDescent="0.2">
      <c r="A129" s="409" t="s">
        <v>1539</v>
      </c>
      <c r="B129" s="409" t="s">
        <v>1327</v>
      </c>
      <c r="C129" s="414" t="s">
        <v>1328</v>
      </c>
      <c r="D129" s="422">
        <v>0</v>
      </c>
      <c r="E129" s="422">
        <v>0</v>
      </c>
      <c r="F129" s="334"/>
      <c r="G129" s="335"/>
    </row>
    <row r="130" spans="1:7" ht="12.75" customHeight="1" x14ac:dyDescent="0.2">
      <c r="A130" s="409" t="s">
        <v>1540</v>
      </c>
      <c r="B130" s="409" t="s">
        <v>1330</v>
      </c>
      <c r="C130" s="414" t="s">
        <v>1331</v>
      </c>
      <c r="D130" s="422">
        <v>4645.7250000000004</v>
      </c>
      <c r="E130" s="422">
        <v>25215.01</v>
      </c>
      <c r="F130" s="336"/>
      <c r="G130" s="329"/>
    </row>
    <row r="131" spans="1:7" ht="12.75" customHeight="1" x14ac:dyDescent="0.2">
      <c r="A131" s="409" t="s">
        <v>1541</v>
      </c>
      <c r="B131" s="409" t="s">
        <v>1333</v>
      </c>
      <c r="C131" s="414" t="s">
        <v>1334</v>
      </c>
      <c r="D131" s="422">
        <v>37801.678</v>
      </c>
      <c r="E131" s="422">
        <v>37870.972999999998</v>
      </c>
      <c r="F131" s="334"/>
      <c r="G131" s="335"/>
    </row>
    <row r="132" spans="1:7" ht="12.75" customHeight="1" x14ac:dyDescent="0.2">
      <c r="A132" s="409" t="s">
        <v>1542</v>
      </c>
      <c r="B132" s="409" t="s">
        <v>65</v>
      </c>
      <c r="C132" s="414" t="s">
        <v>1336</v>
      </c>
      <c r="D132" s="422">
        <v>10945.16725</v>
      </c>
      <c r="E132" s="422">
        <v>4023.8104899999998</v>
      </c>
      <c r="F132" s="336"/>
      <c r="G132" s="329"/>
    </row>
    <row r="133" spans="1:7" ht="12.75" customHeight="1" x14ac:dyDescent="0.2">
      <c r="A133" s="409" t="s">
        <v>1543</v>
      </c>
      <c r="B133" s="409" t="s">
        <v>1544</v>
      </c>
      <c r="C133" s="414" t="s">
        <v>1545</v>
      </c>
      <c r="D133" s="422">
        <v>22.600999999999999</v>
      </c>
      <c r="E133" s="422">
        <v>72.242000000000004</v>
      </c>
      <c r="F133" s="334"/>
      <c r="G133" s="335"/>
    </row>
    <row r="134" spans="1:7" ht="12.75" customHeight="1" x14ac:dyDescent="0.2">
      <c r="A134" s="409" t="s">
        <v>1546</v>
      </c>
      <c r="B134" s="409" t="s">
        <v>1547</v>
      </c>
      <c r="C134" s="414" t="s">
        <v>1548</v>
      </c>
      <c r="D134" s="422">
        <v>0</v>
      </c>
      <c r="E134" s="422">
        <v>14253.316000000001</v>
      </c>
      <c r="F134" s="336"/>
      <c r="G134" s="329"/>
    </row>
    <row r="135" spans="1:7" ht="12.75" customHeight="1" x14ac:dyDescent="0.2">
      <c r="A135" s="409" t="s">
        <v>1549</v>
      </c>
      <c r="B135" s="409" t="s">
        <v>1550</v>
      </c>
      <c r="C135" s="414" t="s">
        <v>1551</v>
      </c>
      <c r="D135" s="422">
        <v>4357.3462399999999</v>
      </c>
      <c r="E135" s="422">
        <v>23730.013559999999</v>
      </c>
      <c r="F135" s="334"/>
      <c r="G135" s="335"/>
    </row>
    <row r="136" spans="1:7" ht="12.75" customHeight="1" x14ac:dyDescent="0.2">
      <c r="A136" s="409" t="s">
        <v>1565</v>
      </c>
      <c r="B136" s="409" t="s">
        <v>1566</v>
      </c>
      <c r="C136" s="414" t="s">
        <v>1567</v>
      </c>
      <c r="D136" s="422">
        <v>10738.804</v>
      </c>
      <c r="E136" s="422">
        <v>80993.433600000004</v>
      </c>
      <c r="F136" s="336"/>
      <c r="G136" s="329"/>
    </row>
    <row r="137" spans="1:7" ht="12.75" customHeight="1" x14ac:dyDescent="0.2">
      <c r="A137" s="411" t="s">
        <v>1569</v>
      </c>
      <c r="B137" s="409" t="s">
        <v>1570</v>
      </c>
      <c r="C137" s="414" t="s">
        <v>1571</v>
      </c>
      <c r="D137" s="422">
        <v>7307.1254900000004</v>
      </c>
      <c r="E137" s="422">
        <v>32572.409530000001</v>
      </c>
      <c r="F137" s="334"/>
      <c r="G137" s="335"/>
    </row>
    <row r="138" spans="1:7" ht="12.75" customHeight="1" x14ac:dyDescent="0.2">
      <c r="A138" s="409" t="s">
        <v>1572</v>
      </c>
      <c r="B138" s="409" t="s">
        <v>1573</v>
      </c>
      <c r="C138" s="414" t="s">
        <v>1574</v>
      </c>
      <c r="D138" s="422">
        <v>474.49828000000002</v>
      </c>
      <c r="E138" s="422">
        <v>317.15911</v>
      </c>
      <c r="F138" s="336"/>
      <c r="G138" s="329"/>
    </row>
    <row r="139" spans="1:7" ht="12.75" customHeight="1" x14ac:dyDescent="0.2">
      <c r="A139" s="409" t="s">
        <v>1575</v>
      </c>
      <c r="B139" s="409" t="s">
        <v>1576</v>
      </c>
      <c r="C139" s="414" t="s">
        <v>1577</v>
      </c>
      <c r="D139" s="422">
        <v>602102.72629000002</v>
      </c>
      <c r="E139" s="422">
        <v>364096.47778999998</v>
      </c>
      <c r="F139" s="334"/>
      <c r="G139" s="335"/>
    </row>
    <row r="140" spans="1:7" ht="12.75" customHeight="1" x14ac:dyDescent="0.2">
      <c r="A140" s="1049" t="s">
        <v>1578</v>
      </c>
      <c r="B140" s="1049" t="s">
        <v>1579</v>
      </c>
      <c r="C140" s="1050" t="s">
        <v>1580</v>
      </c>
      <c r="D140" s="1051">
        <v>22545.077949999999</v>
      </c>
      <c r="E140" s="1051">
        <v>20008.458040000001</v>
      </c>
      <c r="F140" s="336"/>
      <c r="G140" s="329"/>
    </row>
    <row r="141" spans="1:7" x14ac:dyDescent="0.2">
      <c r="A141" s="223"/>
      <c r="D141" s="327"/>
      <c r="E141" s="327"/>
      <c r="F141" s="327"/>
      <c r="G141" s="327"/>
    </row>
    <row r="142" spans="1:7" x14ac:dyDescent="0.2">
      <c r="A142" s="223"/>
      <c r="D142" s="327"/>
      <c r="E142" s="327"/>
      <c r="F142" s="327"/>
      <c r="G142" s="327"/>
    </row>
    <row r="143" spans="1:7" x14ac:dyDescent="0.2">
      <c r="A143" s="223"/>
      <c r="D143" s="327"/>
      <c r="E143" s="327"/>
      <c r="F143" s="327"/>
      <c r="G143" s="327"/>
    </row>
    <row r="144" spans="1:7" x14ac:dyDescent="0.2">
      <c r="A144" s="223"/>
      <c r="D144" s="327"/>
      <c r="E144" s="327"/>
      <c r="F144" s="327"/>
      <c r="G144" s="327"/>
    </row>
    <row r="145" spans="1:7" x14ac:dyDescent="0.2">
      <c r="A145" s="223"/>
      <c r="D145" s="327"/>
      <c r="E145" s="327"/>
      <c r="F145" s="327"/>
      <c r="G145" s="327"/>
    </row>
    <row r="146" spans="1:7" ht="12.75" customHeight="1" x14ac:dyDescent="0.2">
      <c r="A146" s="223"/>
      <c r="D146" s="327"/>
      <c r="E146" s="327"/>
      <c r="F146" s="327"/>
      <c r="G146" s="327"/>
    </row>
    <row r="147" spans="1:7" x14ac:dyDescent="0.2">
      <c r="A147" s="223"/>
      <c r="D147" s="327"/>
      <c r="E147" s="327"/>
      <c r="F147" s="327"/>
      <c r="G147" s="327"/>
    </row>
    <row r="148" spans="1:7" x14ac:dyDescent="0.2">
      <c r="A148" s="223"/>
      <c r="D148" s="327"/>
      <c r="E148" s="327"/>
      <c r="F148" s="327"/>
      <c r="G148" s="327"/>
    </row>
    <row r="149" spans="1:7" x14ac:dyDescent="0.2">
      <c r="A149" s="223"/>
      <c r="D149" s="327"/>
      <c r="E149" s="327"/>
      <c r="F149" s="327"/>
      <c r="G149" s="327"/>
    </row>
    <row r="150" spans="1:7" x14ac:dyDescent="0.2">
      <c r="A150" s="223"/>
      <c r="D150" s="327"/>
      <c r="E150" s="327"/>
      <c r="F150" s="327"/>
      <c r="G150" s="327"/>
    </row>
    <row r="151" spans="1:7" x14ac:dyDescent="0.2">
      <c r="A151" s="223"/>
      <c r="D151" s="327"/>
      <c r="E151" s="327"/>
      <c r="F151" s="327"/>
      <c r="G151" s="327"/>
    </row>
    <row r="152" spans="1:7" x14ac:dyDescent="0.2">
      <c r="A152" s="223"/>
      <c r="D152" s="327"/>
      <c r="E152" s="327"/>
      <c r="F152" s="327"/>
      <c r="G152" s="327"/>
    </row>
    <row r="153" spans="1:7" x14ac:dyDescent="0.2">
      <c r="A153" s="223"/>
      <c r="D153" s="327"/>
      <c r="E153" s="327"/>
      <c r="F153" s="327"/>
      <c r="G153" s="327"/>
    </row>
    <row r="154" spans="1:7" x14ac:dyDescent="0.2">
      <c r="A154" s="223"/>
      <c r="D154" s="327"/>
      <c r="E154" s="327"/>
      <c r="F154" s="327"/>
      <c r="G154" s="327"/>
    </row>
    <row r="155" spans="1:7" x14ac:dyDescent="0.2">
      <c r="A155" s="223"/>
      <c r="D155" s="327"/>
      <c r="E155" s="327"/>
      <c r="F155" s="327"/>
      <c r="G155" s="327"/>
    </row>
    <row r="156" spans="1:7" x14ac:dyDescent="0.2">
      <c r="A156" s="223"/>
      <c r="D156" s="327"/>
      <c r="E156" s="327"/>
      <c r="F156" s="327"/>
      <c r="G156" s="327"/>
    </row>
    <row r="157" spans="1:7" x14ac:dyDescent="0.2">
      <c r="A157" s="223"/>
      <c r="D157" s="327"/>
      <c r="E157" s="327"/>
      <c r="F157" s="327"/>
      <c r="G157" s="327"/>
    </row>
    <row r="158" spans="1:7" x14ac:dyDescent="0.2">
      <c r="A158" s="223"/>
      <c r="D158" s="327"/>
      <c r="E158" s="327"/>
      <c r="F158" s="327"/>
      <c r="G158" s="327"/>
    </row>
    <row r="159" spans="1:7" x14ac:dyDescent="0.2">
      <c r="A159" s="223"/>
      <c r="D159" s="327"/>
      <c r="E159" s="327"/>
      <c r="F159" s="327"/>
      <c r="G159" s="327"/>
    </row>
    <row r="160" spans="1:7" x14ac:dyDescent="0.2">
      <c r="A160" s="223"/>
      <c r="D160" s="327"/>
      <c r="E160" s="327"/>
      <c r="F160" s="327"/>
      <c r="G160" s="327"/>
    </row>
    <row r="161" spans="1:7" x14ac:dyDescent="0.2">
      <c r="A161" s="223"/>
      <c r="D161" s="327"/>
      <c r="E161" s="327"/>
      <c r="F161" s="327"/>
      <c r="G161" s="327"/>
    </row>
    <row r="162" spans="1:7" x14ac:dyDescent="0.2">
      <c r="A162" s="223"/>
      <c r="D162" s="327"/>
      <c r="E162" s="327"/>
      <c r="F162" s="327"/>
      <c r="G162" s="327"/>
    </row>
    <row r="163" spans="1:7" x14ac:dyDescent="0.2">
      <c r="A163" s="223"/>
      <c r="D163" s="327"/>
      <c r="E163" s="327"/>
      <c r="F163" s="327"/>
      <c r="G163" s="327"/>
    </row>
    <row r="164" spans="1:7" x14ac:dyDescent="0.2">
      <c r="A164" s="223"/>
      <c r="D164" s="327"/>
      <c r="E164" s="327"/>
      <c r="F164" s="327"/>
      <c r="G164" s="327"/>
    </row>
    <row r="165" spans="1:7" x14ac:dyDescent="0.2">
      <c r="A165" s="223"/>
      <c r="D165" s="327"/>
      <c r="E165" s="327"/>
      <c r="F165" s="327"/>
      <c r="G165" s="327"/>
    </row>
    <row r="166" spans="1:7" x14ac:dyDescent="0.2">
      <c r="A166" s="223"/>
      <c r="D166" s="327"/>
      <c r="E166" s="327"/>
      <c r="F166" s="327"/>
      <c r="G166" s="327"/>
    </row>
    <row r="167" spans="1:7" x14ac:dyDescent="0.2">
      <c r="A167" s="223"/>
      <c r="D167" s="327"/>
      <c r="E167" s="327"/>
      <c r="F167" s="327"/>
      <c r="G167" s="327"/>
    </row>
    <row r="168" spans="1:7" x14ac:dyDescent="0.2">
      <c r="A168" s="223"/>
      <c r="D168" s="327"/>
      <c r="E168" s="327"/>
      <c r="F168" s="327"/>
      <c r="G168" s="327"/>
    </row>
    <row r="169" spans="1:7" x14ac:dyDescent="0.2">
      <c r="A169" s="223"/>
      <c r="D169" s="327"/>
      <c r="E169" s="327"/>
      <c r="F169" s="327"/>
      <c r="G169" s="327"/>
    </row>
    <row r="170" spans="1:7" x14ac:dyDescent="0.2">
      <c r="A170" s="223"/>
      <c r="D170" s="327"/>
      <c r="E170" s="327"/>
      <c r="F170" s="327"/>
      <c r="G170" s="327"/>
    </row>
    <row r="171" spans="1:7" x14ac:dyDescent="0.2">
      <c r="A171" s="223"/>
      <c r="D171" s="327"/>
      <c r="E171" s="327"/>
      <c r="F171" s="327"/>
      <c r="G171" s="327"/>
    </row>
    <row r="172" spans="1:7" x14ac:dyDescent="0.2">
      <c r="A172" s="223"/>
      <c r="D172" s="327"/>
      <c r="E172" s="327"/>
      <c r="F172" s="327"/>
      <c r="G172" s="327"/>
    </row>
    <row r="173" spans="1:7" x14ac:dyDescent="0.2">
      <c r="A173" s="223"/>
      <c r="D173" s="327"/>
      <c r="E173" s="327"/>
      <c r="F173" s="327"/>
      <c r="G173" s="327"/>
    </row>
    <row r="174" spans="1:7" x14ac:dyDescent="0.2">
      <c r="A174" s="223"/>
      <c r="D174" s="327"/>
      <c r="E174" s="327"/>
      <c r="F174" s="327"/>
      <c r="G174" s="327"/>
    </row>
    <row r="175" spans="1:7" x14ac:dyDescent="0.2">
      <c r="A175" s="223"/>
      <c r="D175" s="327"/>
      <c r="E175" s="327"/>
      <c r="F175" s="327"/>
      <c r="G175" s="327"/>
    </row>
    <row r="176" spans="1:7" x14ac:dyDescent="0.2">
      <c r="A176" s="223"/>
      <c r="D176" s="327"/>
      <c r="E176" s="327"/>
      <c r="F176" s="327"/>
      <c r="G176" s="327"/>
    </row>
    <row r="177" spans="1:7" x14ac:dyDescent="0.2">
      <c r="A177" s="223"/>
      <c r="D177" s="327"/>
      <c r="E177" s="327"/>
      <c r="F177" s="327"/>
      <c r="G177" s="327"/>
    </row>
    <row r="178" spans="1:7" x14ac:dyDescent="0.2">
      <c r="A178" s="223"/>
      <c r="D178" s="327"/>
      <c r="E178" s="327"/>
      <c r="F178" s="327"/>
      <c r="G178" s="327"/>
    </row>
    <row r="179" spans="1:7" x14ac:dyDescent="0.2">
      <c r="A179" s="223"/>
      <c r="D179" s="327"/>
      <c r="E179" s="327"/>
      <c r="F179" s="327"/>
      <c r="G179" s="327"/>
    </row>
    <row r="180" spans="1:7" x14ac:dyDescent="0.2">
      <c r="A180" s="223"/>
      <c r="D180" s="327"/>
      <c r="E180" s="327"/>
      <c r="F180" s="327"/>
      <c r="G180" s="327"/>
    </row>
    <row r="181" spans="1:7" x14ac:dyDescent="0.2">
      <c r="A181" s="223"/>
      <c r="D181" s="327"/>
      <c r="E181" s="327"/>
      <c r="F181" s="327"/>
      <c r="G181" s="327"/>
    </row>
    <row r="182" spans="1:7" x14ac:dyDescent="0.2">
      <c r="A182" s="223"/>
      <c r="D182" s="327"/>
      <c r="E182" s="327"/>
      <c r="F182" s="327"/>
      <c r="G182" s="327"/>
    </row>
    <row r="183" spans="1:7" x14ac:dyDescent="0.2">
      <c r="A183" s="223"/>
      <c r="D183" s="327"/>
      <c r="E183" s="327"/>
      <c r="F183" s="327"/>
      <c r="G183" s="327"/>
    </row>
    <row r="184" spans="1:7" x14ac:dyDescent="0.2">
      <c r="A184" s="223"/>
      <c r="D184" s="327"/>
      <c r="E184" s="327"/>
      <c r="F184" s="327"/>
      <c r="G184" s="327"/>
    </row>
    <row r="185" spans="1:7" x14ac:dyDescent="0.2">
      <c r="A185" s="223"/>
      <c r="D185" s="327"/>
      <c r="E185" s="327"/>
      <c r="F185" s="327"/>
      <c r="G185" s="327"/>
    </row>
    <row r="186" spans="1:7" x14ac:dyDescent="0.2">
      <c r="A186" s="223"/>
      <c r="D186" s="327"/>
      <c r="E186" s="327"/>
      <c r="F186" s="327"/>
      <c r="G186" s="327"/>
    </row>
    <row r="187" spans="1:7" x14ac:dyDescent="0.2">
      <c r="A187" s="223"/>
      <c r="D187" s="327"/>
      <c r="E187" s="327"/>
      <c r="F187" s="327"/>
      <c r="G187" s="327"/>
    </row>
    <row r="188" spans="1:7" x14ac:dyDescent="0.2">
      <c r="A188" s="223"/>
      <c r="D188" s="327"/>
      <c r="E188" s="327"/>
      <c r="F188" s="327"/>
      <c r="G188" s="327"/>
    </row>
    <row r="189" spans="1:7" x14ac:dyDescent="0.2">
      <c r="A189" s="223"/>
      <c r="D189" s="327"/>
      <c r="E189" s="327"/>
      <c r="F189" s="327"/>
      <c r="G189" s="327"/>
    </row>
    <row r="190" spans="1:7" x14ac:dyDescent="0.2">
      <c r="A190" s="223"/>
      <c r="D190" s="327"/>
      <c r="E190" s="327"/>
      <c r="F190" s="327"/>
      <c r="G190" s="327"/>
    </row>
    <row r="191" spans="1:7" x14ac:dyDescent="0.2">
      <c r="A191" s="223"/>
      <c r="D191" s="327"/>
      <c r="E191" s="327"/>
      <c r="F191" s="327"/>
      <c r="G191" s="327"/>
    </row>
    <row r="192" spans="1:7" x14ac:dyDescent="0.2">
      <c r="A192" s="223"/>
      <c r="D192" s="327"/>
      <c r="E192" s="327"/>
      <c r="F192" s="327"/>
      <c r="G192" s="327"/>
    </row>
    <row r="193" spans="1:7" x14ac:dyDescent="0.2">
      <c r="A193" s="223"/>
      <c r="D193" s="327"/>
      <c r="E193" s="327"/>
      <c r="F193" s="327"/>
      <c r="G193" s="327"/>
    </row>
    <row r="194" spans="1:7" x14ac:dyDescent="0.2">
      <c r="A194" s="223"/>
      <c r="D194" s="327"/>
      <c r="E194" s="327"/>
      <c r="F194" s="327"/>
      <c r="G194" s="327"/>
    </row>
    <row r="195" spans="1:7" x14ac:dyDescent="0.2">
      <c r="A195" s="223"/>
      <c r="D195" s="327"/>
      <c r="E195" s="327"/>
      <c r="F195" s="327"/>
      <c r="G195" s="327"/>
    </row>
    <row r="196" spans="1:7" x14ac:dyDescent="0.2">
      <c r="A196" s="223"/>
      <c r="D196" s="327"/>
      <c r="E196" s="327"/>
      <c r="F196" s="327"/>
      <c r="G196" s="327"/>
    </row>
    <row r="197" spans="1:7" x14ac:dyDescent="0.2">
      <c r="A197" s="223"/>
      <c r="D197" s="327"/>
      <c r="E197" s="327"/>
      <c r="F197" s="327"/>
      <c r="G197" s="327"/>
    </row>
    <row r="198" spans="1:7" x14ac:dyDescent="0.2">
      <c r="A198" s="223"/>
      <c r="D198" s="327"/>
      <c r="E198" s="327"/>
      <c r="F198" s="327"/>
      <c r="G198" s="327"/>
    </row>
    <row r="199" spans="1:7" x14ac:dyDescent="0.2">
      <c r="A199" s="223"/>
      <c r="D199" s="327"/>
      <c r="E199" s="327"/>
      <c r="F199" s="327"/>
      <c r="G199" s="327"/>
    </row>
    <row r="200" spans="1:7" x14ac:dyDescent="0.2">
      <c r="A200" s="223"/>
      <c r="D200" s="327"/>
      <c r="E200" s="327"/>
      <c r="F200" s="327"/>
      <c r="G200" s="327"/>
    </row>
    <row r="201" spans="1:7" x14ac:dyDescent="0.2">
      <c r="A201" s="223"/>
      <c r="D201" s="327"/>
      <c r="E201" s="327"/>
      <c r="F201" s="327"/>
      <c r="G201" s="327"/>
    </row>
    <row r="202" spans="1:7" x14ac:dyDescent="0.2">
      <c r="A202" s="223"/>
      <c r="D202" s="327"/>
      <c r="E202" s="327"/>
      <c r="F202" s="327"/>
      <c r="G202" s="327"/>
    </row>
    <row r="203" spans="1:7" x14ac:dyDescent="0.2">
      <c r="A203" s="223"/>
      <c r="D203" s="327"/>
      <c r="E203" s="327"/>
      <c r="F203" s="327"/>
      <c r="G203" s="327"/>
    </row>
    <row r="204" spans="1:7" x14ac:dyDescent="0.2">
      <c r="A204" s="223"/>
      <c r="D204" s="327"/>
      <c r="E204" s="327"/>
      <c r="F204" s="327"/>
      <c r="G204" s="327"/>
    </row>
    <row r="205" spans="1:7" x14ac:dyDescent="0.2">
      <c r="A205" s="223"/>
      <c r="D205" s="327"/>
      <c r="E205" s="327"/>
      <c r="F205" s="327"/>
      <c r="G205" s="327"/>
    </row>
    <row r="206" spans="1:7" x14ac:dyDescent="0.2">
      <c r="A206" s="223"/>
      <c r="D206" s="327"/>
      <c r="E206" s="327"/>
      <c r="F206" s="327"/>
      <c r="G206" s="327"/>
    </row>
    <row r="207" spans="1:7" x14ac:dyDescent="0.2">
      <c r="A207" s="223"/>
      <c r="D207" s="327"/>
      <c r="E207" s="327"/>
      <c r="F207" s="327"/>
      <c r="G207" s="327"/>
    </row>
    <row r="208" spans="1:7" x14ac:dyDescent="0.2">
      <c r="A208" s="223"/>
      <c r="D208" s="327"/>
      <c r="E208" s="327"/>
      <c r="F208" s="327"/>
      <c r="G208" s="327"/>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2" firstPageNumber="489" fitToHeight="2" orientation="portrait" useFirstPageNumber="1" r:id="rId1"/>
  <headerFooter>
    <oddHeader>&amp;L&amp;"Tahoma,Kurzíva"Závěrečný účet Moravskoslezského kraje za rok 2022&amp;R&amp;"Tahoma,Kurzíva"Tabulka č. 47</oddHeader>
    <oddFooter>&amp;C&amp;"Tahoma,Obyčejné"&amp;P</oddFooter>
  </headerFooter>
  <rowBreaks count="1" manualBreakCount="1">
    <brk id="74" max="6"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C8DB-0592-47A7-93CB-285025E959B6}">
  <sheetPr>
    <pageSetUpPr fitToPage="1"/>
  </sheetPr>
  <dimension ref="A1:G83"/>
  <sheetViews>
    <sheetView showGridLines="0" zoomScaleNormal="100" zoomScaleSheetLayoutView="100" workbookViewId="0">
      <selection activeCell="H7" sqref="H7"/>
    </sheetView>
  </sheetViews>
  <sheetFormatPr defaultColWidth="9.28515625" defaultRowHeight="12.75" x14ac:dyDescent="0.2"/>
  <cols>
    <col min="1" max="1" width="6.7109375" style="91" customWidth="1"/>
    <col min="2" max="2" width="54.7109375" style="91" customWidth="1"/>
    <col min="3" max="3" width="8.5703125" style="90" customWidth="1"/>
    <col min="4" max="7" width="15.42578125" style="91" customWidth="1"/>
    <col min="8" max="16384" width="9.28515625" style="91"/>
  </cols>
  <sheetData>
    <row r="1" spans="1:7" s="344" customFormat="1" ht="18" customHeight="1" x14ac:dyDescent="0.2">
      <c r="A1" s="1344" t="s">
        <v>4739</v>
      </c>
      <c r="B1" s="1344"/>
      <c r="C1" s="1344"/>
      <c r="D1" s="1344"/>
      <c r="E1" s="1344"/>
      <c r="F1" s="1344"/>
      <c r="G1" s="1344"/>
    </row>
    <row r="2" spans="1:7" s="220" customFormat="1" ht="18" customHeight="1" x14ac:dyDescent="0.2">
      <c r="A2" s="1344" t="s">
        <v>1767</v>
      </c>
      <c r="B2" s="1344"/>
      <c r="C2" s="1344"/>
      <c r="D2" s="1344"/>
      <c r="E2" s="1344"/>
      <c r="F2" s="1344"/>
      <c r="G2" s="1344"/>
    </row>
    <row r="4" spans="1:7" ht="12.75" customHeight="1" x14ac:dyDescent="0.2">
      <c r="A4" s="1081"/>
      <c r="B4" s="1082"/>
      <c r="C4" s="1083"/>
      <c r="D4" s="1084">
        <v>1</v>
      </c>
      <c r="E4" s="1084">
        <v>2</v>
      </c>
      <c r="F4" s="1084">
        <v>3</v>
      </c>
      <c r="G4" s="1084">
        <v>4</v>
      </c>
    </row>
    <row r="5" spans="1:7" s="229" customFormat="1" ht="12.75" customHeight="1" x14ac:dyDescent="0.2">
      <c r="A5" s="1366" t="s">
        <v>1140</v>
      </c>
      <c r="B5" s="1367"/>
      <c r="C5" s="1370" t="s">
        <v>1141</v>
      </c>
      <c r="D5" s="1372" t="s">
        <v>1584</v>
      </c>
      <c r="E5" s="1372"/>
      <c r="F5" s="1372" t="s">
        <v>1585</v>
      </c>
      <c r="G5" s="1372"/>
    </row>
    <row r="6" spans="1:7" s="229" customFormat="1" ht="21" x14ac:dyDescent="0.2">
      <c r="A6" s="1368"/>
      <c r="B6" s="1369"/>
      <c r="C6" s="1371"/>
      <c r="D6" s="1085" t="s">
        <v>1586</v>
      </c>
      <c r="E6" s="1085" t="s">
        <v>1587</v>
      </c>
      <c r="F6" s="1086" t="s">
        <v>1586</v>
      </c>
      <c r="G6" s="1086" t="s">
        <v>1587</v>
      </c>
    </row>
    <row r="7" spans="1:7" s="229" customFormat="1" x14ac:dyDescent="0.2">
      <c r="A7" s="1064" t="s">
        <v>1149</v>
      </c>
      <c r="B7" s="1064" t="s">
        <v>1588</v>
      </c>
      <c r="C7" s="1065" t="s">
        <v>64</v>
      </c>
      <c r="D7" s="1087">
        <v>9622390.2803199999</v>
      </c>
      <c r="E7" s="1087">
        <v>54893.820480000002</v>
      </c>
      <c r="F7" s="1087">
        <v>9669403.5229800008</v>
      </c>
      <c r="G7" s="1087">
        <v>50313.3508</v>
      </c>
    </row>
    <row r="8" spans="1:7" x14ac:dyDescent="0.2">
      <c r="A8" s="1044" t="s">
        <v>1151</v>
      </c>
      <c r="B8" s="1044" t="s">
        <v>1589</v>
      </c>
      <c r="C8" s="1069" t="s">
        <v>64</v>
      </c>
      <c r="D8" s="1087">
        <v>9595547.8563100006</v>
      </c>
      <c r="E8" s="1087">
        <v>54083.402629999997</v>
      </c>
      <c r="F8" s="1087">
        <v>9637328.4347300008</v>
      </c>
      <c r="G8" s="1087">
        <v>49933.249940000002</v>
      </c>
    </row>
    <row r="9" spans="1:7" x14ac:dyDescent="0.2">
      <c r="A9" s="1052" t="s">
        <v>1153</v>
      </c>
      <c r="B9" s="1052" t="s">
        <v>1590</v>
      </c>
      <c r="C9" s="1072" t="s">
        <v>1591</v>
      </c>
      <c r="D9" s="417">
        <v>1650894.4928600001</v>
      </c>
      <c r="E9" s="417">
        <v>15736.30006</v>
      </c>
      <c r="F9" s="417">
        <v>1541272.3468299999</v>
      </c>
      <c r="G9" s="417">
        <v>10618.67526</v>
      </c>
    </row>
    <row r="10" spans="1:7" x14ac:dyDescent="0.2">
      <c r="A10" s="409" t="s">
        <v>1156</v>
      </c>
      <c r="B10" s="409" t="s">
        <v>1592</v>
      </c>
      <c r="C10" s="414" t="s">
        <v>1593</v>
      </c>
      <c r="D10" s="417">
        <v>152970.88441999999</v>
      </c>
      <c r="E10" s="417">
        <v>8503.4804100000001</v>
      </c>
      <c r="F10" s="417">
        <v>148308.05606</v>
      </c>
      <c r="G10" s="417">
        <v>10308.72478</v>
      </c>
    </row>
    <row r="11" spans="1:7" x14ac:dyDescent="0.2">
      <c r="A11" s="409" t="s">
        <v>1159</v>
      </c>
      <c r="B11" s="409" t="s">
        <v>1594</v>
      </c>
      <c r="C11" s="414" t="s">
        <v>1595</v>
      </c>
      <c r="D11" s="417"/>
      <c r="E11" s="417"/>
      <c r="F11" s="417"/>
      <c r="G11" s="417"/>
    </row>
    <row r="12" spans="1:7" x14ac:dyDescent="0.2">
      <c r="A12" s="409" t="s">
        <v>1162</v>
      </c>
      <c r="B12" s="409" t="s">
        <v>1596</v>
      </c>
      <c r="C12" s="414" t="s">
        <v>1597</v>
      </c>
      <c r="D12" s="417">
        <v>534452.69872999995</v>
      </c>
      <c r="E12" s="417">
        <v>9375.3965000000007</v>
      </c>
      <c r="F12" s="417">
        <v>498988.97564999998</v>
      </c>
      <c r="G12" s="417">
        <v>5792.8162000000002</v>
      </c>
    </row>
    <row r="13" spans="1:7" x14ac:dyDescent="0.2">
      <c r="A13" s="409" t="s">
        <v>1165</v>
      </c>
      <c r="B13" s="409" t="s">
        <v>1598</v>
      </c>
      <c r="C13" s="414" t="s">
        <v>1599</v>
      </c>
      <c r="D13" s="417"/>
      <c r="E13" s="417"/>
      <c r="F13" s="417"/>
      <c r="G13" s="417"/>
    </row>
    <row r="14" spans="1:7" x14ac:dyDescent="0.2">
      <c r="A14" s="409" t="s">
        <v>1168</v>
      </c>
      <c r="B14" s="409" t="s">
        <v>1600</v>
      </c>
      <c r="C14" s="414" t="s">
        <v>1601</v>
      </c>
      <c r="D14" s="417">
        <v>-50755.679259999997</v>
      </c>
      <c r="E14" s="417">
        <v>-1944.7208900000001</v>
      </c>
      <c r="F14" s="417">
        <v>-49089.845970000002</v>
      </c>
      <c r="G14" s="417">
        <v>-1049.46127</v>
      </c>
    </row>
    <row r="15" spans="1:7" x14ac:dyDescent="0.2">
      <c r="A15" s="409" t="s">
        <v>1171</v>
      </c>
      <c r="B15" s="409" t="s">
        <v>1602</v>
      </c>
      <c r="C15" s="414" t="s">
        <v>1603</v>
      </c>
      <c r="D15" s="417">
        <v>-1261.7676300000001</v>
      </c>
      <c r="E15" s="417"/>
      <c r="F15" s="417">
        <v>-314.26596000000001</v>
      </c>
      <c r="G15" s="417"/>
    </row>
    <row r="16" spans="1:7" x14ac:dyDescent="0.2">
      <c r="A16" s="409" t="s">
        <v>1174</v>
      </c>
      <c r="B16" s="409" t="s">
        <v>159</v>
      </c>
      <c r="C16" s="414" t="s">
        <v>1604</v>
      </c>
      <c r="D16" s="417">
        <v>131865.80678000001</v>
      </c>
      <c r="E16" s="417">
        <v>762.24643000000003</v>
      </c>
      <c r="F16" s="417">
        <v>105187.18121</v>
      </c>
      <c r="G16" s="417">
        <v>2552.7927300000001</v>
      </c>
    </row>
    <row r="17" spans="1:7" x14ac:dyDescent="0.2">
      <c r="A17" s="409" t="s">
        <v>1177</v>
      </c>
      <c r="B17" s="409" t="s">
        <v>145</v>
      </c>
      <c r="C17" s="414" t="s">
        <v>1605</v>
      </c>
      <c r="D17" s="417">
        <v>6383.4271900000003</v>
      </c>
      <c r="E17" s="417">
        <v>1.1322399999999999</v>
      </c>
      <c r="F17" s="417">
        <v>3414.7876299999998</v>
      </c>
      <c r="G17" s="417">
        <v>0.17086000000000001</v>
      </c>
    </row>
    <row r="18" spans="1:7" x14ac:dyDescent="0.2">
      <c r="A18" s="409" t="s">
        <v>1606</v>
      </c>
      <c r="B18" s="409" t="s">
        <v>1607</v>
      </c>
      <c r="C18" s="414" t="s">
        <v>1608</v>
      </c>
      <c r="D18" s="417">
        <v>1759.68103</v>
      </c>
      <c r="E18" s="417">
        <v>2.4415100000000001</v>
      </c>
      <c r="F18" s="417">
        <v>1742.8160800000001</v>
      </c>
      <c r="G18" s="417">
        <v>2.8981499999999998</v>
      </c>
    </row>
    <row r="19" spans="1:7" x14ac:dyDescent="0.2">
      <c r="A19" s="409" t="s">
        <v>1609</v>
      </c>
      <c r="B19" s="409" t="s">
        <v>1610</v>
      </c>
      <c r="C19" s="414" t="s">
        <v>1611</v>
      </c>
      <c r="D19" s="417">
        <v>-2504.1235999999999</v>
      </c>
      <c r="E19" s="417">
        <v>-123.39534</v>
      </c>
      <c r="F19" s="417">
        <v>-2070.0093900000002</v>
      </c>
      <c r="G19" s="417">
        <v>-110.0902</v>
      </c>
    </row>
    <row r="20" spans="1:7" x14ac:dyDescent="0.2">
      <c r="A20" s="409" t="s">
        <v>1612</v>
      </c>
      <c r="B20" s="409" t="s">
        <v>1613</v>
      </c>
      <c r="C20" s="414" t="s">
        <v>1614</v>
      </c>
      <c r="D20" s="417">
        <v>503545.65333</v>
      </c>
      <c r="E20" s="417">
        <v>2867.33277</v>
      </c>
      <c r="F20" s="417">
        <v>472087.27036000002</v>
      </c>
      <c r="G20" s="417">
        <v>2528.4960900000001</v>
      </c>
    </row>
    <row r="21" spans="1:7" x14ac:dyDescent="0.2">
      <c r="A21" s="409" t="s">
        <v>1615</v>
      </c>
      <c r="B21" s="409" t="s">
        <v>1616</v>
      </c>
      <c r="C21" s="414" t="s">
        <v>1617</v>
      </c>
      <c r="D21" s="417">
        <v>4465472.85843</v>
      </c>
      <c r="E21" s="417">
        <v>10123.8256</v>
      </c>
      <c r="F21" s="417">
        <v>4565352.5308400001</v>
      </c>
      <c r="G21" s="417">
        <v>8973.9179399999994</v>
      </c>
    </row>
    <row r="22" spans="1:7" x14ac:dyDescent="0.2">
      <c r="A22" s="409" t="s">
        <v>1618</v>
      </c>
      <c r="B22" s="409" t="s">
        <v>1619</v>
      </c>
      <c r="C22" s="414" t="s">
        <v>1620</v>
      </c>
      <c r="D22" s="417">
        <v>1464840.7583300001</v>
      </c>
      <c r="E22" s="417">
        <v>3322.7165100000002</v>
      </c>
      <c r="F22" s="417">
        <v>1515014.6536300001</v>
      </c>
      <c r="G22" s="417">
        <v>2973.9837900000002</v>
      </c>
    </row>
    <row r="23" spans="1:7" x14ac:dyDescent="0.2">
      <c r="A23" s="409" t="s">
        <v>1621</v>
      </c>
      <c r="B23" s="409" t="s">
        <v>1622</v>
      </c>
      <c r="C23" s="414" t="s">
        <v>1623</v>
      </c>
      <c r="D23" s="417">
        <v>18191.877659999998</v>
      </c>
      <c r="E23" s="417">
        <v>44.05189</v>
      </c>
      <c r="F23" s="417">
        <v>19558.158650000001</v>
      </c>
      <c r="G23" s="417">
        <v>45.306199999999997</v>
      </c>
    </row>
    <row r="24" spans="1:7" x14ac:dyDescent="0.2">
      <c r="A24" s="409" t="s">
        <v>1624</v>
      </c>
      <c r="B24" s="409" t="s">
        <v>1625</v>
      </c>
      <c r="C24" s="414" t="s">
        <v>1626</v>
      </c>
      <c r="D24" s="417">
        <v>138438.07996999999</v>
      </c>
      <c r="E24" s="417">
        <v>216.57572999999999</v>
      </c>
      <c r="F24" s="417">
        <v>269456.40477999998</v>
      </c>
      <c r="G24" s="417">
        <v>299.06205</v>
      </c>
    </row>
    <row r="25" spans="1:7" x14ac:dyDescent="0.2">
      <c r="A25" s="409" t="s">
        <v>1627</v>
      </c>
      <c r="B25" s="409" t="s">
        <v>1628</v>
      </c>
      <c r="C25" s="414" t="s">
        <v>1629</v>
      </c>
      <c r="D25" s="417">
        <v>230.26900000000001</v>
      </c>
      <c r="E25" s="417"/>
      <c r="F25" s="417">
        <v>3721.1452199999999</v>
      </c>
      <c r="G25" s="417"/>
    </row>
    <row r="26" spans="1:7" x14ac:dyDescent="0.2">
      <c r="A26" s="409" t="s">
        <v>1630</v>
      </c>
      <c r="B26" s="409" t="s">
        <v>1631</v>
      </c>
      <c r="C26" s="414" t="s">
        <v>1632</v>
      </c>
      <c r="D26" s="417">
        <v>-4.069</v>
      </c>
      <c r="E26" s="417"/>
      <c r="F26" s="417">
        <v>232.53196</v>
      </c>
      <c r="G26" s="417">
        <v>2.3233799999999998</v>
      </c>
    </row>
    <row r="27" spans="1:7" x14ac:dyDescent="0.2">
      <c r="A27" s="409" t="s">
        <v>1633</v>
      </c>
      <c r="B27" s="409" t="s">
        <v>1634</v>
      </c>
      <c r="C27" s="414" t="s">
        <v>1635</v>
      </c>
      <c r="D27" s="417">
        <v>1.0640000000000001</v>
      </c>
      <c r="E27" s="417"/>
      <c r="F27" s="417">
        <v>1.0640000000000001</v>
      </c>
      <c r="G27" s="417"/>
    </row>
    <row r="28" spans="1:7" x14ac:dyDescent="0.2">
      <c r="A28" s="409" t="s">
        <v>1636</v>
      </c>
      <c r="B28" s="409" t="s">
        <v>1637</v>
      </c>
      <c r="C28" s="414" t="s">
        <v>1638</v>
      </c>
      <c r="D28" s="417">
        <v>471.78942000000001</v>
      </c>
      <c r="E28" s="417">
        <v>1.0933999999999999</v>
      </c>
      <c r="F28" s="417">
        <v>485.47863000000001</v>
      </c>
      <c r="G28" s="417">
        <v>1.69604</v>
      </c>
    </row>
    <row r="29" spans="1:7" x14ac:dyDescent="0.2">
      <c r="A29" s="409" t="s">
        <v>1639</v>
      </c>
      <c r="B29" s="409" t="s">
        <v>1640</v>
      </c>
      <c r="C29" s="414" t="s">
        <v>1641</v>
      </c>
      <c r="D29" s="417">
        <v>1.1870000000000001</v>
      </c>
      <c r="E29" s="417"/>
      <c r="F29" s="417">
        <v>37.565890000000003</v>
      </c>
      <c r="G29" s="417"/>
    </row>
    <row r="30" spans="1:7" x14ac:dyDescent="0.2">
      <c r="A30" s="409" t="s">
        <v>1642</v>
      </c>
      <c r="B30" s="409" t="s">
        <v>1643</v>
      </c>
      <c r="C30" s="414" t="s">
        <v>1644</v>
      </c>
      <c r="D30" s="417">
        <v>90.402619999999999</v>
      </c>
      <c r="E30" s="417">
        <v>1.4275</v>
      </c>
      <c r="F30" s="417">
        <v>57.603999999999999</v>
      </c>
      <c r="G30" s="417">
        <v>1.4999999999999999E-2</v>
      </c>
    </row>
    <row r="31" spans="1:7" x14ac:dyDescent="0.2">
      <c r="A31" s="409" t="s">
        <v>1645</v>
      </c>
      <c r="B31" s="409" t="s">
        <v>1646</v>
      </c>
      <c r="C31" s="414" t="s">
        <v>1647</v>
      </c>
      <c r="D31" s="417">
        <v>15.27214</v>
      </c>
      <c r="E31" s="417"/>
      <c r="F31" s="417"/>
      <c r="G31" s="417"/>
    </row>
    <row r="32" spans="1:7" x14ac:dyDescent="0.2">
      <c r="A32" s="409" t="s">
        <v>1648</v>
      </c>
      <c r="B32" s="409" t="s">
        <v>1649</v>
      </c>
      <c r="C32" s="414" t="s">
        <v>1650</v>
      </c>
      <c r="D32" s="417">
        <v>27133.110189999999</v>
      </c>
      <c r="E32" s="417">
        <v>237.46804</v>
      </c>
      <c r="F32" s="417">
        <v>24613.622080000001</v>
      </c>
      <c r="G32" s="417">
        <v>3060.0130899999999</v>
      </c>
    </row>
    <row r="33" spans="1:7" x14ac:dyDescent="0.2">
      <c r="A33" s="409" t="s">
        <v>1651</v>
      </c>
      <c r="B33" s="409" t="s">
        <v>1652</v>
      </c>
      <c r="C33" s="414" t="s">
        <v>1653</v>
      </c>
      <c r="D33" s="417">
        <v>840.24888999999996</v>
      </c>
      <c r="E33" s="417">
        <v>53.229570000000002</v>
      </c>
      <c r="F33" s="417">
        <v>1464.1961200000001</v>
      </c>
      <c r="G33" s="417">
        <v>40.061320000000002</v>
      </c>
    </row>
    <row r="34" spans="1:7" x14ac:dyDescent="0.2">
      <c r="A34" s="409" t="s">
        <v>1654</v>
      </c>
      <c r="B34" s="409" t="s">
        <v>1655</v>
      </c>
      <c r="C34" s="414" t="s">
        <v>1656</v>
      </c>
      <c r="D34" s="417">
        <v>306.31563</v>
      </c>
      <c r="E34" s="417"/>
      <c r="F34" s="417">
        <v>1250.24694</v>
      </c>
      <c r="G34" s="417">
        <v>1.0604800000000001</v>
      </c>
    </row>
    <row r="35" spans="1:7" x14ac:dyDescent="0.2">
      <c r="A35" s="409" t="s">
        <v>1657</v>
      </c>
      <c r="B35" s="409" t="s">
        <v>1658</v>
      </c>
      <c r="C35" s="414" t="s">
        <v>1659</v>
      </c>
      <c r="D35" s="417">
        <v>429753.83714000002</v>
      </c>
      <c r="E35" s="417">
        <v>3702.4429100000002</v>
      </c>
      <c r="F35" s="417">
        <v>398596.21987999999</v>
      </c>
      <c r="G35" s="417">
        <v>3483.3334</v>
      </c>
    </row>
    <row r="36" spans="1:7" x14ac:dyDescent="0.2">
      <c r="A36" s="409" t="s">
        <v>1660</v>
      </c>
      <c r="B36" s="409" t="s">
        <v>1661</v>
      </c>
      <c r="C36" s="414" t="s">
        <v>1662</v>
      </c>
      <c r="D36" s="417"/>
      <c r="E36" s="417"/>
      <c r="F36" s="417"/>
      <c r="G36" s="417"/>
    </row>
    <row r="37" spans="1:7" x14ac:dyDescent="0.2">
      <c r="A37" s="409" t="s">
        <v>1663</v>
      </c>
      <c r="B37" s="409" t="s">
        <v>1664</v>
      </c>
      <c r="C37" s="414" t="s">
        <v>1665</v>
      </c>
      <c r="D37" s="417">
        <v>454.94573000000003</v>
      </c>
      <c r="E37" s="417">
        <v>2.3279999999999999E-2</v>
      </c>
      <c r="F37" s="417">
        <v>272.59762000000001</v>
      </c>
      <c r="G37" s="417"/>
    </row>
    <row r="38" spans="1:7" x14ac:dyDescent="0.2">
      <c r="A38" s="409" t="s">
        <v>1666</v>
      </c>
      <c r="B38" s="409" t="s">
        <v>1667</v>
      </c>
      <c r="C38" s="414" t="s">
        <v>1668</v>
      </c>
      <c r="D38" s="417"/>
      <c r="E38" s="417"/>
      <c r="F38" s="417"/>
      <c r="G38" s="417"/>
    </row>
    <row r="39" spans="1:7" x14ac:dyDescent="0.2">
      <c r="A39" s="409" t="s">
        <v>1669</v>
      </c>
      <c r="B39" s="409" t="s">
        <v>1670</v>
      </c>
      <c r="C39" s="414" t="s">
        <v>1671</v>
      </c>
      <c r="D39" s="417">
        <v>-6114.83817</v>
      </c>
      <c r="E39" s="417"/>
      <c r="F39" s="417">
        <v>973.26134999999999</v>
      </c>
      <c r="G39" s="417"/>
    </row>
    <row r="40" spans="1:7" x14ac:dyDescent="0.2">
      <c r="A40" s="409" t="s">
        <v>1672</v>
      </c>
      <c r="B40" s="409" t="s">
        <v>1673</v>
      </c>
      <c r="C40" s="414" t="s">
        <v>1674</v>
      </c>
      <c r="D40" s="417">
        <v>131.7604</v>
      </c>
      <c r="E40" s="417">
        <v>-107.18419</v>
      </c>
      <c r="F40" s="417">
        <v>-604.88207999999997</v>
      </c>
      <c r="G40" s="417">
        <v>-12.34343</v>
      </c>
    </row>
    <row r="41" spans="1:7" x14ac:dyDescent="0.2">
      <c r="A41" s="409" t="s">
        <v>1675</v>
      </c>
      <c r="B41" s="409" t="s">
        <v>1676</v>
      </c>
      <c r="C41" s="414" t="s">
        <v>1677</v>
      </c>
      <c r="D41" s="417">
        <v>5930.1599699999997</v>
      </c>
      <c r="E41" s="417"/>
      <c r="F41" s="417">
        <v>8228.6076499999999</v>
      </c>
      <c r="G41" s="417"/>
    </row>
    <row r="42" spans="1:7" x14ac:dyDescent="0.2">
      <c r="A42" s="409" t="s">
        <v>1678</v>
      </c>
      <c r="B42" s="409" t="s">
        <v>1679</v>
      </c>
      <c r="C42" s="414" t="s">
        <v>1680</v>
      </c>
      <c r="D42" s="417">
        <v>80293.053950000001</v>
      </c>
      <c r="E42" s="417">
        <v>1061.1152199999999</v>
      </c>
      <c r="F42" s="417">
        <v>74603.258690000002</v>
      </c>
      <c r="G42" s="417">
        <v>396.44671</v>
      </c>
    </row>
    <row r="43" spans="1:7" x14ac:dyDescent="0.2">
      <c r="A43" s="409" t="s">
        <v>1681</v>
      </c>
      <c r="B43" s="409" t="s">
        <v>1682</v>
      </c>
      <c r="C43" s="414" t="s">
        <v>1683</v>
      </c>
      <c r="D43" s="417">
        <v>41718.699159999996</v>
      </c>
      <c r="E43" s="417">
        <v>246.40348</v>
      </c>
      <c r="F43" s="417">
        <v>34486.856379999997</v>
      </c>
      <c r="G43" s="417">
        <v>23.351369999999999</v>
      </c>
    </row>
    <row r="44" spans="1:7" x14ac:dyDescent="0.2">
      <c r="A44" s="1044" t="s">
        <v>1180</v>
      </c>
      <c r="B44" s="1044" t="s">
        <v>1684</v>
      </c>
      <c r="C44" s="1069" t="s">
        <v>64</v>
      </c>
      <c r="D44" s="1087">
        <v>11174.856330000001</v>
      </c>
      <c r="E44" s="1087">
        <v>24.831530000000001</v>
      </c>
      <c r="F44" s="1087">
        <v>1691.34509</v>
      </c>
      <c r="G44" s="1087">
        <v>19.744019999999999</v>
      </c>
    </row>
    <row r="45" spans="1:7" x14ac:dyDescent="0.2">
      <c r="A45" s="409" t="s">
        <v>1182</v>
      </c>
      <c r="B45" s="409" t="s">
        <v>1685</v>
      </c>
      <c r="C45" s="414" t="s">
        <v>1686</v>
      </c>
      <c r="D45" s="417"/>
      <c r="E45" s="417"/>
      <c r="F45" s="417"/>
      <c r="G45" s="417"/>
    </row>
    <row r="46" spans="1:7" x14ac:dyDescent="0.2">
      <c r="A46" s="409" t="s">
        <v>1184</v>
      </c>
      <c r="B46" s="409" t="s">
        <v>1687</v>
      </c>
      <c r="C46" s="414" t="s">
        <v>1688</v>
      </c>
      <c r="D46" s="417">
        <v>10693.01361</v>
      </c>
      <c r="E46" s="417"/>
      <c r="F46" s="417">
        <v>1132.24605</v>
      </c>
      <c r="G46" s="417"/>
    </row>
    <row r="47" spans="1:7" x14ac:dyDescent="0.2">
      <c r="A47" s="409" t="s">
        <v>1187</v>
      </c>
      <c r="B47" s="409" t="s">
        <v>1689</v>
      </c>
      <c r="C47" s="414" t="s">
        <v>1690</v>
      </c>
      <c r="D47" s="417">
        <v>132.92303000000001</v>
      </c>
      <c r="E47" s="417"/>
      <c r="F47" s="417">
        <v>83.516450000000006</v>
      </c>
      <c r="G47" s="417"/>
    </row>
    <row r="48" spans="1:7" x14ac:dyDescent="0.2">
      <c r="A48" s="409" t="s">
        <v>1190</v>
      </c>
      <c r="B48" s="409" t="s">
        <v>1691</v>
      </c>
      <c r="C48" s="414" t="s">
        <v>1692</v>
      </c>
      <c r="D48" s="417"/>
      <c r="E48" s="417"/>
      <c r="F48" s="417"/>
      <c r="G48" s="417"/>
    </row>
    <row r="49" spans="1:7" x14ac:dyDescent="0.2">
      <c r="A49" s="409" t="s">
        <v>1193</v>
      </c>
      <c r="B49" s="409" t="s">
        <v>1693</v>
      </c>
      <c r="C49" s="414" t="s">
        <v>1694</v>
      </c>
      <c r="D49" s="417">
        <v>348.91969</v>
      </c>
      <c r="E49" s="417">
        <v>24.831530000000001</v>
      </c>
      <c r="F49" s="417">
        <v>475.58258999999998</v>
      </c>
      <c r="G49" s="417">
        <v>19.744019999999999</v>
      </c>
    </row>
    <row r="50" spans="1:7" x14ac:dyDescent="0.2">
      <c r="A50" s="1044" t="s">
        <v>1211</v>
      </c>
      <c r="B50" s="1044" t="s">
        <v>1695</v>
      </c>
      <c r="C50" s="1069" t="s">
        <v>64</v>
      </c>
      <c r="D50" s="1087">
        <v>0</v>
      </c>
      <c r="E50" s="1087">
        <v>0</v>
      </c>
      <c r="F50" s="1087">
        <v>0</v>
      </c>
      <c r="G50" s="1087">
        <v>0</v>
      </c>
    </row>
    <row r="51" spans="1:7" x14ac:dyDescent="0.2">
      <c r="A51" s="409" t="s">
        <v>1213</v>
      </c>
      <c r="B51" s="409" t="s">
        <v>1696</v>
      </c>
      <c r="C51" s="414" t="s">
        <v>1697</v>
      </c>
      <c r="D51" s="417"/>
      <c r="E51" s="417"/>
      <c r="F51" s="417"/>
      <c r="G51" s="417"/>
    </row>
    <row r="52" spans="1:7" x14ac:dyDescent="0.2">
      <c r="A52" s="409" t="s">
        <v>1216</v>
      </c>
      <c r="B52" s="409" t="s">
        <v>1698</v>
      </c>
      <c r="C52" s="414" t="s">
        <v>1699</v>
      </c>
      <c r="D52" s="417"/>
      <c r="E52" s="417"/>
      <c r="F52" s="417"/>
      <c r="G52" s="417"/>
    </row>
    <row r="53" spans="1:7" x14ac:dyDescent="0.2">
      <c r="A53" s="1044" t="s">
        <v>1700</v>
      </c>
      <c r="B53" s="1044" t="s">
        <v>1330</v>
      </c>
      <c r="C53" s="1069" t="s">
        <v>64</v>
      </c>
      <c r="D53" s="1087">
        <v>15667.56768</v>
      </c>
      <c r="E53" s="1087">
        <v>785.58632</v>
      </c>
      <c r="F53" s="1087">
        <v>30383.743160000002</v>
      </c>
      <c r="G53" s="1087">
        <v>360.35683999999998</v>
      </c>
    </row>
    <row r="54" spans="1:7" x14ac:dyDescent="0.2">
      <c r="A54" s="409" t="s">
        <v>1701</v>
      </c>
      <c r="B54" s="409" t="s">
        <v>1330</v>
      </c>
      <c r="C54" s="414" t="s">
        <v>1702</v>
      </c>
      <c r="D54" s="417">
        <v>17480.61536</v>
      </c>
      <c r="E54" s="417">
        <v>827.50864000000001</v>
      </c>
      <c r="F54" s="417">
        <v>30383.743160000002</v>
      </c>
      <c r="G54" s="417">
        <v>360.35683999999998</v>
      </c>
    </row>
    <row r="55" spans="1:7" x14ac:dyDescent="0.2">
      <c r="A55" s="409" t="s">
        <v>1703</v>
      </c>
      <c r="B55" s="409" t="s">
        <v>1704</v>
      </c>
      <c r="C55" s="414" t="s">
        <v>1705</v>
      </c>
      <c r="D55" s="417">
        <v>-1813.0476799999999</v>
      </c>
      <c r="E55" s="417">
        <v>-41.922319999999999</v>
      </c>
      <c r="F55" s="417"/>
      <c r="G55" s="417"/>
    </row>
    <row r="56" spans="1:7" x14ac:dyDescent="0.2">
      <c r="A56" s="1044" t="s">
        <v>1257</v>
      </c>
      <c r="B56" s="1044" t="s">
        <v>1706</v>
      </c>
      <c r="C56" s="1069" t="s">
        <v>64</v>
      </c>
      <c r="D56" s="1087">
        <v>9688432.6536200009</v>
      </c>
      <c r="E56" s="1087">
        <v>85258.54075</v>
      </c>
      <c r="F56" s="1087">
        <v>9895981.9038600009</v>
      </c>
      <c r="G56" s="1087">
        <v>68561.003989999997</v>
      </c>
    </row>
    <row r="57" spans="1:7" x14ac:dyDescent="0.2">
      <c r="A57" s="1044" t="s">
        <v>1259</v>
      </c>
      <c r="B57" s="1044" t="s">
        <v>1707</v>
      </c>
      <c r="C57" s="1069" t="s">
        <v>64</v>
      </c>
      <c r="D57" s="1087">
        <v>8718105.0723000001</v>
      </c>
      <c r="E57" s="1087">
        <v>81133.74712</v>
      </c>
      <c r="F57" s="1087">
        <v>8454428.6148700006</v>
      </c>
      <c r="G57" s="1087">
        <v>67839.032940000005</v>
      </c>
    </row>
    <row r="58" spans="1:7" x14ac:dyDescent="0.2">
      <c r="A58" s="409" t="s">
        <v>1261</v>
      </c>
      <c r="B58" s="409" t="s">
        <v>1708</v>
      </c>
      <c r="C58" s="414" t="s">
        <v>1709</v>
      </c>
      <c r="D58" s="417">
        <v>10086.89487</v>
      </c>
      <c r="E58" s="417">
        <v>30.356259999999999</v>
      </c>
      <c r="F58" s="417">
        <v>7950.5150100000001</v>
      </c>
      <c r="G58" s="417">
        <v>11.11553</v>
      </c>
    </row>
    <row r="59" spans="1:7" x14ac:dyDescent="0.2">
      <c r="A59" s="409" t="s">
        <v>1264</v>
      </c>
      <c r="B59" s="409" t="s">
        <v>1710</v>
      </c>
      <c r="C59" s="414" t="s">
        <v>1711</v>
      </c>
      <c r="D59" s="417">
        <v>7951037.9394199997</v>
      </c>
      <c r="E59" s="417">
        <v>30028.862809999999</v>
      </c>
      <c r="F59" s="417">
        <v>7758872.9583799997</v>
      </c>
      <c r="G59" s="417">
        <v>21810.464230000001</v>
      </c>
    </row>
    <row r="60" spans="1:7" x14ac:dyDescent="0.2">
      <c r="A60" s="409" t="s">
        <v>1267</v>
      </c>
      <c r="B60" s="409" t="s">
        <v>1712</v>
      </c>
      <c r="C60" s="414" t="s">
        <v>1713</v>
      </c>
      <c r="D60" s="417">
        <v>500.39760000000001</v>
      </c>
      <c r="E60" s="417">
        <v>24444.75632</v>
      </c>
      <c r="F60" s="417">
        <v>506.27235000000002</v>
      </c>
      <c r="G60" s="417">
        <v>24178.60065</v>
      </c>
    </row>
    <row r="61" spans="1:7" x14ac:dyDescent="0.2">
      <c r="A61" s="409" t="s">
        <v>1270</v>
      </c>
      <c r="B61" s="409" t="s">
        <v>1714</v>
      </c>
      <c r="C61" s="414" t="s">
        <v>1715</v>
      </c>
      <c r="D61" s="417">
        <v>638182.27316999994</v>
      </c>
      <c r="E61" s="417">
        <v>14763.268470000001</v>
      </c>
      <c r="F61" s="417">
        <v>597576.22329999995</v>
      </c>
      <c r="G61" s="417">
        <v>9266.3195799999994</v>
      </c>
    </row>
    <row r="62" spans="1:7" x14ac:dyDescent="0.2">
      <c r="A62" s="409" t="s">
        <v>1282</v>
      </c>
      <c r="B62" s="409" t="s">
        <v>1716</v>
      </c>
      <c r="C62" s="414" t="s">
        <v>1717</v>
      </c>
      <c r="D62" s="417"/>
      <c r="E62" s="417"/>
      <c r="F62" s="417"/>
      <c r="G62" s="417"/>
    </row>
    <row r="63" spans="1:7" x14ac:dyDescent="0.2">
      <c r="A63" s="409" t="s">
        <v>1285</v>
      </c>
      <c r="B63" s="409" t="s">
        <v>1640</v>
      </c>
      <c r="C63" s="414" t="s">
        <v>1718</v>
      </c>
      <c r="D63" s="417">
        <v>823.11006999999995</v>
      </c>
      <c r="E63" s="417"/>
      <c r="F63" s="417">
        <v>471.94443999999999</v>
      </c>
      <c r="G63" s="417"/>
    </row>
    <row r="64" spans="1:7" x14ac:dyDescent="0.2">
      <c r="A64" s="409" t="s">
        <v>1288</v>
      </c>
      <c r="B64" s="409" t="s">
        <v>1643</v>
      </c>
      <c r="C64" s="414" t="s">
        <v>1719</v>
      </c>
      <c r="D64" s="417"/>
      <c r="E64" s="417"/>
      <c r="F64" s="417"/>
      <c r="G64" s="417"/>
    </row>
    <row r="65" spans="1:7" x14ac:dyDescent="0.2">
      <c r="A65" s="409" t="s">
        <v>1720</v>
      </c>
      <c r="B65" s="409" t="s">
        <v>1721</v>
      </c>
      <c r="C65" s="414" t="s">
        <v>1722</v>
      </c>
      <c r="D65" s="417">
        <v>311.08938999999998</v>
      </c>
      <c r="E65" s="417"/>
      <c r="F65" s="417">
        <v>159.28032999999999</v>
      </c>
      <c r="G65" s="417"/>
    </row>
    <row r="66" spans="1:7" x14ac:dyDescent="0.2">
      <c r="A66" s="409" t="s">
        <v>1723</v>
      </c>
      <c r="B66" s="409" t="s">
        <v>1724</v>
      </c>
      <c r="C66" s="414" t="s">
        <v>1725</v>
      </c>
      <c r="D66" s="417">
        <v>34723.182139999997</v>
      </c>
      <c r="E66" s="417">
        <v>327.47822000000002</v>
      </c>
      <c r="F66" s="417">
        <v>36002.43288</v>
      </c>
      <c r="G66" s="417">
        <v>3194.4645399999999</v>
      </c>
    </row>
    <row r="67" spans="1:7" x14ac:dyDescent="0.2">
      <c r="A67" s="409" t="s">
        <v>1726</v>
      </c>
      <c r="B67" s="409" t="s">
        <v>1727</v>
      </c>
      <c r="C67" s="414" t="s">
        <v>1728</v>
      </c>
      <c r="D67" s="417"/>
      <c r="E67" s="417"/>
      <c r="F67" s="417"/>
      <c r="G67" s="417"/>
    </row>
    <row r="68" spans="1:7" x14ac:dyDescent="0.2">
      <c r="A68" s="409" t="s">
        <v>1729</v>
      </c>
      <c r="B68" s="409" t="s">
        <v>1730</v>
      </c>
      <c r="C68" s="414" t="s">
        <v>1731</v>
      </c>
      <c r="D68" s="417">
        <v>909.23026000000004</v>
      </c>
      <c r="E68" s="417">
        <v>1.23967</v>
      </c>
      <c r="F68" s="417">
        <v>1496.4935399999999</v>
      </c>
      <c r="G68" s="417">
        <v>18.181819999999998</v>
      </c>
    </row>
    <row r="69" spans="1:7" x14ac:dyDescent="0.2">
      <c r="A69" s="409" t="s">
        <v>1732</v>
      </c>
      <c r="B69" s="409" t="s">
        <v>1733</v>
      </c>
      <c r="C69" s="414" t="s">
        <v>1734</v>
      </c>
      <c r="D69" s="417"/>
      <c r="E69" s="417"/>
      <c r="F69" s="417"/>
      <c r="G69" s="417"/>
    </row>
    <row r="70" spans="1:7" x14ac:dyDescent="0.2">
      <c r="A70" s="409" t="s">
        <v>1735</v>
      </c>
      <c r="B70" s="409" t="s">
        <v>1736</v>
      </c>
      <c r="C70" s="414" t="s">
        <v>1737</v>
      </c>
      <c r="D70" s="417">
        <v>37059.689059999997</v>
      </c>
      <c r="E70" s="417">
        <v>53.5</v>
      </c>
      <c r="F70" s="417">
        <v>10211.31156</v>
      </c>
      <c r="G70" s="417"/>
    </row>
    <row r="71" spans="1:7" x14ac:dyDescent="0.2">
      <c r="A71" s="409" t="s">
        <v>1738</v>
      </c>
      <c r="B71" s="409" t="s">
        <v>1739</v>
      </c>
      <c r="C71" s="414" t="s">
        <v>1740</v>
      </c>
      <c r="D71" s="417">
        <v>44471.266320000002</v>
      </c>
      <c r="E71" s="417">
        <v>11484.28537</v>
      </c>
      <c r="F71" s="417">
        <v>41181.183080000003</v>
      </c>
      <c r="G71" s="417">
        <v>9359.8865900000001</v>
      </c>
    </row>
    <row r="72" spans="1:7" x14ac:dyDescent="0.2">
      <c r="A72" s="1044" t="s">
        <v>1291</v>
      </c>
      <c r="B72" s="1044" t="s">
        <v>1741</v>
      </c>
      <c r="C72" s="1069" t="s">
        <v>64</v>
      </c>
      <c r="D72" s="1087">
        <v>149699.31385000001</v>
      </c>
      <c r="E72" s="1087">
        <v>99.558130000000006</v>
      </c>
      <c r="F72" s="1087">
        <v>94797.485249999998</v>
      </c>
      <c r="G72" s="1087">
        <v>78.507909999999995</v>
      </c>
    </row>
    <row r="73" spans="1:7" x14ac:dyDescent="0.2">
      <c r="A73" s="409" t="s">
        <v>1293</v>
      </c>
      <c r="B73" s="409" t="s">
        <v>1742</v>
      </c>
      <c r="C73" s="414" t="s">
        <v>1743</v>
      </c>
      <c r="D73" s="417"/>
      <c r="E73" s="417"/>
      <c r="F73" s="417"/>
      <c r="G73" s="417"/>
    </row>
    <row r="74" spans="1:7" x14ac:dyDescent="0.2">
      <c r="A74" s="409" t="s">
        <v>1296</v>
      </c>
      <c r="B74" s="409" t="s">
        <v>1687</v>
      </c>
      <c r="C74" s="414" t="s">
        <v>1744</v>
      </c>
      <c r="D74" s="417">
        <v>42453.265599999999</v>
      </c>
      <c r="E74" s="417"/>
      <c r="F74" s="417">
        <v>3116.6362100000001</v>
      </c>
      <c r="G74" s="417"/>
    </row>
    <row r="75" spans="1:7" x14ac:dyDescent="0.2">
      <c r="A75" s="409" t="s">
        <v>1299</v>
      </c>
      <c r="B75" s="409" t="s">
        <v>1745</v>
      </c>
      <c r="C75" s="414" t="s">
        <v>1746</v>
      </c>
      <c r="D75" s="417">
        <v>0.97387000000000001</v>
      </c>
      <c r="E75" s="417"/>
      <c r="F75" s="417">
        <v>2.4043800000000002</v>
      </c>
      <c r="G75" s="417"/>
    </row>
    <row r="76" spans="1:7" x14ac:dyDescent="0.2">
      <c r="A76" s="409" t="s">
        <v>1302</v>
      </c>
      <c r="B76" s="409" t="s">
        <v>1747</v>
      </c>
      <c r="C76" s="414" t="s">
        <v>1748</v>
      </c>
      <c r="D76" s="417"/>
      <c r="E76" s="417"/>
      <c r="F76" s="417"/>
      <c r="G76" s="417"/>
    </row>
    <row r="77" spans="1:7" x14ac:dyDescent="0.2">
      <c r="A77" s="409" t="s">
        <v>1308</v>
      </c>
      <c r="B77" s="409" t="s">
        <v>1749</v>
      </c>
      <c r="C77" s="414" t="s">
        <v>1750</v>
      </c>
      <c r="D77" s="417">
        <v>107245.07438000001</v>
      </c>
      <c r="E77" s="417">
        <v>99.558130000000006</v>
      </c>
      <c r="F77" s="417">
        <v>91678.444659999994</v>
      </c>
      <c r="G77" s="417">
        <v>78.507909999999995</v>
      </c>
    </row>
    <row r="78" spans="1:7" x14ac:dyDescent="0.2">
      <c r="A78" s="1044" t="s">
        <v>1751</v>
      </c>
      <c r="B78" s="1044" t="s">
        <v>1752</v>
      </c>
      <c r="C78" s="1069" t="s">
        <v>64</v>
      </c>
      <c r="D78" s="1087">
        <v>820628.26746999996</v>
      </c>
      <c r="E78" s="1087">
        <v>4025.2354999999998</v>
      </c>
      <c r="F78" s="1087">
        <v>1346755.8037399999</v>
      </c>
      <c r="G78" s="1087">
        <v>643.46313999999995</v>
      </c>
    </row>
    <row r="79" spans="1:7" x14ac:dyDescent="0.2">
      <c r="A79" s="409" t="s">
        <v>1753</v>
      </c>
      <c r="B79" s="409" t="s">
        <v>1754</v>
      </c>
      <c r="C79" s="414" t="s">
        <v>1755</v>
      </c>
      <c r="D79" s="417"/>
      <c r="E79" s="417"/>
      <c r="F79" s="417"/>
      <c r="G79" s="417"/>
    </row>
    <row r="80" spans="1:7" x14ac:dyDescent="0.2">
      <c r="A80" s="409" t="s">
        <v>1756</v>
      </c>
      <c r="B80" s="409" t="s">
        <v>1757</v>
      </c>
      <c r="C80" s="414" t="s">
        <v>1758</v>
      </c>
      <c r="D80" s="417">
        <v>820628.26746999996</v>
      </c>
      <c r="E80" s="417">
        <v>4025.2354999999998</v>
      </c>
      <c r="F80" s="417">
        <v>1346755.8037399999</v>
      </c>
      <c r="G80" s="417">
        <v>643.46313999999995</v>
      </c>
    </row>
    <row r="81" spans="1:7" x14ac:dyDescent="0.2">
      <c r="A81" s="1044" t="s">
        <v>1418</v>
      </c>
      <c r="B81" s="1044" t="s">
        <v>1759</v>
      </c>
      <c r="C81" s="1069" t="s">
        <v>64</v>
      </c>
      <c r="D81" s="1088">
        <v>0</v>
      </c>
      <c r="E81" s="1088">
        <v>0</v>
      </c>
      <c r="F81" s="1088">
        <v>0</v>
      </c>
      <c r="G81" s="1088">
        <v>0</v>
      </c>
    </row>
    <row r="82" spans="1:7" x14ac:dyDescent="0.2">
      <c r="A82" s="1044" t="s">
        <v>1760</v>
      </c>
      <c r="B82" s="1044" t="s">
        <v>1761</v>
      </c>
      <c r="C82" s="1069" t="s">
        <v>64</v>
      </c>
      <c r="D82" s="1087">
        <v>81709.940979999999</v>
      </c>
      <c r="E82" s="1087">
        <v>31150.30659</v>
      </c>
      <c r="F82" s="1087">
        <v>256962.12404</v>
      </c>
      <c r="G82" s="1087">
        <v>18608.010030000001</v>
      </c>
    </row>
    <row r="83" spans="1:7" x14ac:dyDescent="0.2">
      <c r="A83" s="1044" t="s">
        <v>1762</v>
      </c>
      <c r="B83" s="1044" t="s">
        <v>1463</v>
      </c>
      <c r="C83" s="1069" t="s">
        <v>64</v>
      </c>
      <c r="D83" s="1087">
        <v>66042.373300000007</v>
      </c>
      <c r="E83" s="1087">
        <v>30364.720270000002</v>
      </c>
      <c r="F83" s="1087">
        <v>226578.38088000001</v>
      </c>
      <c r="G83" s="1087">
        <v>18247.653190000001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91" orientation="portrait" useFirstPageNumber="1" r:id="rId1"/>
  <headerFooter>
    <oddHeader>&amp;L&amp;"Tahoma,Kurzíva"Závěrečný účet Moravskoslezského kraje za rok 2022&amp;R&amp;"Tahoma,Kurzíva"Tabulka č. 48</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7"/>
  <sheetViews>
    <sheetView showGridLines="0" zoomScaleNormal="100" zoomScaleSheetLayoutView="100" workbookViewId="0">
      <selection activeCell="N27" sqref="N27"/>
    </sheetView>
  </sheetViews>
  <sheetFormatPr defaultColWidth="9.140625" defaultRowHeight="14.25" x14ac:dyDescent="0.2"/>
  <cols>
    <col min="1" max="1" width="21.28515625" style="34" customWidth="1"/>
    <col min="2" max="3" width="12.85546875" style="34" customWidth="1"/>
    <col min="4" max="4" width="8.7109375" style="34" customWidth="1"/>
    <col min="5" max="6" width="12.85546875" style="34" customWidth="1"/>
    <col min="7" max="7" width="8.7109375" style="34" customWidth="1"/>
    <col min="8" max="9" width="12.85546875" style="34" customWidth="1"/>
    <col min="10" max="10" width="8.7109375" style="34" customWidth="1"/>
    <col min="11" max="11" width="15.85546875" style="34" customWidth="1"/>
    <col min="12" max="12" width="9.7109375" style="34" customWidth="1"/>
    <col min="13" max="16384" width="9.140625" style="34"/>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16" orientation="landscape" useFirstPageNumber="1" r:id="rId2"/>
  <headerFooter scaleWithDoc="0" alignWithMargins="0">
    <oddHeader>&amp;L&amp;"Tahoma,Kurzíva"&amp;9Závěrečný účet Moravskoslezského kraje za rok 2022&amp;R&amp;"Tahoma,Kurzíva"&amp;9Graf č. 5</oddHeader>
    <oddFooter>&amp;C&amp;"Tahoma,Obyčejné"&amp;P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2:AA74"/>
  <sheetViews>
    <sheetView topLeftCell="A46" zoomScaleNormal="100" workbookViewId="0">
      <selection activeCell="B75" sqref="B75"/>
    </sheetView>
  </sheetViews>
  <sheetFormatPr defaultColWidth="9.140625" defaultRowHeight="12.75" x14ac:dyDescent="0.2"/>
  <cols>
    <col min="1" max="1" width="15.140625" style="35" bestFit="1" customWidth="1"/>
    <col min="2" max="2" width="14.5703125" style="35" customWidth="1"/>
    <col min="3" max="3" width="10.140625" style="35" bestFit="1" customWidth="1"/>
    <col min="4" max="4" width="10.85546875" style="35" bestFit="1" customWidth="1"/>
    <col min="5" max="5" width="8.140625" style="35" bestFit="1" customWidth="1"/>
    <col min="6" max="6" width="10.85546875" style="35" bestFit="1" customWidth="1"/>
    <col min="7" max="7" width="8.140625" style="35" bestFit="1" customWidth="1"/>
    <col min="8" max="8" width="10.85546875" style="35" bestFit="1" customWidth="1"/>
    <col min="9" max="9" width="8.140625" style="35" bestFit="1" customWidth="1"/>
    <col min="10" max="10" width="10.85546875" style="35" bestFit="1" customWidth="1"/>
    <col min="11" max="11" width="8.140625" style="35" bestFit="1" customWidth="1"/>
    <col min="12" max="12" width="10.85546875" style="35" bestFit="1" customWidth="1"/>
    <col min="13" max="13" width="10" style="35" customWidth="1"/>
    <col min="14" max="14" width="10.85546875" style="35" bestFit="1" customWidth="1"/>
    <col min="15" max="15" width="6.5703125" style="35" bestFit="1" customWidth="1"/>
    <col min="16" max="16" width="10.85546875" style="35" bestFit="1" customWidth="1"/>
    <col min="17" max="17" width="6.5703125" style="35" bestFit="1" customWidth="1"/>
    <col min="18" max="18" width="10.85546875" style="35" bestFit="1" customWidth="1"/>
    <col min="19" max="19" width="6.5703125" style="35" bestFit="1" customWidth="1"/>
    <col min="20" max="20" width="10.85546875" style="35" bestFit="1" customWidth="1"/>
    <col min="21" max="21" width="6.5703125" style="35" bestFit="1" customWidth="1"/>
    <col min="22" max="22" width="10.85546875" style="35" bestFit="1" customWidth="1"/>
    <col min="23" max="23" width="6.5703125" style="35" bestFit="1" customWidth="1"/>
    <col min="24" max="24" width="10.85546875" style="35" bestFit="1" customWidth="1"/>
    <col min="25" max="25" width="6.42578125" style="35" customWidth="1"/>
    <col min="26" max="26" width="10.85546875" style="35" bestFit="1" customWidth="1"/>
    <col min="27" max="27" width="6.5703125" style="35" bestFit="1" customWidth="1"/>
    <col min="28" max="16384" width="9.140625" style="35"/>
  </cols>
  <sheetData>
    <row r="2" spans="1:13" x14ac:dyDescent="0.2">
      <c r="A2" s="35" t="s">
        <v>21</v>
      </c>
    </row>
    <row r="3" spans="1:13" ht="15.75" x14ac:dyDescent="0.25">
      <c r="A3" s="36"/>
      <c r="B3" s="37">
        <v>2011</v>
      </c>
      <c r="C3" s="2">
        <v>2012</v>
      </c>
      <c r="D3" s="2">
        <v>2013</v>
      </c>
      <c r="E3" s="2">
        <v>2014</v>
      </c>
      <c r="F3" s="2">
        <v>2015</v>
      </c>
      <c r="G3" s="2">
        <v>2016</v>
      </c>
      <c r="H3" s="2">
        <v>2017</v>
      </c>
      <c r="I3" s="2">
        <v>2018</v>
      </c>
      <c r="J3" s="2">
        <v>2019</v>
      </c>
      <c r="K3" s="2">
        <v>2020</v>
      </c>
      <c r="L3" s="2">
        <v>2021</v>
      </c>
      <c r="M3" s="2">
        <v>2022</v>
      </c>
    </row>
    <row r="4" spans="1:13" x14ac:dyDescent="0.2">
      <c r="A4" s="36" t="s">
        <v>22</v>
      </c>
      <c r="B4" s="11">
        <v>11790.804</v>
      </c>
      <c r="C4" s="11">
        <v>11574.909</v>
      </c>
      <c r="D4" s="11">
        <v>11415.745999999999</v>
      </c>
      <c r="E4" s="11">
        <v>12137.583000000001</v>
      </c>
      <c r="F4" s="11">
        <v>13726.48</v>
      </c>
      <c r="G4" s="11">
        <v>14534.133</v>
      </c>
      <c r="H4" s="11">
        <v>14651.603999999999</v>
      </c>
      <c r="I4" s="11">
        <v>16584.9666</v>
      </c>
      <c r="J4" s="11">
        <v>19656.418000000001</v>
      </c>
      <c r="K4" s="11">
        <v>22521.791000000001</v>
      </c>
      <c r="L4" s="11">
        <v>24944.617999999999</v>
      </c>
      <c r="M4" s="11">
        <v>25373.743999999999</v>
      </c>
    </row>
    <row r="5" spans="1:13" x14ac:dyDescent="0.2">
      <c r="A5" s="36" t="s">
        <v>23</v>
      </c>
      <c r="B5" s="11">
        <v>5006.0230000000001</v>
      </c>
      <c r="C5" s="11">
        <v>4827.9070000000002</v>
      </c>
      <c r="D5" s="11">
        <v>4951.1000000000004</v>
      </c>
      <c r="E5" s="11">
        <v>5259.0230000000001</v>
      </c>
      <c r="F5" s="11">
        <v>5360.3950000000004</v>
      </c>
      <c r="G5" s="11">
        <v>6116.0690000000004</v>
      </c>
      <c r="H5" s="11">
        <v>6723.5209999999997</v>
      </c>
      <c r="I5" s="11">
        <v>7499.8827000000001</v>
      </c>
      <c r="J5" s="11">
        <v>8223.0540000000001</v>
      </c>
      <c r="K5" s="11">
        <v>7678.5339999999997</v>
      </c>
      <c r="L5" s="11">
        <v>8799.4830000000002</v>
      </c>
      <c r="M5" s="11">
        <v>10299.962</v>
      </c>
    </row>
    <row r="6" spans="1:13" x14ac:dyDescent="0.2">
      <c r="A6" s="36" t="s">
        <v>22</v>
      </c>
      <c r="B6" s="9"/>
      <c r="C6" s="9"/>
      <c r="D6" s="9"/>
      <c r="E6" s="9"/>
      <c r="F6" s="459"/>
      <c r="G6" s="9"/>
      <c r="H6" s="9">
        <f>'graf 1'!D25*100/'graf 1'!D27</f>
        <v>68.545114940848293</v>
      </c>
      <c r="I6" s="9">
        <f>'graf 1'!E25*100/'graf 1'!E27</f>
        <v>68.860578670924042</v>
      </c>
      <c r="J6" s="9">
        <f>'graf 1'!F25*100/'graf 1'!F27</f>
        <v>70.504986608067753</v>
      </c>
      <c r="K6" s="9">
        <f>'graf 1'!G25*100/'graf 1'!G27</f>
        <v>74.574664345499599</v>
      </c>
      <c r="L6" s="9">
        <f>'graf 1'!H25*100/'graf 1'!H27</f>
        <v>73.922899887005443</v>
      </c>
      <c r="M6" s="9">
        <f>'graf 1'!I25*100/'graf 1'!I27</f>
        <v>71.127300314691169</v>
      </c>
    </row>
    <row r="7" spans="1:13" x14ac:dyDescent="0.2">
      <c r="A7" s="36" t="s">
        <v>23</v>
      </c>
      <c r="B7" s="9"/>
      <c r="C7" s="9"/>
      <c r="D7" s="9"/>
      <c r="E7" s="9"/>
      <c r="F7" s="459"/>
      <c r="G7" s="9"/>
      <c r="H7" s="9">
        <f>'graf 1'!D26*100/'graf 1'!D27</f>
        <v>31.4548850591517</v>
      </c>
      <c r="I7" s="9">
        <f>'graf 1'!E26*100/'graf 1'!E27</f>
        <v>31.139421329075951</v>
      </c>
      <c r="J7" s="9">
        <f>'graf 1'!F26*100/'graf 1'!F27</f>
        <v>29.495013391932243</v>
      </c>
      <c r="K7" s="9">
        <f>'graf 1'!G26*100/'graf 1'!G27</f>
        <v>25.425335654500405</v>
      </c>
      <c r="L7" s="9">
        <f>'graf 1'!H26*100/'graf 1'!H27</f>
        <v>26.077100112994568</v>
      </c>
      <c r="M7" s="9">
        <f>'graf 1'!I26*100/'graf 1'!I27</f>
        <v>28.872699685308838</v>
      </c>
    </row>
    <row r="11" spans="1:13" ht="13.5" thickBot="1" x14ac:dyDescent="0.25">
      <c r="A11" s="35" t="s">
        <v>24</v>
      </c>
    </row>
    <row r="12" spans="1:13" x14ac:dyDescent="0.2">
      <c r="A12" s="3"/>
      <c r="B12" s="7">
        <v>2011</v>
      </c>
      <c r="C12" s="3">
        <v>2012</v>
      </c>
      <c r="D12" s="3">
        <v>2013</v>
      </c>
      <c r="E12" s="3">
        <v>2014</v>
      </c>
      <c r="F12" s="3">
        <v>2015</v>
      </c>
      <c r="G12" s="3">
        <v>2016</v>
      </c>
      <c r="H12" s="3">
        <v>2017</v>
      </c>
      <c r="I12" s="3">
        <v>2018</v>
      </c>
      <c r="J12" s="3">
        <v>2019</v>
      </c>
      <c r="K12" s="3">
        <v>2020</v>
      </c>
      <c r="L12" s="3">
        <v>2021</v>
      </c>
      <c r="M12" s="3">
        <v>2022</v>
      </c>
    </row>
    <row r="13" spans="1:13" x14ac:dyDescent="0.2">
      <c r="A13" s="36" t="s">
        <v>25</v>
      </c>
      <c r="B13" s="11">
        <v>14769.003000000001</v>
      </c>
      <c r="C13" s="11">
        <v>14909.261</v>
      </c>
      <c r="D13" s="11">
        <v>14904.712</v>
      </c>
      <c r="E13" s="11">
        <v>15138.14</v>
      </c>
      <c r="F13" s="11">
        <v>16356.737999999999</v>
      </c>
      <c r="G13" s="11">
        <v>16889.752</v>
      </c>
      <c r="H13" s="11">
        <v>18636.111000000001</v>
      </c>
      <c r="I13" s="11">
        <v>21071.899700000002</v>
      </c>
      <c r="J13" s="11">
        <v>24267.163</v>
      </c>
      <c r="K13" s="11">
        <v>27856.287</v>
      </c>
      <c r="L13" s="11">
        <v>29914.915000000001</v>
      </c>
      <c r="M13" s="11">
        <v>31551.644</v>
      </c>
    </row>
    <row r="14" spans="1:13" x14ac:dyDescent="0.2">
      <c r="A14" s="36" t="s">
        <v>26</v>
      </c>
      <c r="B14" s="11">
        <v>2062.2800000000002</v>
      </c>
      <c r="C14" s="11">
        <v>1912.375</v>
      </c>
      <c r="D14" s="11">
        <v>2009.296</v>
      </c>
      <c r="E14" s="11">
        <v>2299.4070000000002</v>
      </c>
      <c r="F14" s="11">
        <v>4409.991</v>
      </c>
      <c r="G14" s="11">
        <v>1192.5619999999999</v>
      </c>
      <c r="H14" s="11">
        <v>1361.5730000000001</v>
      </c>
      <c r="I14" s="11">
        <v>3075.1028999999999</v>
      </c>
      <c r="J14" s="11">
        <v>3013.68</v>
      </c>
      <c r="K14" s="11">
        <v>2762.4029999999998</v>
      </c>
      <c r="L14" s="11">
        <v>2528.19</v>
      </c>
      <c r="M14" s="11">
        <v>3132.2730000000001</v>
      </c>
    </row>
    <row r="15" spans="1:13" x14ac:dyDescent="0.2">
      <c r="A15" s="36" t="s">
        <v>25</v>
      </c>
      <c r="B15" s="9"/>
      <c r="C15" s="9"/>
      <c r="D15" s="459"/>
      <c r="E15" s="9"/>
      <c r="F15" s="459"/>
      <c r="G15" s="9"/>
      <c r="H15" s="9">
        <f>'graf 2'!D34*100/'graf 2'!D36</f>
        <v>93.191346557931411</v>
      </c>
      <c r="I15" s="9">
        <f>'graf 2'!E34*100/'graf 2'!E36</f>
        <v>87.265074051054285</v>
      </c>
      <c r="J15" s="9">
        <f>'graf 2'!F34*100/'graf 2'!F36</f>
        <v>88.953127291557664</v>
      </c>
      <c r="K15" s="9">
        <f>'graf 2'!G34*100/'graf 2'!G36</f>
        <v>90.978049681420089</v>
      </c>
      <c r="L15" s="9">
        <f>'graf 2'!H34*100/'graf 2'!H36</f>
        <v>92.207311846384613</v>
      </c>
      <c r="M15" s="9">
        <f>'graf 2'!I34*100/'graf 2'!I36</f>
        <v>90.969090947830367</v>
      </c>
    </row>
    <row r="16" spans="1:13" x14ac:dyDescent="0.2">
      <c r="A16" s="36" t="s">
        <v>26</v>
      </c>
      <c r="B16" s="9"/>
      <c r="C16" s="9"/>
      <c r="D16" s="459"/>
      <c r="E16" s="9"/>
      <c r="F16" s="459"/>
      <c r="G16" s="9"/>
      <c r="H16" s="9">
        <f>'graf 2'!D35*100/'graf 2'!D36</f>
        <v>6.808653442068592</v>
      </c>
      <c r="I16" s="9">
        <f>'graf 2'!E35*100/'graf 2'!E36</f>
        <v>12.73492594894573</v>
      </c>
      <c r="J16" s="9">
        <f>'graf 2'!F35*100/'graf 2'!F36</f>
        <v>11.046872708442331</v>
      </c>
      <c r="K16" s="9">
        <f>'graf 2'!G35*100/'graf 2'!G36</f>
        <v>9.0219503185799255</v>
      </c>
      <c r="L16" s="9">
        <f>'graf 2'!H35*100/'graf 2'!H36</f>
        <v>7.7926881536153827</v>
      </c>
      <c r="M16" s="9">
        <f>'graf 2'!I35*100/'graf 2'!I36</f>
        <v>9.0309090521696262</v>
      </c>
    </row>
    <row r="20" spans="1:21" x14ac:dyDescent="0.2">
      <c r="A20" s="3" t="s">
        <v>27</v>
      </c>
      <c r="B20" s="3"/>
      <c r="C20" s="3"/>
    </row>
    <row r="21" spans="1:21" x14ac:dyDescent="0.2">
      <c r="A21" s="38"/>
      <c r="B21" s="38"/>
      <c r="C21" s="3"/>
    </row>
    <row r="22" spans="1:21" x14ac:dyDescent="0.2">
      <c r="A22" s="38" t="s">
        <v>28</v>
      </c>
      <c r="B22" s="39" t="s">
        <v>16</v>
      </c>
      <c r="C22" s="3"/>
      <c r="R22" s="71"/>
      <c r="S22" s="72"/>
      <c r="T22" s="72"/>
      <c r="U22" s="73"/>
    </row>
    <row r="23" spans="1:21" x14ac:dyDescent="0.2">
      <c r="A23" s="38" t="s">
        <v>29</v>
      </c>
      <c r="B23" s="39" t="s">
        <v>17</v>
      </c>
      <c r="C23" s="3"/>
      <c r="R23" s="71"/>
      <c r="S23" s="72"/>
      <c r="T23" s="72"/>
      <c r="U23" s="73"/>
    </row>
    <row r="24" spans="1:21" x14ac:dyDescent="0.2">
      <c r="A24" s="38" t="s">
        <v>30</v>
      </c>
      <c r="B24" s="39" t="s">
        <v>18</v>
      </c>
      <c r="C24" s="3"/>
      <c r="R24" s="71"/>
      <c r="S24" s="72"/>
      <c r="T24" s="72"/>
      <c r="U24" s="73"/>
    </row>
    <row r="25" spans="1:21" x14ac:dyDescent="0.2">
      <c r="A25" s="38" t="s">
        <v>7</v>
      </c>
      <c r="B25" s="39" t="s">
        <v>15</v>
      </c>
      <c r="C25" s="3"/>
      <c r="R25" s="71"/>
      <c r="S25" s="72"/>
      <c r="T25" s="72"/>
      <c r="U25" s="73"/>
    </row>
    <row r="26" spans="1:21" x14ac:dyDescent="0.2">
      <c r="A26" s="38" t="s">
        <v>6</v>
      </c>
      <c r="B26" s="39" t="s">
        <v>19</v>
      </c>
      <c r="C26" s="3"/>
      <c r="R26" s="71"/>
      <c r="S26" s="72"/>
      <c r="T26" s="72"/>
      <c r="U26" s="73"/>
    </row>
    <row r="27" spans="1:21" x14ac:dyDescent="0.2">
      <c r="A27" s="38" t="s">
        <v>10</v>
      </c>
      <c r="B27" s="39"/>
      <c r="C27" s="3"/>
      <c r="O27" s="71"/>
      <c r="P27" s="72"/>
      <c r="R27" s="71"/>
      <c r="S27" s="72"/>
      <c r="T27" s="72"/>
      <c r="U27" s="73"/>
    </row>
    <row r="28" spans="1:21" x14ac:dyDescent="0.2">
      <c r="A28" s="3"/>
      <c r="B28" s="3"/>
      <c r="C28" s="3"/>
      <c r="O28" s="71"/>
      <c r="P28" s="72"/>
      <c r="R28" s="71"/>
      <c r="S28" s="72"/>
      <c r="T28" s="72"/>
      <c r="U28" s="73"/>
    </row>
    <row r="29" spans="1:21" x14ac:dyDescent="0.2">
      <c r="A29" s="3"/>
      <c r="B29" s="1">
        <v>2022</v>
      </c>
      <c r="C29" s="3"/>
      <c r="O29" s="71"/>
      <c r="P29" s="72"/>
      <c r="R29" s="71"/>
      <c r="S29" s="72"/>
      <c r="T29" s="72"/>
      <c r="U29" s="73"/>
    </row>
    <row r="30" spans="1:21" x14ac:dyDescent="0.2">
      <c r="A30" s="40" t="s">
        <v>31</v>
      </c>
      <c r="B30" s="1" t="s">
        <v>32</v>
      </c>
      <c r="C30" s="3"/>
      <c r="O30" s="71"/>
      <c r="P30" s="73"/>
      <c r="R30" s="71"/>
      <c r="S30" s="72"/>
      <c r="T30" s="72"/>
      <c r="U30" s="73"/>
    </row>
    <row r="31" spans="1:21" x14ac:dyDescent="0.2">
      <c r="A31" s="38" t="s">
        <v>7</v>
      </c>
      <c r="B31" s="70">
        <v>60739.761140000002</v>
      </c>
      <c r="C31" s="81">
        <f>B31/B36*100</f>
        <v>0.17026479362831176</v>
      </c>
      <c r="O31" s="71"/>
      <c r="P31" s="72"/>
      <c r="R31" s="71"/>
      <c r="S31" s="72"/>
      <c r="T31" s="72"/>
      <c r="U31" s="73"/>
    </row>
    <row r="32" spans="1:21" x14ac:dyDescent="0.2">
      <c r="A32" s="38" t="s">
        <v>5</v>
      </c>
      <c r="B32" s="75">
        <v>9093005.8714400008</v>
      </c>
      <c r="C32" s="81">
        <f>B32/B36*100</f>
        <v>25.489378606432872</v>
      </c>
      <c r="O32" s="71"/>
      <c r="P32" s="72"/>
      <c r="R32" s="71"/>
      <c r="S32" s="72"/>
      <c r="T32" s="72"/>
      <c r="U32" s="73"/>
    </row>
    <row r="33" spans="1:27" x14ac:dyDescent="0.2">
      <c r="A33" s="38" t="s">
        <v>29</v>
      </c>
      <c r="B33" s="41">
        <v>866213.90350000001</v>
      </c>
      <c r="C33" s="81">
        <f>B33/B36*100</f>
        <v>2.4281579108857496</v>
      </c>
      <c r="O33" s="71"/>
      <c r="P33" s="72"/>
      <c r="R33" s="71"/>
      <c r="S33" s="72"/>
      <c r="T33" s="72"/>
      <c r="U33" s="73"/>
    </row>
    <row r="34" spans="1:27" x14ac:dyDescent="0.2">
      <c r="A34" s="38" t="s">
        <v>30</v>
      </c>
      <c r="B34" s="41">
        <v>24507530.080540001</v>
      </c>
      <c r="C34" s="81">
        <f>B34/B36*100</f>
        <v>68.699143249590747</v>
      </c>
      <c r="O34" s="71"/>
      <c r="P34" s="72"/>
      <c r="R34" s="71"/>
      <c r="S34" s="72"/>
      <c r="T34" s="72"/>
      <c r="U34" s="73"/>
    </row>
    <row r="35" spans="1:27" x14ac:dyDescent="0.2">
      <c r="A35" s="38" t="s">
        <v>6</v>
      </c>
      <c r="B35" s="75">
        <v>1146215.93674</v>
      </c>
      <c r="C35" s="81">
        <f>B35/B36*100</f>
        <v>3.213055439462305</v>
      </c>
      <c r="O35" s="71"/>
      <c r="P35" s="73"/>
    </row>
    <row r="36" spans="1:27" x14ac:dyDescent="0.2">
      <c r="A36" s="38" t="s">
        <v>10</v>
      </c>
      <c r="B36" s="41">
        <f>SUM(B31:B35)</f>
        <v>35673705.553360008</v>
      </c>
      <c r="C36" s="81">
        <f>SUM(C31:C35)</f>
        <v>99.999999999999986</v>
      </c>
      <c r="O36" s="71"/>
      <c r="P36" s="72"/>
    </row>
    <row r="37" spans="1:27" x14ac:dyDescent="0.2">
      <c r="O37" s="71"/>
      <c r="P37" s="72"/>
    </row>
    <row r="38" spans="1:27" x14ac:dyDescent="0.2">
      <c r="O38" s="71"/>
      <c r="P38" s="73"/>
    </row>
    <row r="39" spans="1:27" x14ac:dyDescent="0.2">
      <c r="A39" s="38" t="s">
        <v>33</v>
      </c>
      <c r="O39" s="71"/>
      <c r="P39" s="72"/>
    </row>
    <row r="40" spans="1:27" x14ac:dyDescent="0.2">
      <c r="O40" s="71"/>
      <c r="P40" s="72"/>
    </row>
    <row r="41" spans="1:27" ht="15" x14ac:dyDescent="0.2">
      <c r="A41" s="19"/>
      <c r="B41" s="19"/>
      <c r="C41" s="19"/>
      <c r="D41" s="33"/>
      <c r="E41" s="25"/>
      <c r="F41" s="19"/>
      <c r="G41" s="19"/>
      <c r="H41" s="19"/>
      <c r="I41" s="19"/>
      <c r="O41" s="71"/>
      <c r="P41" s="72"/>
    </row>
    <row r="42" spans="1:27" x14ac:dyDescent="0.2">
      <c r="A42" s="42" t="s">
        <v>2</v>
      </c>
      <c r="B42" s="1155">
        <v>2010</v>
      </c>
      <c r="C42" s="1156"/>
      <c r="D42" s="1157">
        <v>2011</v>
      </c>
      <c r="E42" s="1157"/>
      <c r="F42" s="1157">
        <v>2012</v>
      </c>
      <c r="G42" s="1157"/>
      <c r="H42" s="1157">
        <v>2013</v>
      </c>
      <c r="I42" s="1157"/>
      <c r="J42" s="1157">
        <v>2014</v>
      </c>
      <c r="K42" s="1157"/>
      <c r="L42" s="1157">
        <v>2015</v>
      </c>
      <c r="M42" s="1157"/>
      <c r="N42" s="1157">
        <v>2016</v>
      </c>
      <c r="O42" s="1157"/>
      <c r="P42" s="1157">
        <v>2017</v>
      </c>
      <c r="Q42" s="1157"/>
      <c r="R42" s="1157">
        <v>2018</v>
      </c>
      <c r="S42" s="1157"/>
      <c r="T42" s="1154">
        <v>2019</v>
      </c>
      <c r="U42" s="1154"/>
      <c r="V42" s="1154">
        <v>2020</v>
      </c>
      <c r="W42" s="1154"/>
      <c r="X42" s="1154">
        <v>2021</v>
      </c>
      <c r="Y42" s="1154"/>
      <c r="Z42" s="1154">
        <v>2022</v>
      </c>
      <c r="AA42" s="1154"/>
    </row>
    <row r="43" spans="1:27" ht="25.5" x14ac:dyDescent="0.2">
      <c r="A43" s="43" t="s">
        <v>34</v>
      </c>
      <c r="B43" s="44">
        <v>83174.53138</v>
      </c>
      <c r="C43" s="45">
        <f>B43*100/B56</f>
        <v>0.4977271057541624</v>
      </c>
      <c r="D43" s="46">
        <v>50249.629439999997</v>
      </c>
      <c r="E43" s="47">
        <f t="shared" ref="E43:E54" si="0">D43/$D$56*100</f>
        <v>0.29854901314190779</v>
      </c>
      <c r="F43" s="19"/>
      <c r="G43" s="46"/>
      <c r="H43" s="19"/>
      <c r="I43" s="46"/>
      <c r="J43" s="19"/>
      <c r="K43" s="46"/>
      <c r="L43" s="19"/>
      <c r="M43" s="46"/>
      <c r="N43" s="19"/>
      <c r="O43" s="46"/>
      <c r="P43" s="19"/>
      <c r="Q43" s="46"/>
      <c r="R43" s="19"/>
      <c r="S43" s="46"/>
      <c r="T43" s="83"/>
      <c r="U43" s="84"/>
      <c r="V43" s="83"/>
      <c r="W43" s="84"/>
      <c r="X43" s="83"/>
      <c r="Y43" s="84"/>
      <c r="Z43" s="83"/>
      <c r="AA43" s="84"/>
    </row>
    <row r="44" spans="1:27" x14ac:dyDescent="0.2">
      <c r="A44" s="48" t="s">
        <v>35</v>
      </c>
      <c r="B44" s="49">
        <v>193322.11895999999</v>
      </c>
      <c r="C44" s="50">
        <f t="shared" ref="C44:C55" si="1">B44/$B$56*100</f>
        <v>1.1568644529972063</v>
      </c>
      <c r="D44" s="51">
        <f>162931.94504+50249.62944</f>
        <v>213181.57447999998</v>
      </c>
      <c r="E44" s="25">
        <f t="shared" si="0"/>
        <v>1.2665794631786664</v>
      </c>
      <c r="F44" s="51">
        <v>170629.92</v>
      </c>
      <c r="G44" s="25">
        <f t="shared" ref="G44:G54" si="2">F44/$F$56*100</f>
        <v>1.0143479305618779</v>
      </c>
      <c r="H44" s="51">
        <v>152934.28</v>
      </c>
      <c r="I44" s="25">
        <f t="shared" ref="I44:I54" si="3">H44/$H$56*100</f>
        <v>0.90418709538929842</v>
      </c>
      <c r="J44" s="51">
        <v>136507.53864000004</v>
      </c>
      <c r="K44" s="25">
        <f t="shared" ref="K44:K54" si="4">J44/$H$56*100</f>
        <v>0.8070679435744823</v>
      </c>
      <c r="L44" s="51">
        <v>102520.63812</v>
      </c>
      <c r="M44" s="74">
        <f t="shared" ref="M44:M54" si="5">L44/$L$56*100</f>
        <v>0.4936773399203403</v>
      </c>
      <c r="N44" s="51">
        <v>150763.94</v>
      </c>
      <c r="O44" s="74">
        <f t="shared" ref="O44:O54" si="6">N44/$N$56*100</f>
        <v>0.83376461661892298</v>
      </c>
      <c r="P44" s="51">
        <v>160334.31792999999</v>
      </c>
      <c r="Q44" s="74">
        <f t="shared" ref="Q44:Q54" si="7">P44/$P$56*100</f>
        <v>0.80176443201973213</v>
      </c>
      <c r="R44" s="51">
        <v>185849.80342000004</v>
      </c>
      <c r="S44" s="74">
        <f t="shared" ref="S44:S54" si="8">R44/$R$56*100</f>
        <v>0.7696599308414197</v>
      </c>
      <c r="T44" s="85">
        <v>202777.63847000001</v>
      </c>
      <c r="U44" s="86">
        <f t="shared" ref="U44:U54" si="9">T44/$T$56*100</f>
        <v>0.7432968148385638</v>
      </c>
      <c r="V44" s="85">
        <v>226989.53388999999</v>
      </c>
      <c r="W44" s="86">
        <f t="shared" ref="W44:W54" si="10">V44/$V$56*100</f>
        <v>0.74134306156302343</v>
      </c>
      <c r="X44" s="85">
        <v>215162.17833999998</v>
      </c>
      <c r="Y44" s="86">
        <f t="shared" ref="Y44:Y55" si="11">X44/$X$56*100</f>
        <v>0.66319847464699044</v>
      </c>
      <c r="Z44" s="85">
        <v>352193.48073999997</v>
      </c>
      <c r="AA44" s="86">
        <f t="shared" ref="AA44:AA55" si="12">Z44/$Z$56*100</f>
        <v>1.0154374644612725</v>
      </c>
    </row>
    <row r="45" spans="1:27" x14ac:dyDescent="0.2">
      <c r="A45" s="48" t="s">
        <v>3577</v>
      </c>
      <c r="B45" s="49">
        <v>2894007.1503900001</v>
      </c>
      <c r="C45" s="50">
        <f t="shared" si="1"/>
        <v>17.318111435032719</v>
      </c>
      <c r="D45" s="51">
        <v>3160888.4401600002</v>
      </c>
      <c r="E45" s="25">
        <f t="shared" si="0"/>
        <v>18.77984245810654</v>
      </c>
      <c r="F45" s="51">
        <v>3205307.55</v>
      </c>
      <c r="G45" s="25">
        <f t="shared" si="2"/>
        <v>19.054671538009647</v>
      </c>
      <c r="H45" s="51">
        <v>3020238.37</v>
      </c>
      <c r="I45" s="25">
        <f t="shared" si="3"/>
        <v>17.8564319206499</v>
      </c>
      <c r="J45" s="51">
        <v>3424360.5140899993</v>
      </c>
      <c r="K45" s="25">
        <f t="shared" si="4"/>
        <v>20.245706762413509</v>
      </c>
      <c r="L45" s="51">
        <v>3703631.5427000001</v>
      </c>
      <c r="M45" s="74">
        <f t="shared" si="5"/>
        <v>17.83444779094204</v>
      </c>
      <c r="N45" s="51">
        <v>2365106.6800000002</v>
      </c>
      <c r="O45" s="74">
        <f t="shared" si="6"/>
        <v>13.079667885523913</v>
      </c>
      <c r="P45" s="51">
        <v>2678202.1603299994</v>
      </c>
      <c r="Q45" s="74">
        <f t="shared" si="7"/>
        <v>13.39256162768897</v>
      </c>
      <c r="R45" s="51">
        <v>3246553.3547900007</v>
      </c>
      <c r="S45" s="74">
        <f t="shared" si="8"/>
        <v>13.444953852728968</v>
      </c>
      <c r="T45" s="85">
        <v>3593030.4164900002</v>
      </c>
      <c r="U45" s="86">
        <f t="shared" si="9"/>
        <v>13.170525529077068</v>
      </c>
      <c r="V45" s="85">
        <v>3589743.5419000001</v>
      </c>
      <c r="W45" s="86">
        <f t="shared" si="10"/>
        <v>11.724027191790617</v>
      </c>
      <c r="X45" s="85">
        <v>3597149.7530000005</v>
      </c>
      <c r="Y45" s="86">
        <f t="shared" si="11"/>
        <v>11.08756310087467</v>
      </c>
      <c r="Z45" s="85">
        <v>4108422.8822400002</v>
      </c>
      <c r="AA45" s="86">
        <f t="shared" si="12"/>
        <v>11.845325772955588</v>
      </c>
    </row>
    <row r="46" spans="1:27" x14ac:dyDescent="0.2">
      <c r="A46" s="48" t="s">
        <v>36</v>
      </c>
      <c r="B46" s="49">
        <v>10967763.668959999</v>
      </c>
      <c r="C46" s="50">
        <f t="shared" si="1"/>
        <v>65.632510060162048</v>
      </c>
      <c r="D46" s="51">
        <v>11128361.640380001</v>
      </c>
      <c r="E46" s="25">
        <f t="shared" si="0"/>
        <v>66.117132059426226</v>
      </c>
      <c r="F46" s="51">
        <v>11225454</v>
      </c>
      <c r="G46" s="25">
        <f t="shared" si="2"/>
        <v>66.732235674244905</v>
      </c>
      <c r="H46" s="51">
        <v>11254915.52</v>
      </c>
      <c r="I46" s="25">
        <f t="shared" si="3"/>
        <v>66.541977200145936</v>
      </c>
      <c r="J46" s="51">
        <v>11269262.00909997</v>
      </c>
      <c r="K46" s="25">
        <f t="shared" si="4"/>
        <v>66.626797361514178</v>
      </c>
      <c r="L46" s="51">
        <v>11831940.61582</v>
      </c>
      <c r="M46" s="74">
        <f t="shared" si="5"/>
        <v>56.975464417968169</v>
      </c>
      <c r="N46" s="51">
        <v>11706822.68</v>
      </c>
      <c r="O46" s="74">
        <f t="shared" si="6"/>
        <v>64.741837627856583</v>
      </c>
      <c r="P46" s="51">
        <v>12783550.443320023</v>
      </c>
      <c r="Q46" s="74">
        <f t="shared" si="7"/>
        <v>63.925154593908182</v>
      </c>
      <c r="R46" s="51">
        <v>14697233.332829975</v>
      </c>
      <c r="S46" s="74">
        <f t="shared" si="8"/>
        <v>60.865663467733377</v>
      </c>
      <c r="T46" s="85">
        <v>17062378.578159999</v>
      </c>
      <c r="U46" s="86">
        <f t="shared" si="9"/>
        <v>62.543442888513432</v>
      </c>
      <c r="V46" s="85">
        <v>18903080.660780001</v>
      </c>
      <c r="W46" s="86">
        <f t="shared" si="10"/>
        <v>61.737065361024548</v>
      </c>
      <c r="X46" s="85">
        <v>20815927.305050012</v>
      </c>
      <c r="Y46" s="86">
        <f t="shared" si="11"/>
        <v>64.161328647904639</v>
      </c>
      <c r="Z46" s="85">
        <v>22005871.477079995</v>
      </c>
      <c r="AA46" s="86">
        <f t="shared" si="12"/>
        <v>63.446905061945046</v>
      </c>
    </row>
    <row r="47" spans="1:27" x14ac:dyDescent="0.2">
      <c r="A47" s="48" t="s">
        <v>37</v>
      </c>
      <c r="B47" s="49">
        <v>248565.56529999999</v>
      </c>
      <c r="C47" s="50">
        <f t="shared" si="1"/>
        <v>1.4874483493232549</v>
      </c>
      <c r="D47" s="51">
        <v>236770.85819999999</v>
      </c>
      <c r="E47" s="25">
        <f t="shared" si="0"/>
        <v>1.4067308922302888</v>
      </c>
      <c r="F47" s="51">
        <v>234957.19</v>
      </c>
      <c r="G47" s="25">
        <f t="shared" si="2"/>
        <v>1.3967558529426372</v>
      </c>
      <c r="H47" s="51">
        <v>275024.78000000003</v>
      </c>
      <c r="I47" s="25">
        <f t="shared" si="3"/>
        <v>1.6260177704323771</v>
      </c>
      <c r="J47" s="51">
        <v>241199.77121000001</v>
      </c>
      <c r="K47" s="25">
        <f t="shared" si="4"/>
        <v>1.4260355529115725</v>
      </c>
      <c r="L47" s="51">
        <v>293797.01584000001</v>
      </c>
      <c r="M47" s="74">
        <f t="shared" si="5"/>
        <v>1.4147486000492453</v>
      </c>
      <c r="N47" s="51">
        <v>284089.3</v>
      </c>
      <c r="O47" s="74">
        <f t="shared" si="6"/>
        <v>1.5710892558262819</v>
      </c>
      <c r="P47" s="51">
        <v>342982.99139999988</v>
      </c>
      <c r="Q47" s="74">
        <f t="shared" si="7"/>
        <v>1.7151135629760033</v>
      </c>
      <c r="R47" s="51">
        <v>421572.51356999989</v>
      </c>
      <c r="S47" s="74">
        <f t="shared" si="8"/>
        <v>1.7458585678762808</v>
      </c>
      <c r="T47" s="85">
        <v>600387.53191999998</v>
      </c>
      <c r="U47" s="86">
        <f t="shared" si="9"/>
        <v>2.2007660386623229</v>
      </c>
      <c r="V47" s="85">
        <v>723281.56709999999</v>
      </c>
      <c r="W47" s="86">
        <f t="shared" si="10"/>
        <v>2.3622224431980192</v>
      </c>
      <c r="X47" s="85">
        <v>558724.8990199999</v>
      </c>
      <c r="Y47" s="86">
        <f t="shared" si="11"/>
        <v>1.7221683831059775</v>
      </c>
      <c r="Z47" s="85">
        <v>516684.38358999998</v>
      </c>
      <c r="AA47" s="86">
        <f t="shared" si="12"/>
        <v>1.4896944693496066</v>
      </c>
    </row>
    <row r="48" spans="1:27" x14ac:dyDescent="0.2">
      <c r="A48" s="48" t="s">
        <v>38</v>
      </c>
      <c r="B48" s="49">
        <v>766615.17020000005</v>
      </c>
      <c r="C48" s="50">
        <f t="shared" si="1"/>
        <v>4.587523891750247</v>
      </c>
      <c r="D48" s="51">
        <v>865105.31169999996</v>
      </c>
      <c r="E48" s="25">
        <f t="shared" si="0"/>
        <v>5.1398655064760126</v>
      </c>
      <c r="F48" s="51">
        <v>788177.4</v>
      </c>
      <c r="G48" s="25">
        <f t="shared" si="2"/>
        <v>4.6854977990122801</v>
      </c>
      <c r="H48" s="51">
        <v>936978.72</v>
      </c>
      <c r="I48" s="25">
        <f t="shared" si="3"/>
        <v>5.5396610052264457</v>
      </c>
      <c r="J48" s="51">
        <v>915316.71375999972</v>
      </c>
      <c r="K48" s="25">
        <f t="shared" si="4"/>
        <v>5.4115896107526194</v>
      </c>
      <c r="L48" s="51">
        <v>1179862.43521</v>
      </c>
      <c r="M48" s="74">
        <f t="shared" si="5"/>
        <v>5.6815033457422226</v>
      </c>
      <c r="N48" s="51">
        <v>873728.39</v>
      </c>
      <c r="O48" s="74">
        <f t="shared" si="6"/>
        <v>4.8319499750233303</v>
      </c>
      <c r="P48" s="51">
        <v>903239.35944999999</v>
      </c>
      <c r="Q48" s="74">
        <f t="shared" si="7"/>
        <v>4.5167198224117335</v>
      </c>
      <c r="R48" s="51">
        <v>1409885.7809699995</v>
      </c>
      <c r="S48" s="74">
        <f t="shared" si="8"/>
        <v>5.8387610463240094</v>
      </c>
      <c r="T48" s="85">
        <v>1420948.2523399999</v>
      </c>
      <c r="U48" s="86">
        <f t="shared" si="9"/>
        <v>5.2085936002800599</v>
      </c>
      <c r="V48" s="85">
        <v>2161827.0943700001</v>
      </c>
      <c r="W48" s="86">
        <f t="shared" si="10"/>
        <v>7.0604819933539495</v>
      </c>
      <c r="X48" s="85">
        <v>1746465.7994000001</v>
      </c>
      <c r="Y48" s="86">
        <f t="shared" si="11"/>
        <v>5.3831647509858405</v>
      </c>
      <c r="Z48" s="85">
        <v>1446796.9421400002</v>
      </c>
      <c r="AA48" s="86">
        <f t="shared" si="12"/>
        <v>4.171377094857478</v>
      </c>
    </row>
    <row r="49" spans="1:27" x14ac:dyDescent="0.2">
      <c r="A49" s="48" t="s">
        <v>39</v>
      </c>
      <c r="B49" s="49">
        <v>213775.03271</v>
      </c>
      <c r="C49" s="50">
        <f t="shared" si="1"/>
        <v>1.2792573224985413</v>
      </c>
      <c r="D49" s="51">
        <v>121887.85522</v>
      </c>
      <c r="E49" s="25">
        <f t="shared" si="0"/>
        <v>0.72417447243795507</v>
      </c>
      <c r="F49" s="51">
        <v>112075.19</v>
      </c>
      <c r="G49" s="25">
        <f t="shared" si="2"/>
        <v>0.66625617033536244</v>
      </c>
      <c r="H49" s="51">
        <v>105883.17</v>
      </c>
      <c r="I49" s="25">
        <f t="shared" si="3"/>
        <v>0.62600874004775975</v>
      </c>
      <c r="J49" s="51">
        <v>105517.00181999995</v>
      </c>
      <c r="K49" s="25">
        <f t="shared" si="4"/>
        <v>0.62384385887724503</v>
      </c>
      <c r="L49" s="51">
        <v>104008.06471000001</v>
      </c>
      <c r="M49" s="74">
        <f t="shared" si="5"/>
        <v>0.50083988607439833</v>
      </c>
      <c r="N49" s="51">
        <v>356383.01</v>
      </c>
      <c r="O49" s="74">
        <f t="shared" si="6"/>
        <v>1.9708926663905693</v>
      </c>
      <c r="P49" s="51">
        <v>371824.37521000026</v>
      </c>
      <c r="Q49" s="74">
        <f t="shared" si="7"/>
        <v>1.859337182770137</v>
      </c>
      <c r="R49" s="51">
        <v>690805.45177000004</v>
      </c>
      <c r="S49" s="74">
        <f t="shared" si="8"/>
        <v>2.8608331375665967</v>
      </c>
      <c r="T49" s="85">
        <v>489877.91125</v>
      </c>
      <c r="U49" s="86">
        <f t="shared" si="9"/>
        <v>1.7956846417548362</v>
      </c>
      <c r="V49" s="85">
        <v>509416.22888000001</v>
      </c>
      <c r="W49" s="86">
        <f t="shared" si="10"/>
        <v>1.6637427297013649</v>
      </c>
      <c r="X49" s="85">
        <v>423504.61832999997</v>
      </c>
      <c r="Y49" s="86">
        <f t="shared" si="11"/>
        <v>1.3053763400674627</v>
      </c>
      <c r="Z49" s="85">
        <v>371311.85941999999</v>
      </c>
      <c r="AA49" s="86">
        <f t="shared" si="12"/>
        <v>1.0705592058706808</v>
      </c>
    </row>
    <row r="50" spans="1:27" x14ac:dyDescent="0.2">
      <c r="A50" s="48" t="s">
        <v>40</v>
      </c>
      <c r="B50" s="49">
        <v>381553.26222999999</v>
      </c>
      <c r="C50" s="50">
        <f t="shared" si="1"/>
        <v>2.2832638519254962</v>
      </c>
      <c r="D50" s="51">
        <v>315243.35417000001</v>
      </c>
      <c r="E50" s="25">
        <f t="shared" si="0"/>
        <v>1.8729609220178645</v>
      </c>
      <c r="F50" s="51">
        <v>359355.38</v>
      </c>
      <c r="G50" s="25">
        <f t="shared" si="2"/>
        <v>2.1362688679645236</v>
      </c>
      <c r="H50" s="51">
        <v>399369.52</v>
      </c>
      <c r="I50" s="25">
        <f t="shared" si="3"/>
        <v>2.3611760965286419</v>
      </c>
      <c r="J50" s="51">
        <v>438171.60368000006</v>
      </c>
      <c r="K50" s="25">
        <f t="shared" si="4"/>
        <v>2.5905840705791405</v>
      </c>
      <c r="L50" s="51">
        <v>1607572.18295</v>
      </c>
      <c r="M50" s="74">
        <f t="shared" si="5"/>
        <v>7.7410946084802879</v>
      </c>
      <c r="N50" s="51">
        <v>1419728.21</v>
      </c>
      <c r="O50" s="74">
        <f t="shared" si="6"/>
        <v>7.8514739447225894</v>
      </c>
      <c r="P50" s="51">
        <v>1789027.1574599994</v>
      </c>
      <c r="Q50" s="74">
        <f t="shared" si="7"/>
        <v>8.9461717322115941</v>
      </c>
      <c r="R50" s="51">
        <v>2342195.1815199992</v>
      </c>
      <c r="S50" s="74">
        <f t="shared" si="8"/>
        <v>9.6997346688169497</v>
      </c>
      <c r="T50" s="85">
        <v>2722076.4213100001</v>
      </c>
      <c r="U50" s="86">
        <f t="shared" si="9"/>
        <v>9.9779775964114439</v>
      </c>
      <c r="V50" s="85">
        <v>3330352.53144</v>
      </c>
      <c r="W50" s="86">
        <f t="shared" si="10"/>
        <v>10.87686158665954</v>
      </c>
      <c r="X50" s="85">
        <v>3764099.6663600001</v>
      </c>
      <c r="Y50" s="86">
        <f t="shared" si="11"/>
        <v>11.602155994184372</v>
      </c>
      <c r="Z50" s="85">
        <v>4028365.3552000001</v>
      </c>
      <c r="AA50" s="86">
        <f t="shared" si="12"/>
        <v>11.614505451983916</v>
      </c>
    </row>
    <row r="51" spans="1:27" x14ac:dyDescent="0.2">
      <c r="A51" s="48" t="s">
        <v>41</v>
      </c>
      <c r="B51" s="49">
        <v>399929.06897999998</v>
      </c>
      <c r="C51" s="50">
        <f t="shared" si="1"/>
        <v>2.3932270456799554</v>
      </c>
      <c r="D51" s="51">
        <v>139976.92131999999</v>
      </c>
      <c r="E51" s="25">
        <f t="shared" si="0"/>
        <v>0.83164736115372384</v>
      </c>
      <c r="F51" s="51">
        <v>102493.72</v>
      </c>
      <c r="G51" s="25">
        <f t="shared" si="2"/>
        <v>0.60929696724694327</v>
      </c>
      <c r="H51" s="51">
        <v>95560.13</v>
      </c>
      <c r="I51" s="25">
        <f t="shared" si="3"/>
        <v>0.56497625241197569</v>
      </c>
      <c r="J51" s="51">
        <v>85425.741780000026</v>
      </c>
      <c r="K51" s="25">
        <f t="shared" si="4"/>
        <v>0.50505912298756339</v>
      </c>
      <c r="L51" s="51">
        <v>1123194.92481</v>
      </c>
      <c r="M51" s="74">
        <f t="shared" si="5"/>
        <v>5.4086269151309052</v>
      </c>
      <c r="N51" s="51">
        <v>129961.47</v>
      </c>
      <c r="O51" s="74">
        <f t="shared" si="6"/>
        <v>0.71872143438133584</v>
      </c>
      <c r="P51" s="51">
        <v>192331.81790000017</v>
      </c>
      <c r="Q51" s="74">
        <f t="shared" si="7"/>
        <v>0.961770460178339</v>
      </c>
      <c r="R51" s="51">
        <v>268164.53679000016</v>
      </c>
      <c r="S51" s="74">
        <f t="shared" si="8"/>
        <v>1.1105499981266154</v>
      </c>
      <c r="T51" s="85">
        <v>211180.37865</v>
      </c>
      <c r="U51" s="86">
        <f t="shared" si="9"/>
        <v>0.77409769633040559</v>
      </c>
      <c r="V51" s="85">
        <v>236659.60907999999</v>
      </c>
      <c r="W51" s="86">
        <f t="shared" si="10"/>
        <v>0.77292532451605134</v>
      </c>
      <c r="X51" s="85">
        <v>218836.48074999996</v>
      </c>
      <c r="Y51" s="86">
        <f t="shared" si="11"/>
        <v>0.67452384684996713</v>
      </c>
      <c r="Z51" s="85">
        <v>524021.40406000003</v>
      </c>
      <c r="AA51" s="86">
        <f t="shared" si="12"/>
        <v>1.5108484255418204</v>
      </c>
    </row>
    <row r="52" spans="1:27" x14ac:dyDescent="0.2">
      <c r="A52" s="48" t="s">
        <v>0</v>
      </c>
      <c r="B52" s="49">
        <v>76871.565239999996</v>
      </c>
      <c r="C52" s="50">
        <f t="shared" si="1"/>
        <v>0.46000934477038308</v>
      </c>
      <c r="D52" s="51">
        <v>51297.90137</v>
      </c>
      <c r="E52" s="25">
        <f t="shared" si="0"/>
        <v>0.30477712972094745</v>
      </c>
      <c r="F52" s="51">
        <v>52372.1</v>
      </c>
      <c r="G52" s="25">
        <f t="shared" si="2"/>
        <v>0.31133772584655561</v>
      </c>
      <c r="H52" s="51">
        <v>52603.28</v>
      </c>
      <c r="I52" s="25">
        <f t="shared" si="3"/>
        <v>0.31100422319410648</v>
      </c>
      <c r="J52" s="51">
        <v>69100.06084000002</v>
      </c>
      <c r="K52" s="25">
        <f t="shared" si="4"/>
        <v>0.40853746656500706</v>
      </c>
      <c r="L52" s="51">
        <v>59088.62081</v>
      </c>
      <c r="M52" s="74">
        <f t="shared" si="5"/>
        <v>0.2845350329062355</v>
      </c>
      <c r="N52" s="51">
        <v>71723.259999999995</v>
      </c>
      <c r="O52" s="74">
        <f t="shared" si="6"/>
        <v>0.3966486706075692</v>
      </c>
      <c r="P52" s="51">
        <v>94450.725099999996</v>
      </c>
      <c r="Q52" s="74">
        <f t="shared" si="7"/>
        <v>0.47230831765358522</v>
      </c>
      <c r="R52" s="51">
        <v>98110.852129999912</v>
      </c>
      <c r="S52" s="74">
        <f t="shared" si="8"/>
        <v>0.40630654579988829</v>
      </c>
      <c r="T52" s="85">
        <v>95463.443610000002</v>
      </c>
      <c r="U52" s="86">
        <f t="shared" si="9"/>
        <v>0.3499284936160833</v>
      </c>
      <c r="V52" s="85">
        <v>107537.17107</v>
      </c>
      <c r="W52" s="86">
        <f t="shared" si="10"/>
        <v>0.35121414748353091</v>
      </c>
      <c r="X52" s="85">
        <v>86002.397209999996</v>
      </c>
      <c r="Y52" s="86">
        <f t="shared" si="11"/>
        <v>0.26508682467197869</v>
      </c>
      <c r="Z52" s="85">
        <v>99905.59057</v>
      </c>
      <c r="AA52" s="86">
        <f t="shared" si="12"/>
        <v>0.28804587569523682</v>
      </c>
    </row>
    <row r="53" spans="1:27" ht="38.25" x14ac:dyDescent="0.2">
      <c r="A53" s="48" t="s">
        <v>42</v>
      </c>
      <c r="B53" s="49">
        <f>430349.32014+35823.68138</f>
        <v>466173.00152000005</v>
      </c>
      <c r="C53" s="50">
        <f t="shared" si="1"/>
        <v>2.7896392679054296</v>
      </c>
      <c r="D53" s="51">
        <f>451273.4481+32994.27057</f>
        <v>484267.71866999997</v>
      </c>
      <c r="E53" s="25">
        <f t="shared" si="0"/>
        <v>2.8771883716683488</v>
      </c>
      <c r="F53" s="51">
        <f>31321.99+386401.55+9323.81</f>
        <v>427047.35</v>
      </c>
      <c r="G53" s="25">
        <f t="shared" si="2"/>
        <v>2.5386790061463662</v>
      </c>
      <c r="H53" s="51">
        <f>39550.96+422326.06+9783.82</f>
        <v>471660.84</v>
      </c>
      <c r="I53" s="25">
        <f t="shared" si="3"/>
        <v>2.7885811142438222</v>
      </c>
      <c r="J53" s="51">
        <v>489313.23398000002</v>
      </c>
      <c r="K53" s="25">
        <f t="shared" si="4"/>
        <v>2.8929466419688277</v>
      </c>
      <c r="L53" s="51">
        <v>507481.09860999999</v>
      </c>
      <c r="M53" s="74">
        <f t="shared" si="5"/>
        <v>2.4437218048564047</v>
      </c>
      <c r="N53" s="51">
        <v>499079.58</v>
      </c>
      <c r="O53" s="74">
        <f t="shared" si="6"/>
        <v>2.7600425849910337</v>
      </c>
      <c r="P53" s="51">
        <v>521930.58658999961</v>
      </c>
      <c r="Q53" s="74">
        <f t="shared" si="7"/>
        <v>2.6099551594048229</v>
      </c>
      <c r="R53" s="51">
        <v>589166.3865299992</v>
      </c>
      <c r="S53" s="74">
        <f t="shared" si="8"/>
        <v>2.4399152001576447</v>
      </c>
      <c r="T53" s="85">
        <v>625576.73152000003</v>
      </c>
      <c r="U53" s="86">
        <f t="shared" si="9"/>
        <v>2.293098960439508</v>
      </c>
      <c r="V53" s="85">
        <v>599238.56732999999</v>
      </c>
      <c r="W53" s="86">
        <f t="shared" si="10"/>
        <v>1.9571006050276452</v>
      </c>
      <c r="X53" s="85">
        <v>628327.26066999987</v>
      </c>
      <c r="Y53" s="86">
        <f t="shared" si="11"/>
        <v>1.9367050662453613</v>
      </c>
      <c r="Z53" s="85">
        <v>661630.77090000012</v>
      </c>
      <c r="AA53" s="86">
        <f t="shared" si="12"/>
        <v>1.9076011032362907</v>
      </c>
    </row>
    <row r="54" spans="1:27" x14ac:dyDescent="0.2">
      <c r="A54" s="48" t="s">
        <v>43</v>
      </c>
      <c r="B54" s="49">
        <f>75957.46069+132.36893+15458.24245+9484.2016+1262.48</f>
        <v>102294.75367000001</v>
      </c>
      <c r="C54" s="50">
        <f t="shared" si="1"/>
        <v>0.61214497795471778</v>
      </c>
      <c r="D54" s="51">
        <f>87484.79424+28.97847+15664.34798+8819.592+2303.76</f>
        <v>114301.47269000001</v>
      </c>
      <c r="E54" s="25">
        <f t="shared" si="0"/>
        <v>0.6791013635834332</v>
      </c>
      <c r="F54" s="51">
        <f>16528.64+4146+122995.86+96.03</f>
        <v>143766.53</v>
      </c>
      <c r="G54" s="25">
        <f t="shared" si="2"/>
        <v>0.8546524676889149</v>
      </c>
      <c r="H54" s="51">
        <f>130268.94+17209.7+1230.7+130.31</f>
        <v>148839.65000000002</v>
      </c>
      <c r="I54" s="25">
        <f t="shared" si="3"/>
        <v>0.87997858172974563</v>
      </c>
      <c r="J54" s="51">
        <v>263372.63772</v>
      </c>
      <c r="K54" s="25">
        <f t="shared" si="4"/>
        <v>1.557127285688106</v>
      </c>
      <c r="L54" s="51">
        <v>253632.42847000001</v>
      </c>
      <c r="M54" s="74">
        <f t="shared" si="5"/>
        <v>1.2213402579297716</v>
      </c>
      <c r="N54" s="51">
        <v>224927.96</v>
      </c>
      <c r="O54" s="74">
        <f t="shared" si="6"/>
        <v>1.2439113380578701</v>
      </c>
      <c r="P54" s="51">
        <v>159810.11399000001</v>
      </c>
      <c r="Q54" s="74">
        <f t="shared" si="7"/>
        <v>0.79914310877688099</v>
      </c>
      <c r="R54" s="51">
        <v>197465.39379999999</v>
      </c>
      <c r="S54" s="74">
        <f t="shared" si="8"/>
        <v>0.81776358402823257</v>
      </c>
      <c r="T54" s="85">
        <v>257145.88326999999</v>
      </c>
      <c r="U54" s="86">
        <f t="shared" si="9"/>
        <v>0.94258774007626944</v>
      </c>
      <c r="V54" s="85">
        <v>230563.49867999999</v>
      </c>
      <c r="W54" s="86">
        <f t="shared" si="10"/>
        <v>0.75301555568172152</v>
      </c>
      <c r="X54" s="85">
        <v>352604.44253</v>
      </c>
      <c r="Y54" s="86">
        <f t="shared" si="11"/>
        <v>1.0868393796893199</v>
      </c>
      <c r="Z54" s="85">
        <v>493809.54483000003</v>
      </c>
      <c r="AA54" s="86">
        <f t="shared" si="12"/>
        <v>1.4237421745438932</v>
      </c>
    </row>
    <row r="55" spans="1:27" x14ac:dyDescent="0.2">
      <c r="A55" s="48" t="s">
        <v>3576</v>
      </c>
      <c r="B55" s="49"/>
      <c r="C55" s="50">
        <f t="shared" si="1"/>
        <v>0</v>
      </c>
      <c r="D55" s="51"/>
      <c r="E55" s="25"/>
      <c r="F55" s="51"/>
      <c r="G55" s="25"/>
      <c r="H55" s="51"/>
      <c r="I55" s="25"/>
      <c r="J55" s="51"/>
      <c r="K55" s="25"/>
      <c r="L55" s="51"/>
      <c r="M55" s="25"/>
      <c r="N55" s="51"/>
      <c r="O55" s="25"/>
      <c r="P55" s="51"/>
      <c r="Q55" s="25"/>
      <c r="R55" s="51"/>
      <c r="S55" s="25"/>
      <c r="T55" s="85"/>
      <c r="U55" s="87"/>
      <c r="V55" s="85"/>
      <c r="W55" s="87"/>
      <c r="X55" s="85">
        <v>36300.327790000003</v>
      </c>
      <c r="Y55" s="86">
        <f t="shared" si="11"/>
        <v>0.1118891907734427</v>
      </c>
      <c r="Z55" s="85">
        <v>74902.657229999997</v>
      </c>
      <c r="AA55" s="86">
        <f t="shared" si="12"/>
        <v>0.21595789955916891</v>
      </c>
    </row>
    <row r="56" spans="1:27" x14ac:dyDescent="0.2">
      <c r="A56" s="52" t="s">
        <v>44</v>
      </c>
      <c r="B56" s="53">
        <f>SUM(B44:B54)</f>
        <v>16710870.35816</v>
      </c>
      <c r="C56" s="54">
        <f>SUM(C44:C55)</f>
        <v>99.999999999999986</v>
      </c>
      <c r="D56" s="55">
        <f>SUM(D44:D54)</f>
        <v>16831283.048360001</v>
      </c>
      <c r="E56" s="56">
        <f>SUM(E44:E55)</f>
        <v>100</v>
      </c>
      <c r="F56" s="55">
        <f>SUM(F44:F54)</f>
        <v>16821636.329999998</v>
      </c>
      <c r="G56" s="56">
        <f>SUM(G44:G55)</f>
        <v>100</v>
      </c>
      <c r="H56" s="55">
        <f>SUM(H44:H54)</f>
        <v>16914008.259999998</v>
      </c>
      <c r="I56" s="56">
        <f>SUM(I44:I55)</f>
        <v>100.00000000000003</v>
      </c>
      <c r="J56" s="55">
        <f>SUM(J44:J54)</f>
        <v>17437546.826619968</v>
      </c>
      <c r="K56" s="56">
        <f>SUM(K44:K55)</f>
        <v>103.09529567783225</v>
      </c>
      <c r="L56" s="55">
        <f>SUM(L44:L54)</f>
        <v>20766729.568049997</v>
      </c>
      <c r="M56" s="56">
        <f>SUM(M44:M55)</f>
        <v>100.00000000000003</v>
      </c>
      <c r="N56" s="55">
        <f>SUM(N44:N54)</f>
        <v>18082314.48</v>
      </c>
      <c r="O56" s="56">
        <f>SUM(O44:O55)</f>
        <v>100</v>
      </c>
      <c r="P56" s="55">
        <f>SUM(P44:P54)</f>
        <v>19997684.048680026</v>
      </c>
      <c r="Q56" s="56">
        <f>SUM(Q44:Q55)</f>
        <v>99.999999999999972</v>
      </c>
      <c r="R56" s="55">
        <f>SUM(R44:R54)</f>
        <v>24147002.588119976</v>
      </c>
      <c r="S56" s="56">
        <f>SUM(S44:S55)</f>
        <v>99.999999999999986</v>
      </c>
      <c r="T56" s="88">
        <f>SUM(T44:T54)</f>
        <v>27280843.18699</v>
      </c>
      <c r="U56" s="89">
        <f>SUM(U44:U55)</f>
        <v>99.999999999999972</v>
      </c>
      <c r="V56" s="88">
        <f>SUM(V44:V54)</f>
        <v>30618690.004519999</v>
      </c>
      <c r="W56" s="89">
        <f>SUM(W44:W55)</f>
        <v>100.00000000000003</v>
      </c>
      <c r="X56" s="88">
        <f>SUM(X44:X55)</f>
        <v>32443105.128450006</v>
      </c>
      <c r="Y56" s="89">
        <f>SUM(Y44:Y55)</f>
        <v>100.00000000000004</v>
      </c>
      <c r="Z56" s="88">
        <f>SUM(Z44:Z55)</f>
        <v>34683916.347999997</v>
      </c>
      <c r="AA56" s="89">
        <f>SUM(AA44:AA55)</f>
        <v>99.999999999999986</v>
      </c>
    </row>
    <row r="57" spans="1:27" ht="38.25" x14ac:dyDescent="0.2">
      <c r="A57" s="48" t="s">
        <v>45</v>
      </c>
      <c r="B57" s="48" t="s">
        <v>46</v>
      </c>
      <c r="C57" s="21"/>
      <c r="D57" s="57"/>
      <c r="E57" s="25"/>
      <c r="F57" s="58"/>
      <c r="G57" s="19"/>
      <c r="H57" s="58"/>
      <c r="I57" s="19"/>
    </row>
    <row r="58" spans="1:27" x14ac:dyDescent="0.2">
      <c r="P58" s="76"/>
      <c r="Q58" s="77"/>
      <c r="X58" s="461"/>
    </row>
    <row r="59" spans="1:27" x14ac:dyDescent="0.2">
      <c r="P59" s="71"/>
      <c r="Q59" s="72"/>
      <c r="V59" s="1092"/>
      <c r="X59" s="461"/>
    </row>
    <row r="60" spans="1:27" x14ac:dyDescent="0.2">
      <c r="P60" s="71"/>
      <c r="Q60" s="72"/>
      <c r="V60" s="1092"/>
      <c r="X60" s="461"/>
    </row>
    <row r="61" spans="1:27" x14ac:dyDescent="0.2">
      <c r="P61" s="71"/>
      <c r="Q61" s="72"/>
      <c r="V61" s="1092"/>
    </row>
    <row r="62" spans="1:27" ht="14.25" x14ac:dyDescent="0.2">
      <c r="A62" s="34" t="s">
        <v>47</v>
      </c>
      <c r="B62" s="34"/>
      <c r="C62" s="34"/>
      <c r="D62" s="34"/>
      <c r="E62" s="34"/>
      <c r="F62" s="34"/>
      <c r="G62" s="34"/>
      <c r="P62" s="71"/>
      <c r="Q62" s="73"/>
    </row>
    <row r="63" spans="1:27" ht="14.25" x14ac:dyDescent="0.2">
      <c r="A63" s="59" t="s">
        <v>2</v>
      </c>
      <c r="B63" s="60">
        <v>2021</v>
      </c>
      <c r="C63" s="34"/>
      <c r="D63" s="60"/>
      <c r="E63" s="60"/>
      <c r="F63" s="34"/>
      <c r="G63" s="60"/>
      <c r="H63" s="34"/>
      <c r="P63" s="71"/>
      <c r="Q63" s="72"/>
    </row>
    <row r="64" spans="1:27" ht="25.5" x14ac:dyDescent="0.2">
      <c r="A64" s="61" t="s">
        <v>9</v>
      </c>
      <c r="B64" s="62" t="s">
        <v>1</v>
      </c>
      <c r="C64" s="62" t="s">
        <v>48</v>
      </c>
      <c r="D64" s="62"/>
      <c r="E64" s="62"/>
      <c r="F64" s="62"/>
      <c r="G64" s="62"/>
      <c r="H64" s="62"/>
      <c r="P64" s="71"/>
      <c r="Q64" s="72"/>
    </row>
    <row r="65" spans="1:17" x14ac:dyDescent="0.2">
      <c r="A65" s="63" t="s">
        <v>41</v>
      </c>
      <c r="B65" s="64">
        <v>8231.9098000000013</v>
      </c>
      <c r="C65" s="82">
        <f t="shared" ref="C65:C72" si="13">B65/$B$73*100</f>
        <v>0.24734931604719085</v>
      </c>
      <c r="D65" s="62"/>
      <c r="E65" s="62"/>
      <c r="F65" s="62"/>
      <c r="G65" s="62"/>
      <c r="H65" s="62"/>
      <c r="P65" s="71"/>
      <c r="Q65" s="72"/>
    </row>
    <row r="66" spans="1:17" x14ac:dyDescent="0.2">
      <c r="A66" s="63" t="s">
        <v>37</v>
      </c>
      <c r="B66" s="80">
        <v>33494.747409999996</v>
      </c>
      <c r="C66" s="82">
        <f t="shared" si="13"/>
        <v>1.0064375174563884</v>
      </c>
      <c r="D66" s="64"/>
      <c r="E66" s="64"/>
      <c r="F66" s="64"/>
      <c r="G66" s="64"/>
      <c r="H66" s="64"/>
      <c r="P66" s="71"/>
      <c r="Q66" s="72"/>
    </row>
    <row r="67" spans="1:17" x14ac:dyDescent="0.2">
      <c r="A67" s="63" t="s">
        <v>35</v>
      </c>
      <c r="B67" s="64">
        <v>102728.49208</v>
      </c>
      <c r="C67" s="82">
        <f t="shared" si="13"/>
        <v>3.0867469240913277</v>
      </c>
      <c r="D67" s="64"/>
      <c r="E67" s="64"/>
      <c r="F67" s="64"/>
      <c r="G67" s="64"/>
      <c r="H67" s="64"/>
      <c r="P67" s="71"/>
      <c r="Q67" s="72"/>
    </row>
    <row r="68" spans="1:17" x14ac:dyDescent="0.2">
      <c r="A68" s="63" t="s">
        <v>0</v>
      </c>
      <c r="B68" s="64">
        <v>31514.99668</v>
      </c>
      <c r="C68" s="82">
        <f t="shared" si="13"/>
        <v>0.94695071537682418</v>
      </c>
      <c r="D68" s="64"/>
      <c r="E68" s="64"/>
      <c r="F68" s="64"/>
      <c r="G68" s="64"/>
      <c r="H68" s="64"/>
      <c r="P68" s="71"/>
      <c r="Q68" s="72"/>
    </row>
    <row r="69" spans="1:17" x14ac:dyDescent="0.2">
      <c r="A69" s="63" t="s">
        <v>50</v>
      </c>
      <c r="B69" s="64">
        <v>3000554.3532799999</v>
      </c>
      <c r="C69" s="82">
        <f t="shared" si="13"/>
        <v>90.159523740922054</v>
      </c>
      <c r="D69" s="64"/>
      <c r="E69" s="64"/>
      <c r="F69" s="64"/>
      <c r="G69" s="64"/>
      <c r="H69" s="64"/>
      <c r="P69" s="71"/>
      <c r="Q69" s="72"/>
    </row>
    <row r="70" spans="1:17" x14ac:dyDescent="0.2">
      <c r="A70" s="63" t="s">
        <v>36</v>
      </c>
      <c r="B70" s="64">
        <v>48763.386999999995</v>
      </c>
      <c r="C70" s="82">
        <f t="shared" si="13"/>
        <v>1.4652238320923383</v>
      </c>
      <c r="D70" s="64"/>
      <c r="E70" s="64"/>
      <c r="F70" s="64"/>
      <c r="G70" s="64"/>
      <c r="H70" s="64"/>
      <c r="P70" s="71"/>
      <c r="Q70" s="73"/>
    </row>
    <row r="71" spans="1:17" x14ac:dyDescent="0.2">
      <c r="A71" s="63" t="s">
        <v>38</v>
      </c>
      <c r="B71" s="64">
        <v>8279.4</v>
      </c>
      <c r="C71" s="82">
        <f t="shared" si="13"/>
        <v>0.24877628363725651</v>
      </c>
      <c r="D71" s="64"/>
      <c r="E71" s="64"/>
      <c r="F71" s="64"/>
      <c r="G71" s="64"/>
      <c r="H71" s="64"/>
      <c r="P71" s="71"/>
      <c r="Q71" s="72"/>
    </row>
    <row r="72" spans="1:17" x14ac:dyDescent="0.2">
      <c r="A72" s="63" t="s">
        <v>49</v>
      </c>
      <c r="B72" s="64">
        <v>94483.072470000014</v>
      </c>
      <c r="C72" s="82">
        <f t="shared" si="13"/>
        <v>2.83899167037662</v>
      </c>
      <c r="D72" s="64"/>
      <c r="E72" s="64"/>
      <c r="F72" s="64"/>
      <c r="G72" s="64"/>
      <c r="H72" s="64"/>
      <c r="P72" s="71"/>
      <c r="Q72" s="73"/>
    </row>
    <row r="73" spans="1:17" x14ac:dyDescent="0.2">
      <c r="A73" s="65" t="s">
        <v>11</v>
      </c>
      <c r="B73" s="66">
        <f>SUM(B65:B72)</f>
        <v>3328050.3587199999</v>
      </c>
      <c r="C73" s="66">
        <f>SUM(C65:C72)</f>
        <v>99.999999999999986</v>
      </c>
      <c r="D73" s="67"/>
      <c r="E73" s="66"/>
      <c r="F73" s="66"/>
      <c r="G73" s="66"/>
      <c r="H73" s="66"/>
      <c r="P73" s="78"/>
      <c r="Q73" s="79"/>
    </row>
    <row r="74" spans="1:17" ht="14.25" x14ac:dyDescent="0.2">
      <c r="A74" s="34"/>
      <c r="B74" s="34"/>
      <c r="C74" s="34"/>
      <c r="D74" s="34"/>
      <c r="E74" s="34"/>
      <c r="F74" s="34"/>
      <c r="G74" s="34"/>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13">
    <mergeCell ref="Z42:AA42"/>
    <mergeCell ref="X42:Y42"/>
    <mergeCell ref="V42:W42"/>
    <mergeCell ref="B42:C42"/>
    <mergeCell ref="D42:E42"/>
    <mergeCell ref="F42:G42"/>
    <mergeCell ref="H42:I42"/>
    <mergeCell ref="J42:K42"/>
    <mergeCell ref="T42:U42"/>
    <mergeCell ref="R42:S42"/>
    <mergeCell ref="P42:Q42"/>
    <mergeCell ref="N42:O42"/>
    <mergeCell ref="L42:M42"/>
  </mergeCell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
  <sheetViews>
    <sheetView showGridLines="0" zoomScaleNormal="100" zoomScaleSheetLayoutView="100" workbookViewId="0">
      <selection activeCell="I32" sqref="I32"/>
    </sheetView>
  </sheetViews>
  <sheetFormatPr defaultRowHeight="12.75" x14ac:dyDescent="0.2"/>
  <cols>
    <col min="1" max="1" width="17.28515625" style="3" customWidth="1"/>
    <col min="2" max="256" width="9.140625" style="3"/>
    <col min="257" max="257" width="17.28515625" style="3" customWidth="1"/>
    <col min="258" max="512" width="9.140625" style="3"/>
    <col min="513" max="513" width="17.28515625" style="3" customWidth="1"/>
    <col min="514" max="768" width="9.140625" style="3"/>
    <col min="769" max="769" width="17.28515625" style="3" customWidth="1"/>
    <col min="770" max="1024" width="9.140625" style="3"/>
    <col min="1025" max="1025" width="17.28515625" style="3" customWidth="1"/>
    <col min="1026" max="1280" width="9.140625" style="3"/>
    <col min="1281" max="1281" width="17.28515625" style="3" customWidth="1"/>
    <col min="1282" max="1536" width="9.140625" style="3"/>
    <col min="1537" max="1537" width="17.28515625" style="3" customWidth="1"/>
    <col min="1538" max="1792" width="9.140625" style="3"/>
    <col min="1793" max="1793" width="17.28515625" style="3" customWidth="1"/>
    <col min="1794" max="2048" width="9.140625" style="3"/>
    <col min="2049" max="2049" width="17.28515625" style="3" customWidth="1"/>
    <col min="2050" max="2304" width="9.140625" style="3"/>
    <col min="2305" max="2305" width="17.28515625" style="3" customWidth="1"/>
    <col min="2306" max="2560" width="9.140625" style="3"/>
    <col min="2561" max="2561" width="17.28515625" style="3" customWidth="1"/>
    <col min="2562" max="2816" width="9.140625" style="3"/>
    <col min="2817" max="2817" width="17.28515625" style="3" customWidth="1"/>
    <col min="2818" max="3072" width="9.140625" style="3"/>
    <col min="3073" max="3073" width="17.28515625" style="3" customWidth="1"/>
    <col min="3074" max="3328" width="9.140625" style="3"/>
    <col min="3329" max="3329" width="17.28515625" style="3" customWidth="1"/>
    <col min="3330" max="3584" width="9.140625" style="3"/>
    <col min="3585" max="3585" width="17.28515625" style="3" customWidth="1"/>
    <col min="3586" max="3840" width="9.140625" style="3"/>
    <col min="3841" max="3841" width="17.28515625" style="3" customWidth="1"/>
    <col min="3842" max="4096" width="9.140625" style="3"/>
    <col min="4097" max="4097" width="17.28515625" style="3" customWidth="1"/>
    <col min="4098" max="4352" width="9.140625" style="3"/>
    <col min="4353" max="4353" width="17.28515625" style="3" customWidth="1"/>
    <col min="4354" max="4608" width="9.140625" style="3"/>
    <col min="4609" max="4609" width="17.28515625" style="3" customWidth="1"/>
    <col min="4610" max="4864" width="9.140625" style="3"/>
    <col min="4865" max="4865" width="17.28515625" style="3" customWidth="1"/>
    <col min="4866" max="5120" width="9.140625" style="3"/>
    <col min="5121" max="5121" width="17.28515625" style="3" customWidth="1"/>
    <col min="5122" max="5376" width="9.140625" style="3"/>
    <col min="5377" max="5377" width="17.28515625" style="3" customWidth="1"/>
    <col min="5378" max="5632" width="9.140625" style="3"/>
    <col min="5633" max="5633" width="17.28515625" style="3" customWidth="1"/>
    <col min="5634" max="5888" width="9.140625" style="3"/>
    <col min="5889" max="5889" width="17.28515625" style="3" customWidth="1"/>
    <col min="5890" max="6144" width="9.140625" style="3"/>
    <col min="6145" max="6145" width="17.28515625" style="3" customWidth="1"/>
    <col min="6146" max="6400" width="9.140625" style="3"/>
    <col min="6401" max="6401" width="17.28515625" style="3" customWidth="1"/>
    <col min="6402" max="6656" width="9.140625" style="3"/>
    <col min="6657" max="6657" width="17.28515625" style="3" customWidth="1"/>
    <col min="6658" max="6912" width="9.140625" style="3"/>
    <col min="6913" max="6913" width="17.28515625" style="3" customWidth="1"/>
    <col min="6914" max="7168" width="9.140625" style="3"/>
    <col min="7169" max="7169" width="17.28515625" style="3" customWidth="1"/>
    <col min="7170" max="7424" width="9.140625" style="3"/>
    <col min="7425" max="7425" width="17.28515625" style="3" customWidth="1"/>
    <col min="7426" max="7680" width="9.140625" style="3"/>
    <col min="7681" max="7681" width="17.28515625" style="3" customWidth="1"/>
    <col min="7682" max="7936" width="9.140625" style="3"/>
    <col min="7937" max="7937" width="17.28515625" style="3" customWidth="1"/>
    <col min="7938" max="8192" width="9.140625" style="3"/>
    <col min="8193" max="8193" width="17.28515625" style="3" customWidth="1"/>
    <col min="8194" max="8448" width="9.140625" style="3"/>
    <col min="8449" max="8449" width="17.28515625" style="3" customWidth="1"/>
    <col min="8450" max="8704" width="9.140625" style="3"/>
    <col min="8705" max="8705" width="17.28515625" style="3" customWidth="1"/>
    <col min="8706" max="8960" width="9.140625" style="3"/>
    <col min="8961" max="8961" width="17.28515625" style="3" customWidth="1"/>
    <col min="8962" max="9216" width="9.140625" style="3"/>
    <col min="9217" max="9217" width="17.28515625" style="3" customWidth="1"/>
    <col min="9218" max="9472" width="9.140625" style="3"/>
    <col min="9473" max="9473" width="17.28515625" style="3" customWidth="1"/>
    <col min="9474" max="9728" width="9.140625" style="3"/>
    <col min="9729" max="9729" width="17.28515625" style="3" customWidth="1"/>
    <col min="9730" max="9984" width="9.140625" style="3"/>
    <col min="9985" max="9985" width="17.28515625" style="3" customWidth="1"/>
    <col min="9986" max="10240" width="9.140625" style="3"/>
    <col min="10241" max="10241" width="17.28515625" style="3" customWidth="1"/>
    <col min="10242" max="10496" width="9.140625" style="3"/>
    <col min="10497" max="10497" width="17.28515625" style="3" customWidth="1"/>
    <col min="10498" max="10752" width="9.140625" style="3"/>
    <col min="10753" max="10753" width="17.28515625" style="3" customWidth="1"/>
    <col min="10754" max="11008" width="9.140625" style="3"/>
    <col min="11009" max="11009" width="17.28515625" style="3" customWidth="1"/>
    <col min="11010" max="11264" width="9.140625" style="3"/>
    <col min="11265" max="11265" width="17.28515625" style="3" customWidth="1"/>
    <col min="11266" max="11520" width="9.140625" style="3"/>
    <col min="11521" max="11521" width="17.28515625" style="3" customWidth="1"/>
    <col min="11522" max="11776" width="9.140625" style="3"/>
    <col min="11777" max="11777" width="17.28515625" style="3" customWidth="1"/>
    <col min="11778" max="12032" width="9.140625" style="3"/>
    <col min="12033" max="12033" width="17.28515625" style="3" customWidth="1"/>
    <col min="12034" max="12288" width="9.140625" style="3"/>
    <col min="12289" max="12289" width="17.28515625" style="3" customWidth="1"/>
    <col min="12290" max="12544" width="9.140625" style="3"/>
    <col min="12545" max="12545" width="17.28515625" style="3" customWidth="1"/>
    <col min="12546" max="12800" width="9.140625" style="3"/>
    <col min="12801" max="12801" width="17.28515625" style="3" customWidth="1"/>
    <col min="12802" max="13056" width="9.140625" style="3"/>
    <col min="13057" max="13057" width="17.28515625" style="3" customWidth="1"/>
    <col min="13058" max="13312" width="9.140625" style="3"/>
    <col min="13313" max="13313" width="17.28515625" style="3" customWidth="1"/>
    <col min="13314" max="13568" width="9.140625" style="3"/>
    <col min="13569" max="13569" width="17.28515625" style="3" customWidth="1"/>
    <col min="13570" max="13824" width="9.140625" style="3"/>
    <col min="13825" max="13825" width="17.28515625" style="3" customWidth="1"/>
    <col min="13826" max="14080" width="9.140625" style="3"/>
    <col min="14081" max="14081" width="17.28515625" style="3" customWidth="1"/>
    <col min="14082" max="14336" width="9.140625" style="3"/>
    <col min="14337" max="14337" width="17.28515625" style="3" customWidth="1"/>
    <col min="14338" max="14592" width="9.140625" style="3"/>
    <col min="14593" max="14593" width="17.28515625" style="3" customWidth="1"/>
    <col min="14594" max="14848" width="9.140625" style="3"/>
    <col min="14849" max="14849" width="17.28515625" style="3" customWidth="1"/>
    <col min="14850" max="15104" width="9.140625" style="3"/>
    <col min="15105" max="15105" width="17.28515625" style="3" customWidth="1"/>
    <col min="15106" max="15360" width="9.140625" style="3"/>
    <col min="15361" max="15361" width="17.28515625" style="3" customWidth="1"/>
    <col min="15362" max="15616" width="9.140625" style="3"/>
    <col min="15617" max="15617" width="17.28515625" style="3" customWidth="1"/>
    <col min="15618" max="15872" width="9.140625" style="3"/>
    <col min="15873" max="15873" width="17.28515625" style="3" customWidth="1"/>
    <col min="15874" max="16128" width="9.140625" style="3"/>
    <col min="16129" max="16129" width="17.28515625" style="3" customWidth="1"/>
    <col min="16130" max="16384" width="9.140625" style="3"/>
  </cols>
  <sheetData>
    <row r="2" spans="1:14" ht="18" customHeight="1" x14ac:dyDescent="0.2">
      <c r="A2" s="68" t="s">
        <v>51</v>
      </c>
    </row>
    <row r="3" spans="1:14" ht="23.25" customHeight="1" x14ac:dyDescent="0.2"/>
    <row r="4" spans="1:14" x14ac:dyDescent="0.2">
      <c r="A4" s="69" t="s">
        <v>52</v>
      </c>
    </row>
    <row r="5" spans="1:14" ht="15" customHeight="1" x14ac:dyDescent="0.2">
      <c r="A5" s="1153" t="s">
        <v>53</v>
      </c>
      <c r="B5" s="1153"/>
      <c r="C5" s="1153"/>
      <c r="D5" s="1153"/>
      <c r="E5" s="1153"/>
      <c r="F5" s="1153"/>
      <c r="G5" s="1153"/>
      <c r="H5" s="1153"/>
      <c r="I5" s="1153"/>
      <c r="J5" s="1153"/>
      <c r="K5" s="1153"/>
      <c r="L5" s="1153"/>
      <c r="M5" s="1153"/>
      <c r="N5" s="1153"/>
    </row>
    <row r="6" spans="1:14" ht="52.5" customHeight="1" x14ac:dyDescent="0.2">
      <c r="A6" s="1153"/>
      <c r="B6" s="1153"/>
      <c r="C6" s="1153"/>
      <c r="D6" s="1153"/>
      <c r="E6" s="1153"/>
      <c r="F6" s="1153"/>
      <c r="G6" s="1153"/>
      <c r="H6" s="1153"/>
      <c r="I6" s="1153"/>
      <c r="J6" s="1153"/>
      <c r="K6" s="1153"/>
      <c r="L6" s="1153"/>
      <c r="M6" s="1153"/>
      <c r="N6" s="1153"/>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17" orientation="landscape" useFirstPageNumber="1" r:id="rId2"/>
  <headerFooter>
    <oddHeader>&amp;L&amp;"Tahoma,Kurzíva"&amp;9Závěrečný účet Moravskoslezského kraje za rok 2022</oddHeader>
    <oddFooter>&amp;C&amp;"Tahoma,Obyčejné"&amp;P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27AB-51C5-4FA8-B619-C5DEE3469FAE}">
  <sheetPr>
    <pageSetUpPr fitToPage="1"/>
  </sheetPr>
  <dimension ref="A1:O255"/>
  <sheetViews>
    <sheetView zoomScaleNormal="100" zoomScaleSheetLayoutView="100" workbookViewId="0">
      <selection activeCell="H6" sqref="H6"/>
    </sheetView>
  </sheetViews>
  <sheetFormatPr defaultRowHeight="12.75" x14ac:dyDescent="0.2"/>
  <cols>
    <col min="1" max="1" width="8.140625" style="583" customWidth="1"/>
    <col min="2" max="2" width="10" style="583" customWidth="1"/>
    <col min="3" max="3" width="80.7109375" style="583" customWidth="1"/>
    <col min="4" max="6" width="15.7109375" style="491" customWidth="1"/>
    <col min="7" max="7" width="9.85546875" style="491" customWidth="1"/>
    <col min="8" max="16384" width="9.140625" style="491"/>
  </cols>
  <sheetData>
    <row r="1" spans="1:8" s="469" customFormat="1" x14ac:dyDescent="0.2">
      <c r="A1" s="462"/>
      <c r="B1" s="463"/>
      <c r="C1" s="464"/>
      <c r="D1" s="465"/>
      <c r="E1" s="465"/>
      <c r="F1" s="466"/>
      <c r="G1" s="467"/>
      <c r="H1" s="468"/>
    </row>
    <row r="2" spans="1:8" s="469" customFormat="1" ht="18" customHeight="1" x14ac:dyDescent="0.2">
      <c r="A2" s="1158" t="s">
        <v>3579</v>
      </c>
      <c r="B2" s="1158"/>
      <c r="C2" s="1158"/>
      <c r="D2" s="1158"/>
      <c r="E2" s="1158"/>
      <c r="F2" s="1158"/>
      <c r="G2" s="1158"/>
      <c r="H2" s="470"/>
    </row>
    <row r="3" spans="1:8" s="469" customFormat="1" x14ac:dyDescent="0.2">
      <c r="A3" s="470"/>
      <c r="B3" s="470"/>
      <c r="C3" s="470"/>
      <c r="D3" s="466"/>
      <c r="E3" s="466"/>
      <c r="F3" s="466"/>
      <c r="G3" s="471"/>
      <c r="H3" s="470"/>
    </row>
    <row r="4" spans="1:8" s="469" customFormat="1" ht="18" customHeight="1" x14ac:dyDescent="0.2">
      <c r="A4" s="1159" t="s">
        <v>57</v>
      </c>
      <c r="B4" s="1159"/>
      <c r="C4" s="1159"/>
      <c r="D4" s="1159"/>
      <c r="E4" s="1159"/>
      <c r="F4" s="1159"/>
      <c r="G4" s="1159"/>
      <c r="H4" s="470"/>
    </row>
    <row r="5" spans="1:8" s="469" customFormat="1" ht="15" x14ac:dyDescent="0.2">
      <c r="A5" s="472"/>
      <c r="B5" s="472"/>
      <c r="C5" s="472"/>
      <c r="D5" s="472"/>
      <c r="E5" s="472"/>
      <c r="F5" s="473"/>
      <c r="G5" s="474"/>
      <c r="H5" s="470"/>
    </row>
    <row r="6" spans="1:8" s="469" customFormat="1" ht="16.5" customHeight="1" x14ac:dyDescent="0.2">
      <c r="A6" s="475" t="s">
        <v>5</v>
      </c>
      <c r="B6" s="472"/>
      <c r="C6" s="472"/>
      <c r="D6" s="472"/>
      <c r="E6" s="472"/>
      <c r="F6" s="473"/>
      <c r="G6" s="474"/>
      <c r="H6" s="470"/>
    </row>
    <row r="7" spans="1:8" s="469" customFormat="1" ht="12.75" customHeight="1" thickBot="1" x14ac:dyDescent="0.25">
      <c r="A7" s="475"/>
      <c r="B7" s="476"/>
      <c r="C7" s="476"/>
      <c r="D7" s="477"/>
      <c r="E7" s="477"/>
      <c r="F7" s="477"/>
      <c r="G7" s="478" t="s">
        <v>2</v>
      </c>
      <c r="H7" s="470"/>
    </row>
    <row r="8" spans="1:8" s="469" customFormat="1" ht="36" customHeight="1" thickBot="1" x14ac:dyDescent="0.25">
      <c r="A8" s="479" t="s">
        <v>58</v>
      </c>
      <c r="B8" s="480" t="s">
        <v>59</v>
      </c>
      <c r="C8" s="481" t="s">
        <v>60</v>
      </c>
      <c r="D8" s="482" t="s">
        <v>61</v>
      </c>
      <c r="E8" s="483" t="s">
        <v>62</v>
      </c>
      <c r="F8" s="482" t="s">
        <v>1</v>
      </c>
      <c r="G8" s="484" t="s">
        <v>63</v>
      </c>
      <c r="H8" s="470"/>
    </row>
    <row r="9" spans="1:8" x14ac:dyDescent="0.2">
      <c r="A9" s="485" t="s">
        <v>64</v>
      </c>
      <c r="B9" s="486">
        <v>1111</v>
      </c>
      <c r="C9" s="487" t="s">
        <v>3580</v>
      </c>
      <c r="D9" s="488">
        <v>1200000</v>
      </c>
      <c r="E9" s="489">
        <v>1350000</v>
      </c>
      <c r="F9" s="488">
        <v>1403333.2629200001</v>
      </c>
      <c r="G9" s="490">
        <f t="shared" ref="G9:G76" si="0">F9/E9*100</f>
        <v>103.95061206814815</v>
      </c>
    </row>
    <row r="10" spans="1:8" x14ac:dyDescent="0.2">
      <c r="A10" s="485" t="s">
        <v>64</v>
      </c>
      <c r="B10" s="486">
        <v>1112</v>
      </c>
      <c r="C10" s="487" t="s">
        <v>3581</v>
      </c>
      <c r="D10" s="488">
        <v>50000</v>
      </c>
      <c r="E10" s="489">
        <v>100000</v>
      </c>
      <c r="F10" s="488">
        <v>130837.10147000001</v>
      </c>
      <c r="G10" s="490">
        <f t="shared" si="0"/>
        <v>130.83710146999999</v>
      </c>
    </row>
    <row r="11" spans="1:8" x14ac:dyDescent="0.2">
      <c r="A11" s="485" t="s">
        <v>64</v>
      </c>
      <c r="B11" s="486">
        <v>1113</v>
      </c>
      <c r="C11" s="487" t="s">
        <v>3582</v>
      </c>
      <c r="D11" s="488">
        <v>200000</v>
      </c>
      <c r="E11" s="489">
        <v>250000</v>
      </c>
      <c r="F11" s="488">
        <v>290849.22716000001</v>
      </c>
      <c r="G11" s="490">
        <f t="shared" si="0"/>
        <v>116.339690864</v>
      </c>
    </row>
    <row r="12" spans="1:8" x14ac:dyDescent="0.2">
      <c r="A12" s="485" t="s">
        <v>64</v>
      </c>
      <c r="B12" s="486">
        <v>1121</v>
      </c>
      <c r="C12" s="487" t="s">
        <v>3583</v>
      </c>
      <c r="D12" s="488">
        <v>1400000</v>
      </c>
      <c r="E12" s="489">
        <v>2000000</v>
      </c>
      <c r="F12" s="488">
        <v>2198575.21374</v>
      </c>
      <c r="G12" s="490">
        <f t="shared" si="0"/>
        <v>109.92876068699999</v>
      </c>
    </row>
    <row r="13" spans="1:8" ht="25.5" x14ac:dyDescent="0.2">
      <c r="A13" s="485" t="s">
        <v>64</v>
      </c>
      <c r="B13" s="486">
        <v>1123</v>
      </c>
      <c r="C13" s="487" t="s">
        <v>3584</v>
      </c>
      <c r="D13" s="488">
        <v>63000</v>
      </c>
      <c r="E13" s="489">
        <v>43636.92</v>
      </c>
      <c r="F13" s="488">
        <v>43636.92</v>
      </c>
      <c r="G13" s="490">
        <f t="shared" si="0"/>
        <v>100</v>
      </c>
    </row>
    <row r="14" spans="1:8" x14ac:dyDescent="0.2">
      <c r="A14" s="485" t="s">
        <v>64</v>
      </c>
      <c r="B14" s="486">
        <v>1211</v>
      </c>
      <c r="C14" s="487" t="s">
        <v>3585</v>
      </c>
      <c r="D14" s="488">
        <v>4350000</v>
      </c>
      <c r="E14" s="489">
        <v>4900000</v>
      </c>
      <c r="F14" s="488">
        <v>4997027.20847</v>
      </c>
      <c r="G14" s="490">
        <f t="shared" si="0"/>
        <v>101.98014711163266</v>
      </c>
    </row>
    <row r="15" spans="1:8" x14ac:dyDescent="0.2">
      <c r="A15" s="485" t="s">
        <v>64</v>
      </c>
      <c r="B15" s="486">
        <v>1332</v>
      </c>
      <c r="C15" s="487" t="s">
        <v>3586</v>
      </c>
      <c r="D15" s="488">
        <v>4000</v>
      </c>
      <c r="E15" s="489">
        <v>4000</v>
      </c>
      <c r="F15" s="488">
        <v>7415.35</v>
      </c>
      <c r="G15" s="490">
        <f t="shared" si="0"/>
        <v>185.38374999999999</v>
      </c>
    </row>
    <row r="16" spans="1:8" x14ac:dyDescent="0.2">
      <c r="A16" s="485" t="s">
        <v>64</v>
      </c>
      <c r="B16" s="486">
        <v>1357</v>
      </c>
      <c r="C16" s="487" t="s">
        <v>3587</v>
      </c>
      <c r="D16" s="488">
        <v>15000</v>
      </c>
      <c r="E16" s="489">
        <v>15000</v>
      </c>
      <c r="F16" s="488">
        <v>18247.963</v>
      </c>
      <c r="G16" s="490">
        <f t="shared" si="0"/>
        <v>121.65308666666665</v>
      </c>
    </row>
    <row r="17" spans="1:8" x14ac:dyDescent="0.2">
      <c r="A17" s="485" t="s">
        <v>64</v>
      </c>
      <c r="B17" s="486">
        <v>1361</v>
      </c>
      <c r="C17" s="487" t="s">
        <v>3588</v>
      </c>
      <c r="D17" s="488">
        <v>1700</v>
      </c>
      <c r="E17" s="489">
        <v>2919.96</v>
      </c>
      <c r="F17" s="488">
        <v>3083.6246799999999</v>
      </c>
      <c r="G17" s="490">
        <f t="shared" si="0"/>
        <v>105.60503157577502</v>
      </c>
    </row>
    <row r="18" spans="1:8" ht="13.5" thickBot="1" x14ac:dyDescent="0.25">
      <c r="A18" s="492"/>
      <c r="B18" s="493"/>
      <c r="C18" s="494" t="s">
        <v>5</v>
      </c>
      <c r="D18" s="495">
        <v>7283700</v>
      </c>
      <c r="E18" s="496">
        <v>8665556.8800000008</v>
      </c>
      <c r="F18" s="495">
        <v>9093005.8714400027</v>
      </c>
      <c r="G18" s="497">
        <f t="shared" si="0"/>
        <v>104.93273539553527</v>
      </c>
    </row>
    <row r="19" spans="1:8" x14ac:dyDescent="0.2">
      <c r="A19" s="498"/>
      <c r="B19" s="499"/>
      <c r="C19" s="499"/>
      <c r="D19" s="500"/>
      <c r="E19" s="500"/>
      <c r="F19" s="500"/>
      <c r="G19" s="501"/>
    </row>
    <row r="20" spans="1:8" s="469" customFormat="1" x14ac:dyDescent="0.2">
      <c r="A20" s="468"/>
      <c r="B20" s="468"/>
      <c r="C20" s="502"/>
      <c r="D20" s="503"/>
      <c r="E20" s="503"/>
      <c r="F20" s="503"/>
      <c r="G20" s="504"/>
      <c r="H20" s="470"/>
    </row>
    <row r="21" spans="1:8" s="469" customFormat="1" ht="16.5" customHeight="1" x14ac:dyDescent="0.2">
      <c r="A21" s="475" t="s">
        <v>6</v>
      </c>
      <c r="B21" s="468"/>
      <c r="C21" s="502"/>
      <c r="D21" s="503"/>
      <c r="E21" s="503"/>
      <c r="F21" s="503"/>
      <c r="G21" s="504"/>
      <c r="H21" s="470"/>
    </row>
    <row r="22" spans="1:8" s="469" customFormat="1" ht="12.75" customHeight="1" thickBot="1" x14ac:dyDescent="0.25">
      <c r="A22" s="475"/>
      <c r="B22" s="476"/>
      <c r="C22" s="476"/>
      <c r="D22" s="477"/>
      <c r="E22" s="477"/>
      <c r="F22" s="477"/>
      <c r="G22" s="478" t="s">
        <v>2</v>
      </c>
      <c r="H22" s="470"/>
    </row>
    <row r="23" spans="1:8" s="469" customFormat="1" ht="36" customHeight="1" thickBot="1" x14ac:dyDescent="0.25">
      <c r="A23" s="479" t="s">
        <v>58</v>
      </c>
      <c r="B23" s="505" t="s">
        <v>59</v>
      </c>
      <c r="C23" s="505" t="s">
        <v>60</v>
      </c>
      <c r="D23" s="506" t="s">
        <v>61</v>
      </c>
      <c r="E23" s="506" t="s">
        <v>62</v>
      </c>
      <c r="F23" s="506" t="s">
        <v>1</v>
      </c>
      <c r="G23" s="507" t="s">
        <v>63</v>
      </c>
      <c r="H23" s="470"/>
    </row>
    <row r="24" spans="1:8" x14ac:dyDescent="0.2">
      <c r="A24" s="508">
        <v>2143</v>
      </c>
      <c r="B24" s="486">
        <v>2212</v>
      </c>
      <c r="C24" s="509" t="s">
        <v>3589</v>
      </c>
      <c r="D24" s="488">
        <v>0</v>
      </c>
      <c r="E24" s="489">
        <v>26.55</v>
      </c>
      <c r="F24" s="488">
        <v>37.141319999999993</v>
      </c>
      <c r="G24" s="490">
        <f t="shared" si="0"/>
        <v>139.89197740112991</v>
      </c>
    </row>
    <row r="25" spans="1:8" x14ac:dyDescent="0.2">
      <c r="A25" s="508">
        <v>2143</v>
      </c>
      <c r="B25" s="486">
        <v>2324</v>
      </c>
      <c r="C25" s="509" t="s">
        <v>3590</v>
      </c>
      <c r="D25" s="488">
        <v>0</v>
      </c>
      <c r="E25" s="489">
        <v>478.14</v>
      </c>
      <c r="F25" s="488">
        <v>478.1386</v>
      </c>
      <c r="G25" s="490">
        <f t="shared" si="0"/>
        <v>99.999707198728402</v>
      </c>
    </row>
    <row r="26" spans="1:8" x14ac:dyDescent="0.2">
      <c r="A26" s="510">
        <v>2143</v>
      </c>
      <c r="B26" s="511"/>
      <c r="C26" s="512" t="s">
        <v>0</v>
      </c>
      <c r="D26" s="513">
        <v>0</v>
      </c>
      <c r="E26" s="500">
        <v>504.69</v>
      </c>
      <c r="F26" s="513">
        <v>515.27991999999995</v>
      </c>
      <c r="G26" s="514">
        <f t="shared" si="0"/>
        <v>102.09830192791614</v>
      </c>
    </row>
    <row r="27" spans="1:8" x14ac:dyDescent="0.2">
      <c r="A27" s="515"/>
      <c r="B27" s="516"/>
      <c r="C27" s="517"/>
      <c r="D27" s="518"/>
      <c r="E27" s="519"/>
      <c r="F27" s="518"/>
      <c r="G27" s="520"/>
    </row>
    <row r="28" spans="1:8" x14ac:dyDescent="0.2">
      <c r="A28" s="508">
        <v>2212</v>
      </c>
      <c r="B28" s="521">
        <v>2212</v>
      </c>
      <c r="C28" s="509" t="s">
        <v>3589</v>
      </c>
      <c r="D28" s="522">
        <v>0</v>
      </c>
      <c r="E28" s="489">
        <v>0</v>
      </c>
      <c r="F28" s="522">
        <v>15</v>
      </c>
      <c r="G28" s="523" t="s">
        <v>3125</v>
      </c>
    </row>
    <row r="29" spans="1:8" x14ac:dyDescent="0.2">
      <c r="A29" s="508">
        <v>2212</v>
      </c>
      <c r="B29" s="486">
        <v>2310</v>
      </c>
      <c r="C29" s="509" t="s">
        <v>3591</v>
      </c>
      <c r="D29" s="488">
        <v>0</v>
      </c>
      <c r="E29" s="489">
        <v>2182.5700000000002</v>
      </c>
      <c r="F29" s="488">
        <v>3056.5021399999996</v>
      </c>
      <c r="G29" s="490">
        <f t="shared" si="0"/>
        <v>140.04142547547156</v>
      </c>
    </row>
    <row r="30" spans="1:8" x14ac:dyDescent="0.2">
      <c r="A30" s="508">
        <v>2212</v>
      </c>
      <c r="B30" s="486">
        <v>2324</v>
      </c>
      <c r="C30" s="509" t="s">
        <v>3590</v>
      </c>
      <c r="D30" s="488">
        <v>0</v>
      </c>
      <c r="E30" s="489">
        <v>271.64</v>
      </c>
      <c r="F30" s="488">
        <v>271.62961000000001</v>
      </c>
      <c r="G30" s="490">
        <f t="shared" si="0"/>
        <v>99.996175084670895</v>
      </c>
    </row>
    <row r="31" spans="1:8" x14ac:dyDescent="0.2">
      <c r="A31" s="510">
        <v>2212</v>
      </c>
      <c r="B31" s="511"/>
      <c r="C31" s="512" t="s">
        <v>67</v>
      </c>
      <c r="D31" s="513">
        <v>0</v>
      </c>
      <c r="E31" s="500">
        <v>2454.21</v>
      </c>
      <c r="F31" s="513">
        <v>3343.13175</v>
      </c>
      <c r="G31" s="514">
        <f t="shared" si="0"/>
        <v>136.22028066057916</v>
      </c>
    </row>
    <row r="32" spans="1:8" x14ac:dyDescent="0.2">
      <c r="A32" s="515"/>
      <c r="B32" s="516"/>
      <c r="C32" s="517"/>
      <c r="D32" s="518"/>
      <c r="E32" s="519"/>
      <c r="F32" s="518"/>
      <c r="G32" s="520"/>
    </row>
    <row r="33" spans="1:7" x14ac:dyDescent="0.2">
      <c r="A33" s="508">
        <v>2229</v>
      </c>
      <c r="B33" s="521">
        <v>2212</v>
      </c>
      <c r="C33" s="509" t="s">
        <v>3589</v>
      </c>
      <c r="D33" s="522">
        <v>5000</v>
      </c>
      <c r="E33" s="489">
        <v>7492.83</v>
      </c>
      <c r="F33" s="522">
        <v>9855.8389999999999</v>
      </c>
      <c r="G33" s="490">
        <f t="shared" si="0"/>
        <v>131.53693597746113</v>
      </c>
    </row>
    <row r="34" spans="1:7" x14ac:dyDescent="0.2">
      <c r="A34" s="508">
        <v>2229</v>
      </c>
      <c r="B34" s="486">
        <v>2324</v>
      </c>
      <c r="C34" s="509" t="s">
        <v>3590</v>
      </c>
      <c r="D34" s="488">
        <v>0</v>
      </c>
      <c r="E34" s="489">
        <v>20.22</v>
      </c>
      <c r="F34" s="488">
        <v>23.220479999999998</v>
      </c>
      <c r="G34" s="490">
        <f t="shared" si="0"/>
        <v>114.83916913946588</v>
      </c>
    </row>
    <row r="35" spans="1:7" x14ac:dyDescent="0.2">
      <c r="A35" s="508">
        <v>2229</v>
      </c>
      <c r="B35" s="486">
        <v>2329</v>
      </c>
      <c r="C35" s="509" t="s">
        <v>66</v>
      </c>
      <c r="D35" s="488">
        <v>0</v>
      </c>
      <c r="E35" s="489">
        <v>84</v>
      </c>
      <c r="F35" s="488">
        <v>164</v>
      </c>
      <c r="G35" s="490">
        <f t="shared" si="0"/>
        <v>195.23809523809524</v>
      </c>
    </row>
    <row r="36" spans="1:7" x14ac:dyDescent="0.2">
      <c r="A36" s="524">
        <v>2229</v>
      </c>
      <c r="B36" s="511"/>
      <c r="C36" s="525" t="s">
        <v>68</v>
      </c>
      <c r="D36" s="513">
        <v>5000</v>
      </c>
      <c r="E36" s="526">
        <v>7597.05</v>
      </c>
      <c r="F36" s="513">
        <v>10043.059479999998</v>
      </c>
      <c r="G36" s="527">
        <f t="shared" si="0"/>
        <v>132.19683271796288</v>
      </c>
    </row>
    <row r="37" spans="1:7" x14ac:dyDescent="0.2">
      <c r="A37" s="515"/>
      <c r="B37" s="516"/>
      <c r="C37" s="517"/>
      <c r="D37" s="518"/>
      <c r="E37" s="519"/>
      <c r="F37" s="518"/>
      <c r="G37" s="520"/>
    </row>
    <row r="38" spans="1:7" x14ac:dyDescent="0.2">
      <c r="A38" s="508">
        <v>2251</v>
      </c>
      <c r="B38" s="521">
        <v>2132</v>
      </c>
      <c r="C38" s="509" t="s">
        <v>3592</v>
      </c>
      <c r="D38" s="522">
        <v>8954</v>
      </c>
      <c r="E38" s="489">
        <v>1554</v>
      </c>
      <c r="F38" s="522">
        <v>1637.15291</v>
      </c>
      <c r="G38" s="490">
        <f t="shared" si="0"/>
        <v>105.35089510939511</v>
      </c>
    </row>
    <row r="39" spans="1:7" x14ac:dyDescent="0.2">
      <c r="A39" s="508">
        <v>2251</v>
      </c>
      <c r="B39" s="486">
        <v>2212</v>
      </c>
      <c r="C39" s="509" t="s">
        <v>3589</v>
      </c>
      <c r="D39" s="488">
        <v>0</v>
      </c>
      <c r="E39" s="489">
        <v>7.42</v>
      </c>
      <c r="F39" s="488">
        <v>7.4293999999999993</v>
      </c>
      <c r="G39" s="490">
        <f t="shared" si="0"/>
        <v>100.1266846361186</v>
      </c>
    </row>
    <row r="40" spans="1:7" x14ac:dyDescent="0.2">
      <c r="A40" s="510">
        <v>2251</v>
      </c>
      <c r="B40" s="511"/>
      <c r="C40" s="512" t="s">
        <v>69</v>
      </c>
      <c r="D40" s="513">
        <v>8954</v>
      </c>
      <c r="E40" s="500">
        <v>1561.42</v>
      </c>
      <c r="F40" s="513">
        <v>1644.5823099999998</v>
      </c>
      <c r="G40" s="514">
        <f t="shared" si="0"/>
        <v>105.3260692190442</v>
      </c>
    </row>
    <row r="41" spans="1:7" x14ac:dyDescent="0.2">
      <c r="A41" s="515"/>
      <c r="B41" s="516"/>
      <c r="C41" s="517"/>
      <c r="D41" s="518"/>
      <c r="E41" s="519"/>
      <c r="F41" s="518"/>
      <c r="G41" s="520"/>
    </row>
    <row r="42" spans="1:7" x14ac:dyDescent="0.2">
      <c r="A42" s="508">
        <v>2292</v>
      </c>
      <c r="B42" s="521">
        <v>2212</v>
      </c>
      <c r="C42" s="509" t="s">
        <v>3589</v>
      </c>
      <c r="D42" s="522">
        <v>0</v>
      </c>
      <c r="E42" s="489">
        <v>4411.5349999999999</v>
      </c>
      <c r="F42" s="522">
        <v>5681.5460000000003</v>
      </c>
      <c r="G42" s="490">
        <f t="shared" si="0"/>
        <v>128.78841491680336</v>
      </c>
    </row>
    <row r="43" spans="1:7" x14ac:dyDescent="0.2">
      <c r="A43" s="510">
        <v>2292</v>
      </c>
      <c r="B43" s="511"/>
      <c r="C43" s="512" t="s">
        <v>2902</v>
      </c>
      <c r="D43" s="513">
        <v>0</v>
      </c>
      <c r="E43" s="500">
        <v>4411.5349999999999</v>
      </c>
      <c r="F43" s="513">
        <v>5681.5460000000003</v>
      </c>
      <c r="G43" s="514">
        <f t="shared" si="0"/>
        <v>128.78841491680336</v>
      </c>
    </row>
    <row r="44" spans="1:7" x14ac:dyDescent="0.2">
      <c r="A44" s="515"/>
      <c r="B44" s="516"/>
      <c r="C44" s="517"/>
      <c r="D44" s="518"/>
      <c r="E44" s="519"/>
      <c r="F44" s="518"/>
      <c r="G44" s="520"/>
    </row>
    <row r="45" spans="1:7" x14ac:dyDescent="0.2">
      <c r="A45" s="508">
        <v>2294</v>
      </c>
      <c r="B45" s="521">
        <v>2212</v>
      </c>
      <c r="C45" s="509" t="s">
        <v>3589</v>
      </c>
      <c r="D45" s="522">
        <v>0</v>
      </c>
      <c r="E45" s="489">
        <v>1591.59</v>
      </c>
      <c r="F45" s="522">
        <v>1591.595</v>
      </c>
      <c r="G45" s="490">
        <f t="shared" si="0"/>
        <v>100.00031415125757</v>
      </c>
    </row>
    <row r="46" spans="1:7" x14ac:dyDescent="0.2">
      <c r="A46" s="508">
        <v>2294</v>
      </c>
      <c r="B46" s="486">
        <v>2229</v>
      </c>
      <c r="C46" s="509" t="s">
        <v>3126</v>
      </c>
      <c r="D46" s="488">
        <v>0</v>
      </c>
      <c r="E46" s="489">
        <v>4993.7299999999996</v>
      </c>
      <c r="F46" s="488">
        <v>4993.7407799999992</v>
      </c>
      <c r="G46" s="490">
        <f t="shared" si="0"/>
        <v>100.00021587070185</v>
      </c>
    </row>
    <row r="47" spans="1:7" x14ac:dyDescent="0.2">
      <c r="A47" s="510">
        <v>2294</v>
      </c>
      <c r="B47" s="511"/>
      <c r="C47" s="512" t="s">
        <v>2903</v>
      </c>
      <c r="D47" s="513">
        <v>0</v>
      </c>
      <c r="E47" s="500">
        <v>6585.32</v>
      </c>
      <c r="F47" s="513">
        <v>6585.3357799999994</v>
      </c>
      <c r="G47" s="514">
        <f t="shared" si="0"/>
        <v>100.00023962389071</v>
      </c>
    </row>
    <row r="48" spans="1:7" x14ac:dyDescent="0.2">
      <c r="A48" s="515"/>
      <c r="B48" s="516"/>
      <c r="C48" s="517"/>
      <c r="D48" s="518"/>
      <c r="E48" s="519"/>
      <c r="F48" s="518"/>
      <c r="G48" s="520"/>
    </row>
    <row r="49" spans="1:7" x14ac:dyDescent="0.2">
      <c r="A49" s="508">
        <v>2299</v>
      </c>
      <c r="B49" s="521">
        <v>2212</v>
      </c>
      <c r="C49" s="509" t="s">
        <v>3589</v>
      </c>
      <c r="D49" s="522">
        <v>0</v>
      </c>
      <c r="E49" s="489">
        <v>24.27</v>
      </c>
      <c r="F49" s="522">
        <v>24.271999999999998</v>
      </c>
      <c r="G49" s="490">
        <f t="shared" si="0"/>
        <v>100.00824062628759</v>
      </c>
    </row>
    <row r="50" spans="1:7" x14ac:dyDescent="0.2">
      <c r="A50" s="510">
        <v>2299</v>
      </c>
      <c r="B50" s="511"/>
      <c r="C50" s="512" t="s">
        <v>70</v>
      </c>
      <c r="D50" s="513">
        <v>0</v>
      </c>
      <c r="E50" s="500">
        <v>24.27</v>
      </c>
      <c r="F50" s="513">
        <v>24.271999999999998</v>
      </c>
      <c r="G50" s="514">
        <f t="shared" si="0"/>
        <v>100.00824062628759</v>
      </c>
    </row>
    <row r="51" spans="1:7" x14ac:dyDescent="0.2">
      <c r="A51" s="515"/>
      <c r="B51" s="516"/>
      <c r="C51" s="517"/>
      <c r="D51" s="518"/>
      <c r="E51" s="519"/>
      <c r="F51" s="518"/>
      <c r="G51" s="520"/>
    </row>
    <row r="52" spans="1:7" x14ac:dyDescent="0.2">
      <c r="A52" s="508">
        <v>3121</v>
      </c>
      <c r="B52" s="521">
        <v>2123</v>
      </c>
      <c r="C52" s="509" t="s">
        <v>3593</v>
      </c>
      <c r="D52" s="522">
        <v>0</v>
      </c>
      <c r="E52" s="489">
        <v>216</v>
      </c>
      <c r="F52" s="522">
        <v>216</v>
      </c>
      <c r="G52" s="490">
        <f t="shared" si="0"/>
        <v>100</v>
      </c>
    </row>
    <row r="53" spans="1:7" x14ac:dyDescent="0.2">
      <c r="A53" s="508">
        <v>3121</v>
      </c>
      <c r="B53" s="486">
        <v>2324</v>
      </c>
      <c r="C53" s="509" t="s">
        <v>3590</v>
      </c>
      <c r="D53" s="488">
        <v>0</v>
      </c>
      <c r="E53" s="489">
        <v>7.4</v>
      </c>
      <c r="F53" s="488">
        <v>7.4051999999999998</v>
      </c>
      <c r="G53" s="490">
        <f t="shared" si="0"/>
        <v>100.07027027027027</v>
      </c>
    </row>
    <row r="54" spans="1:7" x14ac:dyDescent="0.2">
      <c r="A54" s="510">
        <v>3121</v>
      </c>
      <c r="B54" s="511"/>
      <c r="C54" s="512" t="s">
        <v>73</v>
      </c>
      <c r="D54" s="513">
        <v>0</v>
      </c>
      <c r="E54" s="500">
        <v>223.4</v>
      </c>
      <c r="F54" s="513">
        <v>223.40520000000001</v>
      </c>
      <c r="G54" s="514">
        <f t="shared" si="0"/>
        <v>100.00232766338407</v>
      </c>
    </row>
    <row r="55" spans="1:7" x14ac:dyDescent="0.2">
      <c r="A55" s="515"/>
      <c r="B55" s="516"/>
      <c r="C55" s="517"/>
      <c r="D55" s="518"/>
      <c r="E55" s="519"/>
      <c r="F55" s="518"/>
      <c r="G55" s="520"/>
    </row>
    <row r="56" spans="1:7" x14ac:dyDescent="0.2">
      <c r="A56" s="508">
        <v>3122</v>
      </c>
      <c r="B56" s="521">
        <v>2123</v>
      </c>
      <c r="C56" s="509" t="s">
        <v>3593</v>
      </c>
      <c r="D56" s="522">
        <v>0</v>
      </c>
      <c r="E56" s="489">
        <v>11.82</v>
      </c>
      <c r="F56" s="522">
        <v>11.821</v>
      </c>
      <c r="G56" s="490">
        <f t="shared" si="0"/>
        <v>100.00846023688663</v>
      </c>
    </row>
    <row r="57" spans="1:7" x14ac:dyDescent="0.2">
      <c r="A57" s="508">
        <v>3122</v>
      </c>
      <c r="B57" s="486">
        <v>2212</v>
      </c>
      <c r="C57" s="509" t="s">
        <v>3589</v>
      </c>
      <c r="D57" s="488">
        <v>0</v>
      </c>
      <c r="E57" s="489">
        <v>2</v>
      </c>
      <c r="F57" s="488">
        <v>2</v>
      </c>
      <c r="G57" s="490">
        <f t="shared" si="0"/>
        <v>100</v>
      </c>
    </row>
    <row r="58" spans="1:7" x14ac:dyDescent="0.2">
      <c r="A58" s="508">
        <v>3122</v>
      </c>
      <c r="B58" s="486">
        <v>2324</v>
      </c>
      <c r="C58" s="509" t="s">
        <v>3590</v>
      </c>
      <c r="D58" s="488">
        <v>0</v>
      </c>
      <c r="E58" s="489">
        <v>8.74</v>
      </c>
      <c r="F58" s="488">
        <v>8.7374100000000006</v>
      </c>
      <c r="G58" s="490">
        <f t="shared" si="0"/>
        <v>99.970366132723115</v>
      </c>
    </row>
    <row r="59" spans="1:7" x14ac:dyDescent="0.2">
      <c r="A59" s="510">
        <v>3122</v>
      </c>
      <c r="B59" s="511"/>
      <c r="C59" s="512" t="s">
        <v>74</v>
      </c>
      <c r="D59" s="513">
        <v>0</v>
      </c>
      <c r="E59" s="500">
        <v>22.56</v>
      </c>
      <c r="F59" s="513">
        <v>22.558409999999999</v>
      </c>
      <c r="G59" s="514">
        <f t="shared" si="0"/>
        <v>99.992952127659578</v>
      </c>
    </row>
    <row r="60" spans="1:7" x14ac:dyDescent="0.2">
      <c r="A60" s="515"/>
      <c r="B60" s="528"/>
      <c r="C60" s="517"/>
      <c r="D60" s="519"/>
      <c r="E60" s="519"/>
      <c r="F60" s="519"/>
      <c r="G60" s="520"/>
    </row>
    <row r="61" spans="1:7" x14ac:dyDescent="0.2">
      <c r="A61" s="508">
        <v>3127</v>
      </c>
      <c r="B61" s="521">
        <v>2212</v>
      </c>
      <c r="C61" s="509" t="s">
        <v>3589</v>
      </c>
      <c r="D61" s="522">
        <v>0</v>
      </c>
      <c r="E61" s="489">
        <v>94.38</v>
      </c>
      <c r="F61" s="522">
        <v>94.37124</v>
      </c>
      <c r="G61" s="490">
        <f t="shared" si="0"/>
        <v>99.990718372536563</v>
      </c>
    </row>
    <row r="62" spans="1:7" x14ac:dyDescent="0.2">
      <c r="A62" s="510">
        <v>3127</v>
      </c>
      <c r="B62" s="511"/>
      <c r="C62" s="512" t="s">
        <v>2904</v>
      </c>
      <c r="D62" s="513">
        <v>0</v>
      </c>
      <c r="E62" s="500">
        <v>94.38</v>
      </c>
      <c r="F62" s="513">
        <v>94.37124</v>
      </c>
      <c r="G62" s="514">
        <f t="shared" si="0"/>
        <v>99.990718372536563</v>
      </c>
    </row>
    <row r="63" spans="1:7" x14ac:dyDescent="0.2">
      <c r="A63" s="515"/>
      <c r="B63" s="528"/>
      <c r="C63" s="517"/>
      <c r="D63" s="519"/>
      <c r="E63" s="519"/>
      <c r="F63" s="519"/>
      <c r="G63" s="520"/>
    </row>
    <row r="64" spans="1:7" x14ac:dyDescent="0.2">
      <c r="A64" s="508">
        <v>3299</v>
      </c>
      <c r="B64" s="521">
        <v>2122</v>
      </c>
      <c r="C64" s="509" t="s">
        <v>3594</v>
      </c>
      <c r="D64" s="522">
        <v>0</v>
      </c>
      <c r="E64" s="489">
        <v>3793</v>
      </c>
      <c r="F64" s="522">
        <v>3793</v>
      </c>
      <c r="G64" s="490">
        <f t="shared" si="0"/>
        <v>100</v>
      </c>
    </row>
    <row r="65" spans="1:7" x14ac:dyDescent="0.2">
      <c r="A65" s="510">
        <v>3299</v>
      </c>
      <c r="B65" s="511"/>
      <c r="C65" s="512" t="s">
        <v>76</v>
      </c>
      <c r="D65" s="513">
        <v>0</v>
      </c>
      <c r="E65" s="500">
        <v>3793</v>
      </c>
      <c r="F65" s="513">
        <v>3793</v>
      </c>
      <c r="G65" s="514">
        <f t="shared" si="0"/>
        <v>100</v>
      </c>
    </row>
    <row r="66" spans="1:7" x14ac:dyDescent="0.2">
      <c r="A66" s="515"/>
      <c r="B66" s="528"/>
      <c r="C66" s="517"/>
      <c r="D66" s="519"/>
      <c r="E66" s="519"/>
      <c r="F66" s="519"/>
      <c r="G66" s="520"/>
    </row>
    <row r="67" spans="1:7" x14ac:dyDescent="0.2">
      <c r="A67" s="508">
        <v>3312</v>
      </c>
      <c r="B67" s="521">
        <v>2212</v>
      </c>
      <c r="C67" s="509" t="s">
        <v>3589</v>
      </c>
      <c r="D67" s="522">
        <v>0</v>
      </c>
      <c r="E67" s="489">
        <v>3</v>
      </c>
      <c r="F67" s="522">
        <v>3</v>
      </c>
      <c r="G67" s="490">
        <f t="shared" si="0"/>
        <v>100</v>
      </c>
    </row>
    <row r="68" spans="1:7" x14ac:dyDescent="0.2">
      <c r="A68" s="510">
        <v>3312</v>
      </c>
      <c r="B68" s="511"/>
      <c r="C68" s="512" t="s">
        <v>195</v>
      </c>
      <c r="D68" s="513">
        <v>0</v>
      </c>
      <c r="E68" s="500">
        <v>3</v>
      </c>
      <c r="F68" s="513">
        <v>3</v>
      </c>
      <c r="G68" s="514">
        <f t="shared" si="0"/>
        <v>100</v>
      </c>
    </row>
    <row r="69" spans="1:7" x14ac:dyDescent="0.2">
      <c r="A69" s="515"/>
      <c r="B69" s="528"/>
      <c r="C69" s="517"/>
      <c r="D69" s="519"/>
      <c r="E69" s="519"/>
      <c r="F69" s="519"/>
      <c r="G69" s="520"/>
    </row>
    <row r="70" spans="1:7" x14ac:dyDescent="0.2">
      <c r="A70" s="508">
        <v>3315</v>
      </c>
      <c r="B70" s="521">
        <v>2212</v>
      </c>
      <c r="C70" s="509" t="s">
        <v>3589</v>
      </c>
      <c r="D70" s="522">
        <v>0</v>
      </c>
      <c r="E70" s="489">
        <v>11.43</v>
      </c>
      <c r="F70" s="522">
        <v>11.428000000000001</v>
      </c>
      <c r="G70" s="490">
        <f t="shared" si="0"/>
        <v>99.982502187226601</v>
      </c>
    </row>
    <row r="71" spans="1:7" x14ac:dyDescent="0.2">
      <c r="A71" s="510">
        <v>3315</v>
      </c>
      <c r="B71" s="511"/>
      <c r="C71" s="512" t="s">
        <v>198</v>
      </c>
      <c r="D71" s="513">
        <v>0</v>
      </c>
      <c r="E71" s="500">
        <v>11.43</v>
      </c>
      <c r="F71" s="513">
        <v>11.428000000000001</v>
      </c>
      <c r="G71" s="514">
        <f t="shared" si="0"/>
        <v>99.982502187226601</v>
      </c>
    </row>
    <row r="72" spans="1:7" x14ac:dyDescent="0.2">
      <c r="A72" s="515"/>
      <c r="B72" s="528"/>
      <c r="C72" s="517"/>
      <c r="D72" s="519"/>
      <c r="E72" s="519"/>
      <c r="F72" s="519"/>
      <c r="G72" s="520"/>
    </row>
    <row r="73" spans="1:7" x14ac:dyDescent="0.2">
      <c r="A73" s="508">
        <v>3319</v>
      </c>
      <c r="B73" s="521">
        <v>2111</v>
      </c>
      <c r="C73" s="509" t="s">
        <v>3595</v>
      </c>
      <c r="D73" s="522">
        <v>242</v>
      </c>
      <c r="E73" s="489">
        <v>242</v>
      </c>
      <c r="F73" s="522">
        <v>242</v>
      </c>
      <c r="G73" s="490">
        <f t="shared" si="0"/>
        <v>100</v>
      </c>
    </row>
    <row r="74" spans="1:7" x14ac:dyDescent="0.2">
      <c r="A74" s="508">
        <v>3319</v>
      </c>
      <c r="B74" s="486">
        <v>2211</v>
      </c>
      <c r="C74" s="509" t="s">
        <v>3596</v>
      </c>
      <c r="D74" s="488">
        <v>0</v>
      </c>
      <c r="E74" s="489">
        <v>25.6</v>
      </c>
      <c r="F74" s="488">
        <v>25.609000000000002</v>
      </c>
      <c r="G74" s="490">
        <f t="shared" si="0"/>
        <v>100.03515625000001</v>
      </c>
    </row>
    <row r="75" spans="1:7" x14ac:dyDescent="0.2">
      <c r="A75" s="508">
        <v>3319</v>
      </c>
      <c r="B75" s="486">
        <v>2212</v>
      </c>
      <c r="C75" s="509" t="s">
        <v>3589</v>
      </c>
      <c r="D75" s="488">
        <v>0</v>
      </c>
      <c r="E75" s="489">
        <v>31.85</v>
      </c>
      <c r="F75" s="488">
        <v>357.767</v>
      </c>
      <c r="G75" s="490">
        <f t="shared" si="0"/>
        <v>1123.2872841444268</v>
      </c>
    </row>
    <row r="76" spans="1:7" x14ac:dyDescent="0.2">
      <c r="A76" s="524">
        <v>3319</v>
      </c>
      <c r="B76" s="511"/>
      <c r="C76" s="525" t="s">
        <v>79</v>
      </c>
      <c r="D76" s="513">
        <v>242</v>
      </c>
      <c r="E76" s="526">
        <v>299.45</v>
      </c>
      <c r="F76" s="513">
        <v>625.37599999999998</v>
      </c>
      <c r="G76" s="527">
        <f t="shared" si="0"/>
        <v>208.84154282851895</v>
      </c>
    </row>
    <row r="77" spans="1:7" x14ac:dyDescent="0.2">
      <c r="A77" s="515"/>
      <c r="B77" s="528"/>
      <c r="C77" s="517"/>
      <c r="D77" s="519"/>
      <c r="E77" s="519"/>
      <c r="F77" s="519"/>
      <c r="G77" s="520"/>
    </row>
    <row r="78" spans="1:7" x14ac:dyDescent="0.2">
      <c r="A78" s="508">
        <v>3322</v>
      </c>
      <c r="B78" s="521">
        <v>2324</v>
      </c>
      <c r="C78" s="509" t="s">
        <v>3590</v>
      </c>
      <c r="D78" s="522">
        <v>0</v>
      </c>
      <c r="E78" s="489">
        <v>10</v>
      </c>
      <c r="F78" s="522">
        <v>10</v>
      </c>
      <c r="G78" s="490">
        <f t="shared" ref="G78:G153" si="1">F78/E78*100</f>
        <v>100</v>
      </c>
    </row>
    <row r="79" spans="1:7" x14ac:dyDescent="0.2">
      <c r="A79" s="510">
        <v>3322</v>
      </c>
      <c r="B79" s="511"/>
      <c r="C79" s="512" t="s">
        <v>80</v>
      </c>
      <c r="D79" s="513">
        <v>0</v>
      </c>
      <c r="E79" s="500">
        <v>10</v>
      </c>
      <c r="F79" s="513">
        <v>10</v>
      </c>
      <c r="G79" s="514">
        <f t="shared" si="1"/>
        <v>100</v>
      </c>
    </row>
    <row r="80" spans="1:7" x14ac:dyDescent="0.2">
      <c r="A80" s="515"/>
      <c r="B80" s="528"/>
      <c r="C80" s="517"/>
      <c r="D80" s="519"/>
      <c r="E80" s="519"/>
      <c r="F80" s="519"/>
      <c r="G80" s="520"/>
    </row>
    <row r="81" spans="1:7" x14ac:dyDescent="0.2">
      <c r="A81" s="508">
        <v>3329</v>
      </c>
      <c r="B81" s="521">
        <v>2212</v>
      </c>
      <c r="C81" s="509" t="s">
        <v>3589</v>
      </c>
      <c r="D81" s="522">
        <v>0</v>
      </c>
      <c r="E81" s="489">
        <v>24</v>
      </c>
      <c r="F81" s="522">
        <v>24</v>
      </c>
      <c r="G81" s="490">
        <f t="shared" si="1"/>
        <v>100</v>
      </c>
    </row>
    <row r="82" spans="1:7" x14ac:dyDescent="0.2">
      <c r="A82" s="510">
        <v>3329</v>
      </c>
      <c r="B82" s="511"/>
      <c r="C82" s="512" t="s">
        <v>200</v>
      </c>
      <c r="D82" s="513">
        <v>0</v>
      </c>
      <c r="E82" s="500">
        <v>24</v>
      </c>
      <c r="F82" s="513">
        <v>24</v>
      </c>
      <c r="G82" s="514">
        <f t="shared" si="1"/>
        <v>100</v>
      </c>
    </row>
    <row r="83" spans="1:7" x14ac:dyDescent="0.2">
      <c r="A83" s="515"/>
      <c r="B83" s="528"/>
      <c r="C83" s="517"/>
      <c r="D83" s="519"/>
      <c r="E83" s="519"/>
      <c r="F83" s="519"/>
      <c r="G83" s="520"/>
    </row>
    <row r="84" spans="1:7" x14ac:dyDescent="0.2">
      <c r="A84" s="508">
        <v>3419</v>
      </c>
      <c r="B84" s="521">
        <v>2111</v>
      </c>
      <c r="C84" s="509" t="s">
        <v>3595</v>
      </c>
      <c r="D84" s="522">
        <v>0</v>
      </c>
      <c r="E84" s="489">
        <v>689.7</v>
      </c>
      <c r="F84" s="522">
        <v>689.7</v>
      </c>
      <c r="G84" s="490">
        <f t="shared" si="1"/>
        <v>100</v>
      </c>
    </row>
    <row r="85" spans="1:7" x14ac:dyDescent="0.2">
      <c r="A85" s="508">
        <v>3419</v>
      </c>
      <c r="B85" s="486">
        <v>2212</v>
      </c>
      <c r="C85" s="509" t="s">
        <v>3589</v>
      </c>
      <c r="D85" s="488">
        <v>0</v>
      </c>
      <c r="E85" s="489">
        <v>56.32</v>
      </c>
      <c r="F85" s="488">
        <v>101.676</v>
      </c>
      <c r="G85" s="490">
        <f t="shared" si="1"/>
        <v>180.53267045454547</v>
      </c>
    </row>
    <row r="86" spans="1:7" x14ac:dyDescent="0.2">
      <c r="A86" s="510">
        <v>3419</v>
      </c>
      <c r="B86" s="511"/>
      <c r="C86" s="512" t="s">
        <v>82</v>
      </c>
      <c r="D86" s="513">
        <v>0</v>
      </c>
      <c r="E86" s="500">
        <v>746.02</v>
      </c>
      <c r="F86" s="513">
        <v>791.37599999999998</v>
      </c>
      <c r="G86" s="514">
        <f t="shared" si="1"/>
        <v>106.07972976595801</v>
      </c>
    </row>
    <row r="87" spans="1:7" x14ac:dyDescent="0.2">
      <c r="A87" s="515"/>
      <c r="B87" s="528"/>
      <c r="C87" s="517"/>
      <c r="D87" s="519"/>
      <c r="E87" s="519"/>
      <c r="F87" s="519"/>
      <c r="G87" s="520"/>
    </row>
    <row r="88" spans="1:7" x14ac:dyDescent="0.2">
      <c r="A88" s="508">
        <v>3421</v>
      </c>
      <c r="B88" s="521">
        <v>2324</v>
      </c>
      <c r="C88" s="509" t="s">
        <v>3590</v>
      </c>
      <c r="D88" s="522">
        <v>0</v>
      </c>
      <c r="E88" s="489">
        <v>16.29</v>
      </c>
      <c r="F88" s="522">
        <v>17.425999999999998</v>
      </c>
      <c r="G88" s="490">
        <f t="shared" si="1"/>
        <v>106.97360343769182</v>
      </c>
    </row>
    <row r="89" spans="1:7" x14ac:dyDescent="0.2">
      <c r="A89" s="510">
        <v>3421</v>
      </c>
      <c r="B89" s="511"/>
      <c r="C89" s="512" t="s">
        <v>83</v>
      </c>
      <c r="D89" s="513">
        <v>0</v>
      </c>
      <c r="E89" s="500">
        <v>16.29</v>
      </c>
      <c r="F89" s="513">
        <v>17.425999999999998</v>
      </c>
      <c r="G89" s="514">
        <f t="shared" si="1"/>
        <v>106.97360343769182</v>
      </c>
    </row>
    <row r="90" spans="1:7" x14ac:dyDescent="0.2">
      <c r="A90" s="515"/>
      <c r="B90" s="528"/>
      <c r="C90" s="517"/>
      <c r="D90" s="519"/>
      <c r="E90" s="519"/>
      <c r="F90" s="519"/>
      <c r="G90" s="520"/>
    </row>
    <row r="91" spans="1:7" x14ac:dyDescent="0.2">
      <c r="A91" s="508">
        <v>3522</v>
      </c>
      <c r="B91" s="521">
        <v>2122</v>
      </c>
      <c r="C91" s="509" t="s">
        <v>3594</v>
      </c>
      <c r="D91" s="522">
        <v>0</v>
      </c>
      <c r="E91" s="489">
        <v>42348.73</v>
      </c>
      <c r="F91" s="522">
        <v>42348.73</v>
      </c>
      <c r="G91" s="490">
        <f t="shared" si="1"/>
        <v>100</v>
      </c>
    </row>
    <row r="92" spans="1:7" x14ac:dyDescent="0.2">
      <c r="A92" s="508">
        <v>3522</v>
      </c>
      <c r="B92" s="486">
        <v>2132</v>
      </c>
      <c r="C92" s="509" t="s">
        <v>3592</v>
      </c>
      <c r="D92" s="488">
        <v>18104</v>
      </c>
      <c r="E92" s="489">
        <v>18104.150000000001</v>
      </c>
      <c r="F92" s="488">
        <v>18104.156629999998</v>
      </c>
      <c r="G92" s="490">
        <f t="shared" si="1"/>
        <v>100.00003662143762</v>
      </c>
    </row>
    <row r="93" spans="1:7" x14ac:dyDescent="0.2">
      <c r="A93" s="508">
        <v>3522</v>
      </c>
      <c r="B93" s="486">
        <v>2324</v>
      </c>
      <c r="C93" s="509" t="s">
        <v>3590</v>
      </c>
      <c r="D93" s="488">
        <v>0</v>
      </c>
      <c r="E93" s="489">
        <v>1364.79</v>
      </c>
      <c r="F93" s="488">
        <v>1364.7975200000001</v>
      </c>
      <c r="G93" s="490">
        <f t="shared" si="1"/>
        <v>100.00055100052023</v>
      </c>
    </row>
    <row r="94" spans="1:7" x14ac:dyDescent="0.2">
      <c r="A94" s="510">
        <v>3522</v>
      </c>
      <c r="B94" s="511"/>
      <c r="C94" s="512" t="s">
        <v>84</v>
      </c>
      <c r="D94" s="513">
        <v>18104</v>
      </c>
      <c r="E94" s="500">
        <v>61817.67</v>
      </c>
      <c r="F94" s="513">
        <v>61817.684150000001</v>
      </c>
      <c r="G94" s="514">
        <f t="shared" si="1"/>
        <v>100.0000228898954</v>
      </c>
    </row>
    <row r="95" spans="1:7" x14ac:dyDescent="0.2">
      <c r="A95" s="515"/>
      <c r="B95" s="528"/>
      <c r="C95" s="517"/>
      <c r="D95" s="519"/>
      <c r="E95" s="519"/>
      <c r="F95" s="519"/>
      <c r="G95" s="520"/>
    </row>
    <row r="96" spans="1:7" x14ac:dyDescent="0.2">
      <c r="A96" s="508">
        <v>3599</v>
      </c>
      <c r="B96" s="521">
        <v>2212</v>
      </c>
      <c r="C96" s="509" t="s">
        <v>3589</v>
      </c>
      <c r="D96" s="522">
        <v>0</v>
      </c>
      <c r="E96" s="489">
        <v>205</v>
      </c>
      <c r="F96" s="522">
        <v>245</v>
      </c>
      <c r="G96" s="490">
        <f t="shared" si="1"/>
        <v>119.51219512195121</v>
      </c>
    </row>
    <row r="97" spans="1:7" x14ac:dyDescent="0.2">
      <c r="A97" s="508">
        <v>3599</v>
      </c>
      <c r="B97" s="486">
        <v>2324</v>
      </c>
      <c r="C97" s="509" t="s">
        <v>3590</v>
      </c>
      <c r="D97" s="488">
        <v>0</v>
      </c>
      <c r="E97" s="489">
        <v>1</v>
      </c>
      <c r="F97" s="488">
        <v>1</v>
      </c>
      <c r="G97" s="490">
        <f t="shared" si="1"/>
        <v>100</v>
      </c>
    </row>
    <row r="98" spans="1:7" x14ac:dyDescent="0.2">
      <c r="A98" s="508">
        <v>3599</v>
      </c>
      <c r="B98" s="486">
        <v>2329</v>
      </c>
      <c r="C98" s="509" t="s">
        <v>66</v>
      </c>
      <c r="D98" s="488">
        <v>0</v>
      </c>
      <c r="E98" s="489">
        <v>11.05</v>
      </c>
      <c r="F98" s="488">
        <v>17.07</v>
      </c>
      <c r="G98" s="490">
        <f t="shared" si="1"/>
        <v>154.47963800904975</v>
      </c>
    </row>
    <row r="99" spans="1:7" x14ac:dyDescent="0.2">
      <c r="A99" s="510">
        <v>3599</v>
      </c>
      <c r="B99" s="511"/>
      <c r="C99" s="512" t="s">
        <v>87</v>
      </c>
      <c r="D99" s="513">
        <v>0</v>
      </c>
      <c r="E99" s="500">
        <v>217.05</v>
      </c>
      <c r="F99" s="513">
        <v>263.07</v>
      </c>
      <c r="G99" s="514">
        <f t="shared" si="1"/>
        <v>121.20248790601242</v>
      </c>
    </row>
    <row r="100" spans="1:7" x14ac:dyDescent="0.2">
      <c r="A100" s="515"/>
      <c r="B100" s="516"/>
      <c r="C100" s="517"/>
      <c r="D100" s="518"/>
      <c r="E100" s="519"/>
      <c r="F100" s="518"/>
      <c r="G100" s="520"/>
    </row>
    <row r="101" spans="1:7" x14ac:dyDescent="0.2">
      <c r="A101" s="508">
        <v>3635</v>
      </c>
      <c r="B101" s="521">
        <v>2324</v>
      </c>
      <c r="C101" s="509" t="s">
        <v>3590</v>
      </c>
      <c r="D101" s="522">
        <v>0</v>
      </c>
      <c r="E101" s="489">
        <v>421.73</v>
      </c>
      <c r="F101" s="522">
        <v>3078.8991299999998</v>
      </c>
      <c r="G101" s="490">
        <f t="shared" si="1"/>
        <v>730.0640528300097</v>
      </c>
    </row>
    <row r="102" spans="1:7" x14ac:dyDescent="0.2">
      <c r="A102" s="510">
        <v>3635</v>
      </c>
      <c r="B102" s="511"/>
      <c r="C102" s="512" t="s">
        <v>208</v>
      </c>
      <c r="D102" s="513">
        <v>0</v>
      </c>
      <c r="E102" s="500">
        <v>421.73</v>
      </c>
      <c r="F102" s="513">
        <v>3078.8991299999998</v>
      </c>
      <c r="G102" s="514">
        <f t="shared" si="1"/>
        <v>730.0640528300097</v>
      </c>
    </row>
    <row r="103" spans="1:7" x14ac:dyDescent="0.2">
      <c r="A103" s="515"/>
      <c r="B103" s="499"/>
      <c r="C103" s="517"/>
      <c r="D103" s="500"/>
      <c r="E103" s="519"/>
      <c r="F103" s="500"/>
      <c r="G103" s="520"/>
    </row>
    <row r="104" spans="1:7" x14ac:dyDescent="0.2">
      <c r="A104" s="508">
        <v>3639</v>
      </c>
      <c r="B104" s="521">
        <v>2111</v>
      </c>
      <c r="C104" s="509" t="s">
        <v>3595</v>
      </c>
      <c r="D104" s="522">
        <v>1434</v>
      </c>
      <c r="E104" s="489">
        <v>1950.26</v>
      </c>
      <c r="F104" s="522">
        <v>1448.9791699999996</v>
      </c>
      <c r="G104" s="490">
        <f t="shared" si="1"/>
        <v>74.296717873514282</v>
      </c>
    </row>
    <row r="105" spans="1:7" x14ac:dyDescent="0.2">
      <c r="A105" s="508">
        <v>3639</v>
      </c>
      <c r="B105" s="486">
        <v>2119</v>
      </c>
      <c r="C105" s="509" t="s">
        <v>81</v>
      </c>
      <c r="D105" s="488">
        <v>2500</v>
      </c>
      <c r="E105" s="489">
        <v>3400.53</v>
      </c>
      <c r="F105" s="488">
        <v>4131.4586899999995</v>
      </c>
      <c r="G105" s="490">
        <f t="shared" si="1"/>
        <v>121.49455202571362</v>
      </c>
    </row>
    <row r="106" spans="1:7" x14ac:dyDescent="0.2">
      <c r="A106" s="508">
        <v>3639</v>
      </c>
      <c r="B106" s="486">
        <v>2131</v>
      </c>
      <c r="C106" s="509" t="s">
        <v>3597</v>
      </c>
      <c r="D106" s="488">
        <v>55</v>
      </c>
      <c r="E106" s="489">
        <v>86.69</v>
      </c>
      <c r="F106" s="488">
        <v>95.813500000000005</v>
      </c>
      <c r="G106" s="490">
        <f t="shared" si="1"/>
        <v>110.52428192409735</v>
      </c>
    </row>
    <row r="107" spans="1:7" x14ac:dyDescent="0.2">
      <c r="A107" s="508">
        <v>3639</v>
      </c>
      <c r="B107" s="486">
        <v>2132</v>
      </c>
      <c r="C107" s="509" t="s">
        <v>3592</v>
      </c>
      <c r="D107" s="488">
        <v>91</v>
      </c>
      <c r="E107" s="489">
        <v>368.22</v>
      </c>
      <c r="F107" s="488">
        <v>492.98788000000008</v>
      </c>
      <c r="G107" s="490">
        <f t="shared" si="1"/>
        <v>133.88405844332195</v>
      </c>
    </row>
    <row r="108" spans="1:7" x14ac:dyDescent="0.2">
      <c r="A108" s="508">
        <v>3639</v>
      </c>
      <c r="B108" s="486">
        <v>2212</v>
      </c>
      <c r="C108" s="509" t="s">
        <v>3589</v>
      </c>
      <c r="D108" s="488">
        <v>0</v>
      </c>
      <c r="E108" s="489">
        <v>31.57</v>
      </c>
      <c r="F108" s="488">
        <v>31.576550000000001</v>
      </c>
      <c r="G108" s="490">
        <f t="shared" si="1"/>
        <v>100.02074754513779</v>
      </c>
    </row>
    <row r="109" spans="1:7" x14ac:dyDescent="0.2">
      <c r="A109" s="508">
        <v>3639</v>
      </c>
      <c r="B109" s="486">
        <v>2324</v>
      </c>
      <c r="C109" s="509" t="s">
        <v>3590</v>
      </c>
      <c r="D109" s="488">
        <v>0</v>
      </c>
      <c r="E109" s="489">
        <v>48.82</v>
      </c>
      <c r="F109" s="488">
        <v>79.931090000000012</v>
      </c>
      <c r="G109" s="490">
        <f t="shared" si="1"/>
        <v>163.72611634575995</v>
      </c>
    </row>
    <row r="110" spans="1:7" x14ac:dyDescent="0.2">
      <c r="A110" s="510">
        <v>3639</v>
      </c>
      <c r="B110" s="511"/>
      <c r="C110" s="512" t="s">
        <v>89</v>
      </c>
      <c r="D110" s="513">
        <v>4080</v>
      </c>
      <c r="E110" s="500">
        <v>5886.09</v>
      </c>
      <c r="F110" s="513">
        <v>6280.7468799999997</v>
      </c>
      <c r="G110" s="514">
        <f t="shared" si="1"/>
        <v>106.70490733237175</v>
      </c>
    </row>
    <row r="111" spans="1:7" x14ac:dyDescent="0.2">
      <c r="A111" s="515"/>
      <c r="B111" s="499"/>
      <c r="C111" s="517"/>
      <c r="D111" s="500"/>
      <c r="E111" s="519"/>
      <c r="F111" s="500"/>
      <c r="G111" s="520"/>
    </row>
    <row r="112" spans="1:7" x14ac:dyDescent="0.2">
      <c r="A112" s="508">
        <v>3769</v>
      </c>
      <c r="B112" s="521">
        <v>2212</v>
      </c>
      <c r="C112" s="509" t="s">
        <v>3589</v>
      </c>
      <c r="D112" s="522">
        <v>0</v>
      </c>
      <c r="E112" s="489">
        <v>325</v>
      </c>
      <c r="F112" s="522">
        <v>327.5</v>
      </c>
      <c r="G112" s="490">
        <f t="shared" si="1"/>
        <v>100.76923076923077</v>
      </c>
    </row>
    <row r="113" spans="1:7" x14ac:dyDescent="0.2">
      <c r="A113" s="508">
        <v>3769</v>
      </c>
      <c r="B113" s="486">
        <v>2324</v>
      </c>
      <c r="C113" s="509" t="s">
        <v>3590</v>
      </c>
      <c r="D113" s="488">
        <v>650</v>
      </c>
      <c r="E113" s="489">
        <v>651</v>
      </c>
      <c r="F113" s="488">
        <v>312.61900000000003</v>
      </c>
      <c r="G113" s="490">
        <f t="shared" si="1"/>
        <v>48.021351766513057</v>
      </c>
    </row>
    <row r="114" spans="1:7" x14ac:dyDescent="0.2">
      <c r="A114" s="524">
        <v>3769</v>
      </c>
      <c r="B114" s="511"/>
      <c r="C114" s="525" t="s">
        <v>92</v>
      </c>
      <c r="D114" s="513">
        <v>650</v>
      </c>
      <c r="E114" s="526">
        <v>976</v>
      </c>
      <c r="F114" s="513">
        <v>640.11900000000003</v>
      </c>
      <c r="G114" s="527">
        <f t="shared" si="1"/>
        <v>65.585963114754094</v>
      </c>
    </row>
    <row r="115" spans="1:7" x14ac:dyDescent="0.2">
      <c r="A115" s="515"/>
      <c r="B115" s="499"/>
      <c r="C115" s="517"/>
      <c r="D115" s="500"/>
      <c r="E115" s="519"/>
      <c r="F115" s="500"/>
      <c r="G115" s="520"/>
    </row>
    <row r="116" spans="1:7" x14ac:dyDescent="0.2">
      <c r="A116" s="508">
        <v>4339</v>
      </c>
      <c r="B116" s="521">
        <v>2321</v>
      </c>
      <c r="C116" s="509" t="s">
        <v>3598</v>
      </c>
      <c r="D116" s="522">
        <v>0</v>
      </c>
      <c r="E116" s="489">
        <v>42.531999999999996</v>
      </c>
      <c r="F116" s="522">
        <v>42.533999999999999</v>
      </c>
      <c r="G116" s="490">
        <f t="shared" si="1"/>
        <v>100.00470234176622</v>
      </c>
    </row>
    <row r="117" spans="1:7" x14ac:dyDescent="0.2">
      <c r="A117" s="510">
        <v>4339</v>
      </c>
      <c r="B117" s="511"/>
      <c r="C117" s="512" t="s">
        <v>94</v>
      </c>
      <c r="D117" s="513">
        <v>0</v>
      </c>
      <c r="E117" s="500">
        <v>42.531999999999996</v>
      </c>
      <c r="F117" s="513">
        <v>42.533999999999999</v>
      </c>
      <c r="G117" s="514">
        <f t="shared" si="1"/>
        <v>100.00470234176622</v>
      </c>
    </row>
    <row r="118" spans="1:7" x14ac:dyDescent="0.2">
      <c r="A118" s="515"/>
      <c r="B118" s="499"/>
      <c r="C118" s="517"/>
      <c r="D118" s="500"/>
      <c r="E118" s="519"/>
      <c r="F118" s="500"/>
      <c r="G118" s="520"/>
    </row>
    <row r="119" spans="1:7" x14ac:dyDescent="0.2">
      <c r="A119" s="508">
        <v>4350</v>
      </c>
      <c r="B119" s="521">
        <v>2212</v>
      </c>
      <c r="C119" s="509" t="s">
        <v>3589</v>
      </c>
      <c r="D119" s="522">
        <v>0</v>
      </c>
      <c r="E119" s="489">
        <v>0</v>
      </c>
      <c r="F119" s="522">
        <v>17.712</v>
      </c>
      <c r="G119" s="523" t="s">
        <v>3125</v>
      </c>
    </row>
    <row r="120" spans="1:7" x14ac:dyDescent="0.2">
      <c r="A120" s="510">
        <v>4350</v>
      </c>
      <c r="B120" s="511"/>
      <c r="C120" s="512" t="s">
        <v>95</v>
      </c>
      <c r="D120" s="513">
        <v>0</v>
      </c>
      <c r="E120" s="500">
        <v>0</v>
      </c>
      <c r="F120" s="513">
        <v>17.712</v>
      </c>
      <c r="G120" s="529" t="s">
        <v>3125</v>
      </c>
    </row>
    <row r="121" spans="1:7" x14ac:dyDescent="0.2">
      <c r="A121" s="515"/>
      <c r="B121" s="499"/>
      <c r="C121" s="517"/>
      <c r="D121" s="500"/>
      <c r="E121" s="519"/>
      <c r="F121" s="500"/>
      <c r="G121" s="520"/>
    </row>
    <row r="122" spans="1:7" x14ac:dyDescent="0.2">
      <c r="A122" s="508">
        <v>4351</v>
      </c>
      <c r="B122" s="521">
        <v>2212</v>
      </c>
      <c r="C122" s="509" t="s">
        <v>3589</v>
      </c>
      <c r="D122" s="522">
        <v>0</v>
      </c>
      <c r="E122" s="489">
        <v>0</v>
      </c>
      <c r="F122" s="522">
        <v>18.919</v>
      </c>
      <c r="G122" s="523" t="s">
        <v>3125</v>
      </c>
    </row>
    <row r="123" spans="1:7" x14ac:dyDescent="0.2">
      <c r="A123" s="510">
        <v>4351</v>
      </c>
      <c r="B123" s="511"/>
      <c r="C123" s="512" t="s">
        <v>96</v>
      </c>
      <c r="D123" s="513">
        <v>0</v>
      </c>
      <c r="E123" s="500">
        <v>0</v>
      </c>
      <c r="F123" s="513">
        <v>18.919</v>
      </c>
      <c r="G123" s="529" t="s">
        <v>3125</v>
      </c>
    </row>
    <row r="124" spans="1:7" x14ac:dyDescent="0.2">
      <c r="A124" s="515"/>
      <c r="B124" s="499"/>
      <c r="C124" s="517"/>
      <c r="D124" s="500"/>
      <c r="E124" s="519"/>
      <c r="F124" s="500"/>
      <c r="G124" s="520"/>
    </row>
    <row r="125" spans="1:7" x14ac:dyDescent="0.2">
      <c r="A125" s="508">
        <v>4354</v>
      </c>
      <c r="B125" s="521">
        <v>2212</v>
      </c>
      <c r="C125" s="509" t="s">
        <v>3589</v>
      </c>
      <c r="D125" s="522">
        <v>0</v>
      </c>
      <c r="E125" s="489">
        <v>225.9</v>
      </c>
      <c r="F125" s="522">
        <v>225.89905999999999</v>
      </c>
      <c r="G125" s="490">
        <f t="shared" si="1"/>
        <v>99.999583886675509</v>
      </c>
    </row>
    <row r="126" spans="1:7" x14ac:dyDescent="0.2">
      <c r="A126" s="510">
        <v>4354</v>
      </c>
      <c r="B126" s="511"/>
      <c r="C126" s="512" t="s">
        <v>233</v>
      </c>
      <c r="D126" s="513">
        <v>0</v>
      </c>
      <c r="E126" s="500">
        <v>225.9</v>
      </c>
      <c r="F126" s="513">
        <v>225.89905999999999</v>
      </c>
      <c r="G126" s="514">
        <f t="shared" si="1"/>
        <v>99.999583886675509</v>
      </c>
    </row>
    <row r="127" spans="1:7" x14ac:dyDescent="0.2">
      <c r="A127" s="515"/>
      <c r="B127" s="499"/>
      <c r="C127" s="517"/>
      <c r="D127" s="500"/>
      <c r="E127" s="519"/>
      <c r="F127" s="500"/>
      <c r="G127" s="520"/>
    </row>
    <row r="128" spans="1:7" x14ac:dyDescent="0.2">
      <c r="A128" s="508">
        <v>4356</v>
      </c>
      <c r="B128" s="521">
        <v>2212</v>
      </c>
      <c r="C128" s="509" t="s">
        <v>3589</v>
      </c>
      <c r="D128" s="522">
        <v>0</v>
      </c>
      <c r="E128" s="489">
        <v>32.055</v>
      </c>
      <c r="F128" s="522">
        <v>32.055</v>
      </c>
      <c r="G128" s="490">
        <f t="shared" si="1"/>
        <v>100</v>
      </c>
    </row>
    <row r="129" spans="1:7" x14ac:dyDescent="0.2">
      <c r="A129" s="510">
        <v>4356</v>
      </c>
      <c r="B129" s="511"/>
      <c r="C129" s="512" t="s">
        <v>235</v>
      </c>
      <c r="D129" s="513">
        <v>0</v>
      </c>
      <c r="E129" s="500">
        <v>32.055</v>
      </c>
      <c r="F129" s="513">
        <v>32.055</v>
      </c>
      <c r="G129" s="514">
        <f t="shared" si="1"/>
        <v>100</v>
      </c>
    </row>
    <row r="130" spans="1:7" x14ac:dyDescent="0.2">
      <c r="A130" s="515"/>
      <c r="B130" s="499"/>
      <c r="C130" s="517"/>
      <c r="D130" s="500"/>
      <c r="E130" s="519"/>
      <c r="F130" s="500"/>
      <c r="G130" s="520"/>
    </row>
    <row r="131" spans="1:7" x14ac:dyDescent="0.2">
      <c r="A131" s="508">
        <v>4357</v>
      </c>
      <c r="B131" s="521">
        <v>2122</v>
      </c>
      <c r="C131" s="509" t="s">
        <v>3594</v>
      </c>
      <c r="D131" s="522">
        <v>0</v>
      </c>
      <c r="E131" s="489">
        <v>1664.65</v>
      </c>
      <c r="F131" s="522">
        <v>1664.65</v>
      </c>
      <c r="G131" s="490">
        <f t="shared" si="1"/>
        <v>100</v>
      </c>
    </row>
    <row r="132" spans="1:7" x14ac:dyDescent="0.2">
      <c r="A132" s="508">
        <v>4357</v>
      </c>
      <c r="B132" s="486">
        <v>2212</v>
      </c>
      <c r="C132" s="509" t="s">
        <v>3589</v>
      </c>
      <c r="D132" s="488">
        <v>0</v>
      </c>
      <c r="E132" s="489">
        <v>212.58</v>
      </c>
      <c r="F132" s="488">
        <v>236.28995</v>
      </c>
      <c r="G132" s="490">
        <f t="shared" si="1"/>
        <v>111.15342459309436</v>
      </c>
    </row>
    <row r="133" spans="1:7" x14ac:dyDescent="0.2">
      <c r="A133" s="508">
        <v>4357</v>
      </c>
      <c r="B133" s="486">
        <v>2229</v>
      </c>
      <c r="C133" s="509" t="s">
        <v>3126</v>
      </c>
      <c r="D133" s="488">
        <v>0</v>
      </c>
      <c r="E133" s="489">
        <v>100.383</v>
      </c>
      <c r="F133" s="488">
        <v>100.38175</v>
      </c>
      <c r="G133" s="490">
        <f t="shared" si="1"/>
        <v>99.998754769233827</v>
      </c>
    </row>
    <row r="134" spans="1:7" x14ac:dyDescent="0.2">
      <c r="A134" s="508">
        <v>4357</v>
      </c>
      <c r="B134" s="486">
        <v>2324</v>
      </c>
      <c r="C134" s="509" t="s">
        <v>3590</v>
      </c>
      <c r="D134" s="488">
        <v>0</v>
      </c>
      <c r="E134" s="489">
        <v>28.42</v>
      </c>
      <c r="F134" s="488">
        <v>62.658089999999994</v>
      </c>
      <c r="G134" s="490">
        <f t="shared" si="1"/>
        <v>220.47181562280082</v>
      </c>
    </row>
    <row r="135" spans="1:7" x14ac:dyDescent="0.2">
      <c r="A135" s="510">
        <v>4357</v>
      </c>
      <c r="B135" s="511"/>
      <c r="C135" s="512" t="s">
        <v>97</v>
      </c>
      <c r="D135" s="513">
        <v>0</v>
      </c>
      <c r="E135" s="500">
        <v>2006.0329999999999</v>
      </c>
      <c r="F135" s="513">
        <v>2063.9797899999999</v>
      </c>
      <c r="G135" s="514">
        <f t="shared" si="1"/>
        <v>102.88862595979229</v>
      </c>
    </row>
    <row r="136" spans="1:7" x14ac:dyDescent="0.2">
      <c r="A136" s="515"/>
      <c r="B136" s="499"/>
      <c r="C136" s="517"/>
      <c r="D136" s="500"/>
      <c r="E136" s="519"/>
      <c r="F136" s="500"/>
      <c r="G136" s="520"/>
    </row>
    <row r="137" spans="1:7" x14ac:dyDescent="0.2">
      <c r="A137" s="508">
        <v>4371</v>
      </c>
      <c r="B137" s="521">
        <v>2212</v>
      </c>
      <c r="C137" s="509" t="s">
        <v>3589</v>
      </c>
      <c r="D137" s="522">
        <v>0</v>
      </c>
      <c r="E137" s="489">
        <v>5.39</v>
      </c>
      <c r="F137" s="522">
        <v>5.3970000000000002</v>
      </c>
      <c r="G137" s="490">
        <f t="shared" si="1"/>
        <v>100.12987012987014</v>
      </c>
    </row>
    <row r="138" spans="1:7" x14ac:dyDescent="0.2">
      <c r="A138" s="510">
        <v>4371</v>
      </c>
      <c r="B138" s="511"/>
      <c r="C138" s="512" t="s">
        <v>238</v>
      </c>
      <c r="D138" s="513">
        <v>0</v>
      </c>
      <c r="E138" s="500">
        <v>5.39</v>
      </c>
      <c r="F138" s="513">
        <v>5.3970000000000002</v>
      </c>
      <c r="G138" s="514">
        <f t="shared" si="1"/>
        <v>100.12987012987014</v>
      </c>
    </row>
    <row r="139" spans="1:7" x14ac:dyDescent="0.2">
      <c r="A139" s="515"/>
      <c r="B139" s="530"/>
      <c r="C139" s="517"/>
      <c r="D139" s="526"/>
      <c r="E139" s="519"/>
      <c r="F139" s="526"/>
      <c r="G139" s="520"/>
    </row>
    <row r="140" spans="1:7" x14ac:dyDescent="0.2">
      <c r="A140" s="508">
        <v>4377</v>
      </c>
      <c r="B140" s="521">
        <v>2212</v>
      </c>
      <c r="C140" s="509" t="s">
        <v>3589</v>
      </c>
      <c r="D140" s="522">
        <v>0</v>
      </c>
      <c r="E140" s="489">
        <v>440</v>
      </c>
      <c r="F140" s="522">
        <v>480</v>
      </c>
      <c r="G140" s="490">
        <f t="shared" si="1"/>
        <v>109.09090909090908</v>
      </c>
    </row>
    <row r="141" spans="1:7" x14ac:dyDescent="0.2">
      <c r="A141" s="508">
        <v>4377</v>
      </c>
      <c r="B141" s="486">
        <v>2324</v>
      </c>
      <c r="C141" s="509" t="s">
        <v>3590</v>
      </c>
      <c r="D141" s="488">
        <v>0</v>
      </c>
      <c r="E141" s="489">
        <v>13.76</v>
      </c>
      <c r="F141" s="488">
        <v>13.75323</v>
      </c>
      <c r="G141" s="490">
        <f t="shared" si="1"/>
        <v>99.950799418604646</v>
      </c>
    </row>
    <row r="142" spans="1:7" x14ac:dyDescent="0.2">
      <c r="A142" s="510">
        <v>4377</v>
      </c>
      <c r="B142" s="511"/>
      <c r="C142" s="512" t="s">
        <v>98</v>
      </c>
      <c r="D142" s="513">
        <v>0</v>
      </c>
      <c r="E142" s="500">
        <v>453.76</v>
      </c>
      <c r="F142" s="513">
        <v>493.75322999999997</v>
      </c>
      <c r="G142" s="514">
        <f t="shared" si="1"/>
        <v>108.81374074400566</v>
      </c>
    </row>
    <row r="143" spans="1:7" x14ac:dyDescent="0.2">
      <c r="A143" s="515"/>
      <c r="B143" s="528"/>
      <c r="C143" s="517"/>
      <c r="D143" s="519"/>
      <c r="E143" s="519"/>
      <c r="F143" s="519"/>
      <c r="G143" s="520"/>
    </row>
    <row r="144" spans="1:7" x14ac:dyDescent="0.2">
      <c r="A144" s="508">
        <v>4399</v>
      </c>
      <c r="B144" s="521">
        <v>2123</v>
      </c>
      <c r="C144" s="509" t="s">
        <v>3593</v>
      </c>
      <c r="D144" s="522">
        <v>0</v>
      </c>
      <c r="E144" s="489">
        <v>12</v>
      </c>
      <c r="F144" s="522">
        <v>12</v>
      </c>
      <c r="G144" s="490">
        <f t="shared" si="1"/>
        <v>100</v>
      </c>
    </row>
    <row r="145" spans="1:7" x14ac:dyDescent="0.2">
      <c r="A145" s="508">
        <v>4399</v>
      </c>
      <c r="B145" s="486">
        <v>2212</v>
      </c>
      <c r="C145" s="509" t="s">
        <v>3589</v>
      </c>
      <c r="D145" s="488">
        <v>0</v>
      </c>
      <c r="E145" s="489">
        <v>22</v>
      </c>
      <c r="F145" s="488">
        <v>45</v>
      </c>
      <c r="G145" s="490">
        <f t="shared" si="1"/>
        <v>204.54545454545453</v>
      </c>
    </row>
    <row r="146" spans="1:7" x14ac:dyDescent="0.2">
      <c r="A146" s="508">
        <v>4399</v>
      </c>
      <c r="B146" s="486">
        <v>2229</v>
      </c>
      <c r="C146" s="509" t="s">
        <v>3126</v>
      </c>
      <c r="D146" s="488">
        <v>0</v>
      </c>
      <c r="E146" s="489">
        <v>804.96400000000006</v>
      </c>
      <c r="F146" s="488">
        <v>804.96491999999989</v>
      </c>
      <c r="G146" s="490">
        <f t="shared" si="1"/>
        <v>100.00011429082541</v>
      </c>
    </row>
    <row r="147" spans="1:7" x14ac:dyDescent="0.2">
      <c r="A147" s="508">
        <v>4399</v>
      </c>
      <c r="B147" s="486">
        <v>2324</v>
      </c>
      <c r="C147" s="509" t="s">
        <v>3590</v>
      </c>
      <c r="D147" s="488">
        <v>0</v>
      </c>
      <c r="E147" s="489">
        <v>1</v>
      </c>
      <c r="F147" s="488">
        <v>1</v>
      </c>
      <c r="G147" s="490">
        <f t="shared" si="1"/>
        <v>100</v>
      </c>
    </row>
    <row r="148" spans="1:7" x14ac:dyDescent="0.2">
      <c r="A148" s="510">
        <v>4399</v>
      </c>
      <c r="B148" s="511"/>
      <c r="C148" s="512" t="s">
        <v>99</v>
      </c>
      <c r="D148" s="513">
        <v>0</v>
      </c>
      <c r="E148" s="500">
        <v>839.96400000000006</v>
      </c>
      <c r="F148" s="513">
        <v>862.96491999999989</v>
      </c>
      <c r="G148" s="514">
        <f t="shared" si="1"/>
        <v>102.73832211856697</v>
      </c>
    </row>
    <row r="149" spans="1:7" x14ac:dyDescent="0.2">
      <c r="A149" s="515"/>
      <c r="B149" s="528"/>
      <c r="C149" s="517"/>
      <c r="D149" s="519"/>
      <c r="E149" s="519"/>
      <c r="F149" s="519"/>
      <c r="G149" s="520"/>
    </row>
    <row r="150" spans="1:7" x14ac:dyDescent="0.2">
      <c r="A150" s="508">
        <v>5171</v>
      </c>
      <c r="B150" s="521">
        <v>2324</v>
      </c>
      <c r="C150" s="509" t="s">
        <v>3590</v>
      </c>
      <c r="D150" s="522">
        <v>0</v>
      </c>
      <c r="E150" s="489">
        <v>5.8</v>
      </c>
      <c r="F150" s="522">
        <v>5.8</v>
      </c>
      <c r="G150" s="490">
        <f t="shared" si="1"/>
        <v>100</v>
      </c>
    </row>
    <row r="151" spans="1:7" x14ac:dyDescent="0.2">
      <c r="A151" s="510">
        <v>5171</v>
      </c>
      <c r="B151" s="511"/>
      <c r="C151" s="512" t="s">
        <v>3599</v>
      </c>
      <c r="D151" s="513">
        <v>0</v>
      </c>
      <c r="E151" s="500">
        <v>5.8</v>
      </c>
      <c r="F151" s="513">
        <v>5.8</v>
      </c>
      <c r="G151" s="514">
        <f t="shared" si="1"/>
        <v>100</v>
      </c>
    </row>
    <row r="152" spans="1:7" x14ac:dyDescent="0.2">
      <c r="A152" s="515"/>
      <c r="B152" s="528"/>
      <c r="C152" s="517"/>
      <c r="D152" s="519"/>
      <c r="E152" s="519"/>
      <c r="F152" s="519"/>
      <c r="G152" s="520"/>
    </row>
    <row r="153" spans="1:7" x14ac:dyDescent="0.2">
      <c r="A153" s="508">
        <v>5213</v>
      </c>
      <c r="B153" s="521">
        <v>2324</v>
      </c>
      <c r="C153" s="509" t="s">
        <v>3590</v>
      </c>
      <c r="D153" s="522">
        <v>0</v>
      </c>
      <c r="E153" s="489">
        <v>194.83</v>
      </c>
      <c r="F153" s="522">
        <v>194.83199999999999</v>
      </c>
      <c r="G153" s="490">
        <f t="shared" si="1"/>
        <v>100.00102653595442</v>
      </c>
    </row>
    <row r="154" spans="1:7" x14ac:dyDescent="0.2">
      <c r="A154" s="524">
        <v>5213</v>
      </c>
      <c r="B154" s="511"/>
      <c r="C154" s="525" t="s">
        <v>250</v>
      </c>
      <c r="D154" s="513">
        <v>0</v>
      </c>
      <c r="E154" s="526">
        <v>194.83</v>
      </c>
      <c r="F154" s="513">
        <v>194.83199999999999</v>
      </c>
      <c r="G154" s="527">
        <f t="shared" ref="G154:G237" si="2">F154/E154*100</f>
        <v>100.00102653595442</v>
      </c>
    </row>
    <row r="155" spans="1:7" x14ac:dyDescent="0.2">
      <c r="A155" s="515"/>
      <c r="B155" s="528"/>
      <c r="C155" s="517"/>
      <c r="D155" s="519"/>
      <c r="E155" s="519"/>
      <c r="F155" s="519"/>
      <c r="G155" s="520"/>
    </row>
    <row r="156" spans="1:7" x14ac:dyDescent="0.2">
      <c r="A156" s="508">
        <v>5279</v>
      </c>
      <c r="B156" s="521">
        <v>2212</v>
      </c>
      <c r="C156" s="509" t="s">
        <v>3589</v>
      </c>
      <c r="D156" s="522">
        <v>0</v>
      </c>
      <c r="E156" s="489">
        <v>5</v>
      </c>
      <c r="F156" s="522">
        <v>5</v>
      </c>
      <c r="G156" s="490">
        <f t="shared" si="2"/>
        <v>100</v>
      </c>
    </row>
    <row r="157" spans="1:7" x14ac:dyDescent="0.2">
      <c r="A157" s="510">
        <v>5279</v>
      </c>
      <c r="B157" s="511"/>
      <c r="C157" s="512" t="s">
        <v>251</v>
      </c>
      <c r="D157" s="513">
        <v>0</v>
      </c>
      <c r="E157" s="500">
        <v>5</v>
      </c>
      <c r="F157" s="513">
        <v>5</v>
      </c>
      <c r="G157" s="514">
        <f t="shared" si="2"/>
        <v>100</v>
      </c>
    </row>
    <row r="158" spans="1:7" x14ac:dyDescent="0.2">
      <c r="A158" s="515"/>
      <c r="B158" s="528"/>
      <c r="C158" s="517"/>
      <c r="D158" s="519"/>
      <c r="E158" s="519"/>
      <c r="F158" s="519"/>
      <c r="G158" s="520"/>
    </row>
    <row r="159" spans="1:7" x14ac:dyDescent="0.2">
      <c r="A159" s="508">
        <v>5511</v>
      </c>
      <c r="B159" s="521">
        <v>2212</v>
      </c>
      <c r="C159" s="509" t="s">
        <v>3589</v>
      </c>
      <c r="D159" s="522">
        <v>0</v>
      </c>
      <c r="E159" s="489">
        <v>2821.83</v>
      </c>
      <c r="F159" s="522">
        <v>2821.8249999999998</v>
      </c>
      <c r="G159" s="490">
        <f t="shared" si="2"/>
        <v>99.999822810020447</v>
      </c>
    </row>
    <row r="160" spans="1:7" x14ac:dyDescent="0.2">
      <c r="A160" s="508">
        <v>5511</v>
      </c>
      <c r="B160" s="486">
        <v>2329</v>
      </c>
      <c r="C160" s="509" t="s">
        <v>66</v>
      </c>
      <c r="D160" s="488">
        <v>4400</v>
      </c>
      <c r="E160" s="489">
        <v>4400</v>
      </c>
      <c r="F160" s="488">
        <v>4400</v>
      </c>
      <c r="G160" s="490">
        <f t="shared" si="2"/>
        <v>100</v>
      </c>
    </row>
    <row r="161" spans="1:7" x14ac:dyDescent="0.2">
      <c r="A161" s="510">
        <v>5511</v>
      </c>
      <c r="B161" s="511"/>
      <c r="C161" s="512" t="s">
        <v>101</v>
      </c>
      <c r="D161" s="513">
        <v>4400</v>
      </c>
      <c r="E161" s="500">
        <v>7221.83</v>
      </c>
      <c r="F161" s="513">
        <v>7221.8249999999998</v>
      </c>
      <c r="G161" s="514">
        <f t="shared" si="2"/>
        <v>99.999930765470808</v>
      </c>
    </row>
    <row r="162" spans="1:7" x14ac:dyDescent="0.2">
      <c r="A162" s="515"/>
      <c r="B162" s="528"/>
      <c r="C162" s="517"/>
      <c r="D162" s="519"/>
      <c r="E162" s="519"/>
      <c r="F162" s="519"/>
      <c r="G162" s="520"/>
    </row>
    <row r="163" spans="1:7" x14ac:dyDescent="0.2">
      <c r="A163" s="508">
        <v>5521</v>
      </c>
      <c r="B163" s="521">
        <v>2132</v>
      </c>
      <c r="C163" s="509" t="s">
        <v>3592</v>
      </c>
      <c r="D163" s="522">
        <v>18</v>
      </c>
      <c r="E163" s="489">
        <v>18</v>
      </c>
      <c r="F163" s="522">
        <v>17.399999999999999</v>
      </c>
      <c r="G163" s="490">
        <f t="shared" si="2"/>
        <v>96.666666666666657</v>
      </c>
    </row>
    <row r="164" spans="1:7" x14ac:dyDescent="0.2">
      <c r="A164" s="510">
        <v>5521</v>
      </c>
      <c r="B164" s="511"/>
      <c r="C164" s="512" t="s">
        <v>103</v>
      </c>
      <c r="D164" s="513">
        <v>18</v>
      </c>
      <c r="E164" s="500">
        <v>18</v>
      </c>
      <c r="F164" s="513">
        <v>17.399999999999999</v>
      </c>
      <c r="G164" s="514">
        <f t="shared" si="2"/>
        <v>96.666666666666657</v>
      </c>
    </row>
    <row r="165" spans="1:7" x14ac:dyDescent="0.2">
      <c r="A165" s="515"/>
      <c r="B165" s="528"/>
      <c r="C165" s="517"/>
      <c r="D165" s="519"/>
      <c r="E165" s="519"/>
      <c r="F165" s="519"/>
      <c r="G165" s="520"/>
    </row>
    <row r="166" spans="1:7" x14ac:dyDescent="0.2">
      <c r="A166" s="508">
        <v>6113</v>
      </c>
      <c r="B166" s="521">
        <v>2310</v>
      </c>
      <c r="C166" s="509" t="s">
        <v>3591</v>
      </c>
      <c r="D166" s="522">
        <v>0</v>
      </c>
      <c r="E166" s="489">
        <v>0</v>
      </c>
      <c r="F166" s="522">
        <v>7.5</v>
      </c>
      <c r="G166" s="523" t="s">
        <v>3125</v>
      </c>
    </row>
    <row r="167" spans="1:7" x14ac:dyDescent="0.2">
      <c r="A167" s="508">
        <v>6113</v>
      </c>
      <c r="B167" s="486">
        <v>2324</v>
      </c>
      <c r="C167" s="509" t="s">
        <v>3590</v>
      </c>
      <c r="D167" s="488">
        <v>0</v>
      </c>
      <c r="E167" s="489">
        <v>258.02999999999997</v>
      </c>
      <c r="F167" s="488">
        <v>304.18200000000002</v>
      </c>
      <c r="G167" s="490">
        <f t="shared" si="2"/>
        <v>117.88629229159402</v>
      </c>
    </row>
    <row r="168" spans="1:7" x14ac:dyDescent="0.2">
      <c r="A168" s="510">
        <v>6113</v>
      </c>
      <c r="B168" s="511"/>
      <c r="C168" s="512" t="s">
        <v>104</v>
      </c>
      <c r="D168" s="513">
        <v>0</v>
      </c>
      <c r="E168" s="500">
        <v>258.02999999999997</v>
      </c>
      <c r="F168" s="513">
        <v>311.68200000000002</v>
      </c>
      <c r="G168" s="514">
        <f t="shared" si="2"/>
        <v>120.79293105452855</v>
      </c>
    </row>
    <row r="169" spans="1:7" x14ac:dyDescent="0.2">
      <c r="A169" s="515"/>
      <c r="B169" s="528"/>
      <c r="C169" s="517"/>
      <c r="D169" s="519"/>
      <c r="E169" s="519"/>
      <c r="F169" s="519"/>
      <c r="G169" s="520"/>
    </row>
    <row r="170" spans="1:7" x14ac:dyDescent="0.2">
      <c r="A170" s="508">
        <v>6172</v>
      </c>
      <c r="B170" s="521">
        <v>2111</v>
      </c>
      <c r="C170" s="509" t="s">
        <v>3595</v>
      </c>
      <c r="D170" s="522">
        <v>1</v>
      </c>
      <c r="E170" s="489">
        <v>172.13</v>
      </c>
      <c r="F170" s="522">
        <v>171.24850000000001</v>
      </c>
      <c r="G170" s="490">
        <f t="shared" si="2"/>
        <v>99.487887062104235</v>
      </c>
    </row>
    <row r="171" spans="1:7" x14ac:dyDescent="0.2">
      <c r="A171" s="508">
        <v>6172</v>
      </c>
      <c r="B171" s="486">
        <v>2123</v>
      </c>
      <c r="C171" s="509" t="s">
        <v>3593</v>
      </c>
      <c r="D171" s="488">
        <v>0</v>
      </c>
      <c r="E171" s="489">
        <v>1.5</v>
      </c>
      <c r="F171" s="488">
        <v>1.5</v>
      </c>
      <c r="G171" s="490">
        <f t="shared" si="2"/>
        <v>100</v>
      </c>
    </row>
    <row r="172" spans="1:7" x14ac:dyDescent="0.2">
      <c r="A172" s="508">
        <v>6172</v>
      </c>
      <c r="B172" s="486">
        <v>2132</v>
      </c>
      <c r="C172" s="509" t="s">
        <v>3592</v>
      </c>
      <c r="D172" s="488">
        <v>80</v>
      </c>
      <c r="E172" s="489">
        <v>80</v>
      </c>
      <c r="F172" s="488">
        <v>80.424000000000007</v>
      </c>
      <c r="G172" s="490">
        <f t="shared" si="2"/>
        <v>100.53</v>
      </c>
    </row>
    <row r="173" spans="1:7" x14ac:dyDescent="0.2">
      <c r="A173" s="508">
        <v>6172</v>
      </c>
      <c r="B173" s="486">
        <v>2139</v>
      </c>
      <c r="C173" s="509" t="s">
        <v>3600</v>
      </c>
      <c r="D173" s="488">
        <v>2</v>
      </c>
      <c r="E173" s="489">
        <v>2</v>
      </c>
      <c r="F173" s="488">
        <v>0.96299999999999997</v>
      </c>
      <c r="G173" s="490">
        <f t="shared" si="2"/>
        <v>48.15</v>
      </c>
    </row>
    <row r="174" spans="1:7" x14ac:dyDescent="0.2">
      <c r="A174" s="508">
        <v>6172</v>
      </c>
      <c r="B174" s="486">
        <v>2143</v>
      </c>
      <c r="C174" s="509" t="s">
        <v>105</v>
      </c>
      <c r="D174" s="488">
        <v>0</v>
      </c>
      <c r="E174" s="489">
        <v>0</v>
      </c>
      <c r="F174" s="488">
        <v>1.8929999999999999E-2</v>
      </c>
      <c r="G174" s="523" t="s">
        <v>3125</v>
      </c>
    </row>
    <row r="175" spans="1:7" x14ac:dyDescent="0.2">
      <c r="A175" s="508">
        <v>6172</v>
      </c>
      <c r="B175" s="486">
        <v>2211</v>
      </c>
      <c r="C175" s="509" t="s">
        <v>3596</v>
      </c>
      <c r="D175" s="488">
        <v>5</v>
      </c>
      <c r="E175" s="489">
        <v>6</v>
      </c>
      <c r="F175" s="488">
        <v>6</v>
      </c>
      <c r="G175" s="490">
        <f t="shared" si="2"/>
        <v>100</v>
      </c>
    </row>
    <row r="176" spans="1:7" x14ac:dyDescent="0.2">
      <c r="A176" s="508">
        <v>6172</v>
      </c>
      <c r="B176" s="486">
        <v>2212</v>
      </c>
      <c r="C176" s="509" t="s">
        <v>3589</v>
      </c>
      <c r="D176" s="488">
        <v>30</v>
      </c>
      <c r="E176" s="489">
        <v>90.2</v>
      </c>
      <c r="F176" s="488">
        <v>120.7</v>
      </c>
      <c r="G176" s="490">
        <f t="shared" si="2"/>
        <v>133.81374722838137</v>
      </c>
    </row>
    <row r="177" spans="1:7" x14ac:dyDescent="0.2">
      <c r="A177" s="508">
        <v>6172</v>
      </c>
      <c r="B177" s="486">
        <v>2324</v>
      </c>
      <c r="C177" s="509" t="s">
        <v>3590</v>
      </c>
      <c r="D177" s="488">
        <v>12065</v>
      </c>
      <c r="E177" s="489">
        <v>9133.68</v>
      </c>
      <c r="F177" s="488">
        <v>9297.7430800000002</v>
      </c>
      <c r="G177" s="490">
        <f t="shared" si="2"/>
        <v>101.79624291632727</v>
      </c>
    </row>
    <row r="178" spans="1:7" x14ac:dyDescent="0.2">
      <c r="A178" s="510">
        <v>6172</v>
      </c>
      <c r="B178" s="511"/>
      <c r="C178" s="512" t="s">
        <v>106</v>
      </c>
      <c r="D178" s="513">
        <v>12183</v>
      </c>
      <c r="E178" s="500">
        <v>9485.51</v>
      </c>
      <c r="F178" s="513">
        <v>9678.5975099999996</v>
      </c>
      <c r="G178" s="514">
        <f t="shared" si="2"/>
        <v>102.03560493847985</v>
      </c>
    </row>
    <row r="179" spans="1:7" x14ac:dyDescent="0.2">
      <c r="A179" s="515"/>
      <c r="B179" s="528"/>
      <c r="C179" s="517"/>
      <c r="D179" s="519"/>
      <c r="E179" s="519"/>
      <c r="F179" s="519"/>
      <c r="G179" s="520"/>
    </row>
    <row r="180" spans="1:7" x14ac:dyDescent="0.2">
      <c r="A180" s="508">
        <v>6310</v>
      </c>
      <c r="B180" s="521">
        <v>2141</v>
      </c>
      <c r="C180" s="509" t="s">
        <v>3601</v>
      </c>
      <c r="D180" s="522">
        <v>25000</v>
      </c>
      <c r="E180" s="489">
        <v>128396.33</v>
      </c>
      <c r="F180" s="522">
        <v>241938.0483299999</v>
      </c>
      <c r="G180" s="490">
        <f t="shared" si="2"/>
        <v>188.43065711457635</v>
      </c>
    </row>
    <row r="181" spans="1:7" x14ac:dyDescent="0.2">
      <c r="A181" s="508">
        <v>6310</v>
      </c>
      <c r="B181" s="486">
        <v>2143</v>
      </c>
      <c r="C181" s="509" t="s">
        <v>105</v>
      </c>
      <c r="D181" s="488">
        <v>0</v>
      </c>
      <c r="E181" s="489">
        <v>0</v>
      </c>
      <c r="F181" s="488">
        <v>1346.1386699999998</v>
      </c>
      <c r="G181" s="523" t="s">
        <v>3125</v>
      </c>
    </row>
    <row r="182" spans="1:7" x14ac:dyDescent="0.2">
      <c r="A182" s="510">
        <v>6310</v>
      </c>
      <c r="B182" s="511"/>
      <c r="C182" s="512" t="s">
        <v>107</v>
      </c>
      <c r="D182" s="513">
        <v>25000</v>
      </c>
      <c r="E182" s="500">
        <v>128396.33</v>
      </c>
      <c r="F182" s="513">
        <v>243284.18699999995</v>
      </c>
      <c r="G182" s="514">
        <f t="shared" si="2"/>
        <v>189.47908168403251</v>
      </c>
    </row>
    <row r="183" spans="1:7" x14ac:dyDescent="0.2">
      <c r="A183" s="515"/>
      <c r="B183" s="530"/>
      <c r="C183" s="517"/>
      <c r="D183" s="526"/>
      <c r="E183" s="519"/>
      <c r="F183" s="526"/>
      <c r="G183" s="520"/>
    </row>
    <row r="184" spans="1:7" x14ac:dyDescent="0.2">
      <c r="A184" s="508">
        <v>6320</v>
      </c>
      <c r="B184" s="521">
        <v>2322</v>
      </c>
      <c r="C184" s="509" t="s">
        <v>3602</v>
      </c>
      <c r="D184" s="522">
        <v>0</v>
      </c>
      <c r="E184" s="489">
        <v>6377.2939999999999</v>
      </c>
      <c r="F184" s="522">
        <v>6394.6809999999996</v>
      </c>
      <c r="G184" s="490">
        <f t="shared" si="2"/>
        <v>100.27263914757576</v>
      </c>
    </row>
    <row r="185" spans="1:7" x14ac:dyDescent="0.2">
      <c r="A185" s="510">
        <v>6320</v>
      </c>
      <c r="B185" s="511"/>
      <c r="C185" s="512" t="s">
        <v>108</v>
      </c>
      <c r="D185" s="513">
        <v>0</v>
      </c>
      <c r="E185" s="500">
        <v>6377.2939999999999</v>
      </c>
      <c r="F185" s="513">
        <v>6394.6809999999996</v>
      </c>
      <c r="G185" s="514">
        <f t="shared" si="2"/>
        <v>100.27263914757576</v>
      </c>
    </row>
    <row r="186" spans="1:7" x14ac:dyDescent="0.2">
      <c r="A186" s="515"/>
      <c r="B186" s="530"/>
      <c r="C186" s="517"/>
      <c r="D186" s="526"/>
      <c r="E186" s="519"/>
      <c r="F186" s="526"/>
      <c r="G186" s="520"/>
    </row>
    <row r="187" spans="1:7" x14ac:dyDescent="0.2">
      <c r="A187" s="508">
        <v>6402</v>
      </c>
      <c r="B187" s="521">
        <v>2221</v>
      </c>
      <c r="C187" s="509" t="s">
        <v>3603</v>
      </c>
      <c r="D187" s="522">
        <v>0</v>
      </c>
      <c r="E187" s="489">
        <v>0</v>
      </c>
      <c r="F187" s="522">
        <v>3269.249440000001</v>
      </c>
      <c r="G187" s="523" t="s">
        <v>3125</v>
      </c>
    </row>
    <row r="188" spans="1:7" x14ac:dyDescent="0.2">
      <c r="A188" s="508">
        <v>6402</v>
      </c>
      <c r="B188" s="486">
        <v>2222</v>
      </c>
      <c r="C188" s="509" t="s">
        <v>3604</v>
      </c>
      <c r="D188" s="488">
        <v>0</v>
      </c>
      <c r="E188" s="489">
        <v>0</v>
      </c>
      <c r="F188" s="488">
        <v>-3269.24944</v>
      </c>
      <c r="G188" s="523" t="s">
        <v>3125</v>
      </c>
    </row>
    <row r="189" spans="1:7" x14ac:dyDescent="0.2">
      <c r="A189" s="508">
        <v>6402</v>
      </c>
      <c r="B189" s="486">
        <v>2223</v>
      </c>
      <c r="C189" s="509" t="s">
        <v>3605</v>
      </c>
      <c r="D189" s="488">
        <v>0</v>
      </c>
      <c r="E189" s="489">
        <v>4786.4229999999998</v>
      </c>
      <c r="F189" s="488">
        <v>5200.3435199999994</v>
      </c>
      <c r="G189" s="490">
        <f t="shared" si="2"/>
        <v>108.64780484299025</v>
      </c>
    </row>
    <row r="190" spans="1:7" x14ac:dyDescent="0.2">
      <c r="A190" s="508">
        <v>6402</v>
      </c>
      <c r="B190" s="486">
        <v>2229</v>
      </c>
      <c r="C190" s="509" t="s">
        <v>3126</v>
      </c>
      <c r="D190" s="488">
        <v>0</v>
      </c>
      <c r="E190" s="489">
        <v>95657.854000000007</v>
      </c>
      <c r="F190" s="488">
        <v>96429.867209999997</v>
      </c>
      <c r="G190" s="490">
        <f t="shared" si="2"/>
        <v>100.80705679431195</v>
      </c>
    </row>
    <row r="191" spans="1:7" x14ac:dyDescent="0.2">
      <c r="A191" s="510">
        <v>6402</v>
      </c>
      <c r="B191" s="511"/>
      <c r="C191" s="512" t="s">
        <v>3127</v>
      </c>
      <c r="D191" s="513">
        <v>0</v>
      </c>
      <c r="E191" s="500">
        <v>100444.277</v>
      </c>
      <c r="F191" s="513">
        <v>101630.21072999998</v>
      </c>
      <c r="G191" s="514">
        <f t="shared" si="2"/>
        <v>101.18068820386847</v>
      </c>
    </row>
    <row r="192" spans="1:7" x14ac:dyDescent="0.2">
      <c r="A192" s="515"/>
      <c r="B192" s="530"/>
      <c r="C192" s="517"/>
      <c r="D192" s="526"/>
      <c r="E192" s="519"/>
      <c r="F192" s="526"/>
      <c r="G192" s="520"/>
    </row>
    <row r="193" spans="1:15" x14ac:dyDescent="0.2">
      <c r="A193" s="508">
        <v>6409</v>
      </c>
      <c r="B193" s="521">
        <v>2229</v>
      </c>
      <c r="C193" s="509" t="s">
        <v>3126</v>
      </c>
      <c r="D193" s="522">
        <v>0</v>
      </c>
      <c r="E193" s="489">
        <v>1052.711</v>
      </c>
      <c r="F193" s="522">
        <v>1144.7832900000001</v>
      </c>
      <c r="G193" s="490">
        <f t="shared" si="2"/>
        <v>108.74620764863292</v>
      </c>
    </row>
    <row r="194" spans="1:15" x14ac:dyDescent="0.2">
      <c r="A194" s="524">
        <v>6409</v>
      </c>
      <c r="B194" s="511"/>
      <c r="C194" s="525" t="s">
        <v>109</v>
      </c>
      <c r="D194" s="513">
        <v>0</v>
      </c>
      <c r="E194" s="526">
        <v>1052.711</v>
      </c>
      <c r="F194" s="513">
        <v>1144.7832900000001</v>
      </c>
      <c r="G194" s="527">
        <f t="shared" si="2"/>
        <v>108.74620764863292</v>
      </c>
    </row>
    <row r="195" spans="1:15" x14ac:dyDescent="0.2">
      <c r="A195" s="531"/>
      <c r="B195" s="530"/>
      <c r="C195" s="517"/>
      <c r="D195" s="526"/>
      <c r="E195" s="519"/>
      <c r="F195" s="526"/>
      <c r="G195" s="532"/>
    </row>
    <row r="196" spans="1:15" x14ac:dyDescent="0.2">
      <c r="A196" s="508" t="s">
        <v>64</v>
      </c>
      <c r="B196" s="521">
        <v>2412</v>
      </c>
      <c r="C196" s="509" t="s">
        <v>3606</v>
      </c>
      <c r="D196" s="522">
        <v>13460</v>
      </c>
      <c r="E196" s="489">
        <v>12840</v>
      </c>
      <c r="F196" s="522">
        <v>13354.084500000001</v>
      </c>
      <c r="G196" s="490">
        <f>F196/E196*100</f>
        <v>104.00377336448598</v>
      </c>
    </row>
    <row r="197" spans="1:15" x14ac:dyDescent="0.2">
      <c r="A197" s="508" t="s">
        <v>64</v>
      </c>
      <c r="B197" s="486">
        <v>2420</v>
      </c>
      <c r="C197" s="509" t="s">
        <v>3607</v>
      </c>
      <c r="D197" s="488">
        <v>201261</v>
      </c>
      <c r="E197" s="489">
        <v>370946</v>
      </c>
      <c r="F197" s="488">
        <v>380946</v>
      </c>
      <c r="G197" s="490">
        <f>F197/E197*100</f>
        <v>102.69581017183094</v>
      </c>
    </row>
    <row r="198" spans="1:15" x14ac:dyDescent="0.2">
      <c r="A198" s="508" t="s">
        <v>64</v>
      </c>
      <c r="B198" s="486">
        <v>2441</v>
      </c>
      <c r="C198" s="509" t="s">
        <v>110</v>
      </c>
      <c r="D198" s="488">
        <v>9747</v>
      </c>
      <c r="E198" s="489">
        <v>25006.284</v>
      </c>
      <c r="F198" s="488">
        <v>25292.224579999998</v>
      </c>
      <c r="G198" s="490">
        <f>F198/E198*100</f>
        <v>101.1434748961501</v>
      </c>
    </row>
    <row r="199" spans="1:15" x14ac:dyDescent="0.2">
      <c r="A199" s="508" t="s">
        <v>64</v>
      </c>
      <c r="B199" s="486">
        <v>2451</v>
      </c>
      <c r="C199" s="509" t="s">
        <v>111</v>
      </c>
      <c r="D199" s="488">
        <v>294900</v>
      </c>
      <c r="E199" s="489">
        <v>244857.2</v>
      </c>
      <c r="F199" s="488">
        <v>247437.74787999998</v>
      </c>
      <c r="G199" s="490">
        <f>F199/E199*100</f>
        <v>101.05389912161047</v>
      </c>
    </row>
    <row r="200" spans="1:15" ht="13.5" thickBot="1" x14ac:dyDescent="0.25">
      <c r="A200" s="533" t="s">
        <v>2905</v>
      </c>
      <c r="B200" s="493"/>
      <c r="C200" s="534" t="s">
        <v>112</v>
      </c>
      <c r="D200" s="495">
        <v>519368</v>
      </c>
      <c r="E200" s="496">
        <v>653649.48400000005</v>
      </c>
      <c r="F200" s="495">
        <v>667030.05696000007</v>
      </c>
      <c r="G200" s="497">
        <f>F200/E200*100</f>
        <v>102.04705630273243</v>
      </c>
    </row>
    <row r="201" spans="1:15" x14ac:dyDescent="0.2">
      <c r="A201" s="498"/>
      <c r="B201" s="499"/>
      <c r="C201" s="509"/>
      <c r="D201" s="500"/>
      <c r="E201" s="500"/>
      <c r="F201" s="500"/>
      <c r="G201" s="501"/>
    </row>
    <row r="202" spans="1:15" s="470" customFormat="1" x14ac:dyDescent="0.2">
      <c r="A202" s="468"/>
      <c r="B202" s="468"/>
      <c r="C202" s="502"/>
      <c r="D202" s="503"/>
      <c r="E202" s="503"/>
      <c r="F202" s="503"/>
      <c r="G202" s="504"/>
      <c r="I202" s="469"/>
      <c r="J202" s="469"/>
      <c r="K202" s="469"/>
      <c r="L202" s="469"/>
      <c r="M202" s="469"/>
      <c r="N202" s="469"/>
      <c r="O202" s="469"/>
    </row>
    <row r="203" spans="1:15" s="470" customFormat="1" ht="16.5" customHeight="1" x14ac:dyDescent="0.2">
      <c r="A203" s="475" t="s">
        <v>7</v>
      </c>
      <c r="B203" s="468"/>
      <c r="C203" s="502"/>
      <c r="D203" s="503"/>
      <c r="E203" s="503"/>
      <c r="F203" s="503"/>
      <c r="G203" s="504"/>
      <c r="I203" s="469"/>
      <c r="J203" s="469"/>
      <c r="K203" s="469"/>
      <c r="L203" s="469"/>
      <c r="M203" s="469"/>
      <c r="N203" s="469"/>
      <c r="O203" s="469"/>
    </row>
    <row r="204" spans="1:15" s="469" customFormat="1" ht="12.75" customHeight="1" thickBot="1" x14ac:dyDescent="0.25">
      <c r="A204" s="475"/>
      <c r="B204" s="476"/>
      <c r="C204" s="476"/>
      <c r="D204" s="477"/>
      <c r="E204" s="477"/>
      <c r="F204" s="477"/>
      <c r="G204" s="478" t="s">
        <v>2</v>
      </c>
      <c r="H204" s="470"/>
    </row>
    <row r="205" spans="1:15" s="469" customFormat="1" ht="36" customHeight="1" thickBot="1" x14ac:dyDescent="0.25">
      <c r="A205" s="479" t="s">
        <v>58</v>
      </c>
      <c r="B205" s="505" t="s">
        <v>59</v>
      </c>
      <c r="C205" s="505" t="s">
        <v>60</v>
      </c>
      <c r="D205" s="506" t="s">
        <v>61</v>
      </c>
      <c r="E205" s="506" t="s">
        <v>62</v>
      </c>
      <c r="F205" s="506" t="s">
        <v>1</v>
      </c>
      <c r="G205" s="507" t="s">
        <v>63</v>
      </c>
      <c r="H205" s="470"/>
    </row>
    <row r="206" spans="1:15" x14ac:dyDescent="0.2">
      <c r="A206" s="508">
        <v>2212</v>
      </c>
      <c r="B206" s="521">
        <v>3119</v>
      </c>
      <c r="C206" s="509" t="s">
        <v>2906</v>
      </c>
      <c r="D206" s="522">
        <v>0</v>
      </c>
      <c r="E206" s="489">
        <v>1855.41</v>
      </c>
      <c r="F206" s="522">
        <v>1855.4085</v>
      </c>
      <c r="G206" s="490">
        <f t="shared" si="2"/>
        <v>99.999919155334936</v>
      </c>
    </row>
    <row r="207" spans="1:15" x14ac:dyDescent="0.2">
      <c r="A207" s="510">
        <v>2212</v>
      </c>
      <c r="B207" s="511"/>
      <c r="C207" s="512" t="s">
        <v>67</v>
      </c>
      <c r="D207" s="513">
        <v>0</v>
      </c>
      <c r="E207" s="500">
        <v>1855.41</v>
      </c>
      <c r="F207" s="513">
        <v>1855.4085</v>
      </c>
      <c r="G207" s="514">
        <f t="shared" si="2"/>
        <v>99.999919155334936</v>
      </c>
    </row>
    <row r="208" spans="1:15" x14ac:dyDescent="0.2">
      <c r="A208" s="515"/>
      <c r="B208" s="499"/>
      <c r="C208" s="517"/>
      <c r="D208" s="500"/>
      <c r="E208" s="519"/>
      <c r="F208" s="500"/>
      <c r="G208" s="520"/>
    </row>
    <row r="209" spans="1:15" x14ac:dyDescent="0.2">
      <c r="A209" s="508">
        <v>3522</v>
      </c>
      <c r="B209" s="521">
        <v>3113</v>
      </c>
      <c r="C209" s="509" t="s">
        <v>3608</v>
      </c>
      <c r="D209" s="522">
        <v>0</v>
      </c>
      <c r="E209" s="489">
        <v>12</v>
      </c>
      <c r="F209" s="522">
        <v>12</v>
      </c>
      <c r="G209" s="490">
        <f t="shared" si="2"/>
        <v>100</v>
      </c>
    </row>
    <row r="210" spans="1:15" x14ac:dyDescent="0.2">
      <c r="A210" s="510">
        <v>3522</v>
      </c>
      <c r="B210" s="511"/>
      <c r="C210" s="512" t="s">
        <v>84</v>
      </c>
      <c r="D210" s="513">
        <v>0</v>
      </c>
      <c r="E210" s="500">
        <v>12</v>
      </c>
      <c r="F210" s="513">
        <v>12</v>
      </c>
      <c r="G210" s="514">
        <f t="shared" si="2"/>
        <v>100</v>
      </c>
    </row>
    <row r="211" spans="1:15" x14ac:dyDescent="0.2">
      <c r="A211" s="515"/>
      <c r="B211" s="499"/>
      <c r="C211" s="517"/>
      <c r="D211" s="500"/>
      <c r="E211" s="519"/>
      <c r="F211" s="500"/>
      <c r="G211" s="520"/>
    </row>
    <row r="212" spans="1:15" x14ac:dyDescent="0.2">
      <c r="A212" s="508">
        <v>3639</v>
      </c>
      <c r="B212" s="521">
        <v>3111</v>
      </c>
      <c r="C212" s="509" t="s">
        <v>3609</v>
      </c>
      <c r="D212" s="522">
        <v>56683</v>
      </c>
      <c r="E212" s="489">
        <v>49587</v>
      </c>
      <c r="F212" s="522">
        <v>49739.075640000003</v>
      </c>
      <c r="G212" s="490">
        <f t="shared" si="2"/>
        <v>100.30668449391978</v>
      </c>
    </row>
    <row r="213" spans="1:15" x14ac:dyDescent="0.2">
      <c r="A213" s="508">
        <v>3639</v>
      </c>
      <c r="B213" s="486">
        <v>3112</v>
      </c>
      <c r="C213" s="509" t="s">
        <v>3610</v>
      </c>
      <c r="D213" s="488">
        <v>946</v>
      </c>
      <c r="E213" s="489">
        <v>8042</v>
      </c>
      <c r="F213" s="488">
        <v>8042.7969999999996</v>
      </c>
      <c r="G213" s="490">
        <f t="shared" si="2"/>
        <v>100.00991047003231</v>
      </c>
    </row>
    <row r="214" spans="1:15" x14ac:dyDescent="0.2">
      <c r="A214" s="510">
        <v>3639</v>
      </c>
      <c r="B214" s="511"/>
      <c r="C214" s="512" t="s">
        <v>89</v>
      </c>
      <c r="D214" s="513">
        <v>57629</v>
      </c>
      <c r="E214" s="500">
        <v>57629</v>
      </c>
      <c r="F214" s="513">
        <v>57781.872640000001</v>
      </c>
      <c r="G214" s="514">
        <f t="shared" si="2"/>
        <v>100.26527033264503</v>
      </c>
    </row>
    <row r="215" spans="1:15" x14ac:dyDescent="0.2">
      <c r="A215" s="515"/>
      <c r="B215" s="499"/>
      <c r="C215" s="517"/>
      <c r="D215" s="500"/>
      <c r="E215" s="519"/>
      <c r="F215" s="500"/>
      <c r="G215" s="520"/>
    </row>
    <row r="216" spans="1:15" x14ac:dyDescent="0.2">
      <c r="A216" s="508">
        <v>5511</v>
      </c>
      <c r="B216" s="521">
        <v>3129</v>
      </c>
      <c r="C216" s="509" t="s">
        <v>3611</v>
      </c>
      <c r="D216" s="522">
        <v>16450</v>
      </c>
      <c r="E216" s="489">
        <v>1090.48</v>
      </c>
      <c r="F216" s="522">
        <v>1090.48</v>
      </c>
      <c r="G216" s="490">
        <f t="shared" si="2"/>
        <v>100</v>
      </c>
    </row>
    <row r="217" spans="1:15" ht="13.5" thickBot="1" x14ac:dyDescent="0.25">
      <c r="A217" s="535">
        <v>5511</v>
      </c>
      <c r="B217" s="493"/>
      <c r="C217" s="536" t="s">
        <v>101</v>
      </c>
      <c r="D217" s="495">
        <v>16450</v>
      </c>
      <c r="E217" s="496">
        <v>1090.48</v>
      </c>
      <c r="F217" s="495">
        <v>1090.48</v>
      </c>
      <c r="G217" s="497">
        <f t="shared" si="2"/>
        <v>100</v>
      </c>
    </row>
    <row r="218" spans="1:15" x14ac:dyDescent="0.2">
      <c r="A218" s="498"/>
      <c r="B218" s="499"/>
      <c r="C218" s="509"/>
      <c r="D218" s="500"/>
      <c r="E218" s="500"/>
      <c r="F218" s="500"/>
      <c r="G218" s="501"/>
    </row>
    <row r="219" spans="1:15" s="470" customFormat="1" x14ac:dyDescent="0.2">
      <c r="A219" s="468"/>
      <c r="B219" s="468"/>
      <c r="C219" s="502"/>
      <c r="D219" s="503"/>
      <c r="E219" s="503"/>
      <c r="F219" s="503"/>
      <c r="G219" s="504"/>
      <c r="I219" s="469"/>
      <c r="J219" s="469"/>
      <c r="K219" s="469"/>
      <c r="L219" s="469"/>
      <c r="M219" s="469"/>
      <c r="N219" s="469"/>
      <c r="O219" s="469"/>
    </row>
    <row r="220" spans="1:15" s="470" customFormat="1" ht="16.5" customHeight="1" x14ac:dyDescent="0.2">
      <c r="A220" s="475" t="s">
        <v>113</v>
      </c>
      <c r="B220" s="468"/>
      <c r="C220" s="502"/>
      <c r="D220" s="503"/>
      <c r="E220" s="503"/>
      <c r="F220" s="503"/>
      <c r="G220" s="504"/>
      <c r="I220" s="469"/>
      <c r="J220" s="469"/>
      <c r="K220" s="469"/>
      <c r="L220" s="469"/>
      <c r="M220" s="469"/>
      <c r="N220" s="469"/>
      <c r="O220" s="469"/>
    </row>
    <row r="221" spans="1:15" s="469" customFormat="1" ht="12.75" customHeight="1" thickBot="1" x14ac:dyDescent="0.25">
      <c r="A221" s="475"/>
      <c r="B221" s="476"/>
      <c r="C221" s="476"/>
      <c r="D221" s="477"/>
      <c r="E221" s="477"/>
      <c r="F221" s="477"/>
      <c r="G221" s="478" t="s">
        <v>2</v>
      </c>
      <c r="H221" s="470"/>
    </row>
    <row r="222" spans="1:15" s="469" customFormat="1" ht="36" customHeight="1" thickBot="1" x14ac:dyDescent="0.25">
      <c r="A222" s="479" t="s">
        <v>58</v>
      </c>
      <c r="B222" s="505" t="s">
        <v>59</v>
      </c>
      <c r="C222" s="505" t="s">
        <v>60</v>
      </c>
      <c r="D222" s="506" t="s">
        <v>61</v>
      </c>
      <c r="E222" s="506" t="s">
        <v>62</v>
      </c>
      <c r="F222" s="506" t="s">
        <v>1</v>
      </c>
      <c r="G222" s="507" t="s">
        <v>63</v>
      </c>
      <c r="H222" s="470"/>
    </row>
    <row r="223" spans="1:15" x14ac:dyDescent="0.2">
      <c r="A223" s="508" t="s">
        <v>64</v>
      </c>
      <c r="B223" s="537">
        <v>4111</v>
      </c>
      <c r="C223" s="538" t="s">
        <v>114</v>
      </c>
      <c r="D223" s="539">
        <v>0</v>
      </c>
      <c r="E223" s="540">
        <v>307949.7</v>
      </c>
      <c r="F223" s="539">
        <v>304151.18420999992</v>
      </c>
      <c r="G223" s="541">
        <f t="shared" si="2"/>
        <v>98.7665142099505</v>
      </c>
    </row>
    <row r="224" spans="1:15" x14ac:dyDescent="0.2">
      <c r="A224" s="508" t="s">
        <v>64</v>
      </c>
      <c r="B224" s="486">
        <v>4112</v>
      </c>
      <c r="C224" s="509" t="s">
        <v>115</v>
      </c>
      <c r="D224" s="488">
        <v>171417</v>
      </c>
      <c r="E224" s="489">
        <v>178813.9</v>
      </c>
      <c r="F224" s="488">
        <v>178813.9</v>
      </c>
      <c r="G224" s="490">
        <f t="shared" si="2"/>
        <v>100</v>
      </c>
    </row>
    <row r="225" spans="1:7" x14ac:dyDescent="0.2">
      <c r="A225" s="508" t="s">
        <v>64</v>
      </c>
      <c r="B225" s="486">
        <v>4113</v>
      </c>
      <c r="C225" s="509" t="s">
        <v>3128</v>
      </c>
      <c r="D225" s="488">
        <v>1000</v>
      </c>
      <c r="E225" s="489">
        <v>216146.77</v>
      </c>
      <c r="F225" s="488">
        <v>216146.76250000001</v>
      </c>
      <c r="G225" s="490">
        <f t="shared" si="2"/>
        <v>99.999996530135533</v>
      </c>
    </row>
    <row r="226" spans="1:7" x14ac:dyDescent="0.2">
      <c r="A226" s="508" t="s">
        <v>64</v>
      </c>
      <c r="B226" s="486">
        <v>4116</v>
      </c>
      <c r="C226" s="509" t="s">
        <v>116</v>
      </c>
      <c r="D226" s="488">
        <v>602555</v>
      </c>
      <c r="E226" s="489">
        <v>23674495.348999999</v>
      </c>
      <c r="F226" s="488">
        <v>23681465.721979998</v>
      </c>
      <c r="G226" s="490">
        <f t="shared" si="2"/>
        <v>100.0294425409169</v>
      </c>
    </row>
    <row r="227" spans="1:7" x14ac:dyDescent="0.2">
      <c r="A227" s="508" t="s">
        <v>64</v>
      </c>
      <c r="B227" s="486">
        <v>4118</v>
      </c>
      <c r="C227" s="509" t="s">
        <v>117</v>
      </c>
      <c r="D227" s="488">
        <v>3522</v>
      </c>
      <c r="E227" s="489">
        <v>22953.855</v>
      </c>
      <c r="F227" s="488">
        <v>22929.376789999998</v>
      </c>
      <c r="G227" s="490">
        <f t="shared" si="2"/>
        <v>99.893359045789907</v>
      </c>
    </row>
    <row r="228" spans="1:7" x14ac:dyDescent="0.2">
      <c r="A228" s="508" t="s">
        <v>64</v>
      </c>
      <c r="B228" s="486">
        <v>4119</v>
      </c>
      <c r="C228" s="509" t="s">
        <v>3612</v>
      </c>
      <c r="D228" s="488">
        <v>0</v>
      </c>
      <c r="E228" s="489">
        <v>1670.3</v>
      </c>
      <c r="F228" s="488">
        <v>1670.29368</v>
      </c>
      <c r="G228" s="490">
        <f t="shared" si="2"/>
        <v>99.999621624857809</v>
      </c>
    </row>
    <row r="229" spans="1:7" x14ac:dyDescent="0.2">
      <c r="A229" s="508" t="s">
        <v>64</v>
      </c>
      <c r="B229" s="486">
        <v>4121</v>
      </c>
      <c r="C229" s="509" t="s">
        <v>118</v>
      </c>
      <c r="D229" s="488">
        <v>72046</v>
      </c>
      <c r="E229" s="489">
        <v>73310</v>
      </c>
      <c r="F229" s="488">
        <v>73309.852499999994</v>
      </c>
      <c r="G229" s="490">
        <f t="shared" si="2"/>
        <v>99.999798799618063</v>
      </c>
    </row>
    <row r="230" spans="1:7" x14ac:dyDescent="0.2">
      <c r="A230" s="508" t="s">
        <v>64</v>
      </c>
      <c r="B230" s="486">
        <v>4122</v>
      </c>
      <c r="C230" s="509" t="s">
        <v>119</v>
      </c>
      <c r="D230" s="488">
        <v>26128</v>
      </c>
      <c r="E230" s="489">
        <v>27919.759999999998</v>
      </c>
      <c r="F230" s="488">
        <v>27919.758020000001</v>
      </c>
      <c r="G230" s="490">
        <f t="shared" si="2"/>
        <v>99.999992908248501</v>
      </c>
    </row>
    <row r="231" spans="1:7" x14ac:dyDescent="0.2">
      <c r="A231" s="508" t="s">
        <v>64</v>
      </c>
      <c r="B231" s="486">
        <v>4151</v>
      </c>
      <c r="C231" s="509" t="s">
        <v>3613</v>
      </c>
      <c r="D231" s="488">
        <v>554</v>
      </c>
      <c r="E231" s="489">
        <v>826.58</v>
      </c>
      <c r="F231" s="488">
        <v>826.57187999999996</v>
      </c>
      <c r="G231" s="490">
        <f t="shared" si="2"/>
        <v>99.999017638946015</v>
      </c>
    </row>
    <row r="232" spans="1:7" ht="25.5" x14ac:dyDescent="0.2">
      <c r="A232" s="508" t="s">
        <v>64</v>
      </c>
      <c r="B232" s="486">
        <v>4152</v>
      </c>
      <c r="C232" s="509" t="s">
        <v>3614</v>
      </c>
      <c r="D232" s="488">
        <v>425</v>
      </c>
      <c r="E232" s="489">
        <v>296.67</v>
      </c>
      <c r="F232" s="488">
        <v>296.65897999999999</v>
      </c>
      <c r="G232" s="490">
        <f t="shared" si="2"/>
        <v>99.996285434995102</v>
      </c>
    </row>
    <row r="233" spans="1:7" s="542" customFormat="1" x14ac:dyDescent="0.2">
      <c r="A233" s="508"/>
      <c r="B233" s="511"/>
      <c r="C233" s="512" t="s">
        <v>120</v>
      </c>
      <c r="D233" s="513">
        <v>877647</v>
      </c>
      <c r="E233" s="500">
        <v>24504382.884000003</v>
      </c>
      <c r="F233" s="513">
        <v>24507530.080539998</v>
      </c>
      <c r="G233" s="514">
        <f t="shared" si="2"/>
        <v>100.01284340256555</v>
      </c>
    </row>
    <row r="234" spans="1:7" x14ac:dyDescent="0.2">
      <c r="A234" s="515"/>
      <c r="B234" s="543"/>
      <c r="C234" s="517"/>
      <c r="D234" s="544"/>
      <c r="E234" s="545"/>
      <c r="F234" s="544"/>
      <c r="G234" s="520"/>
    </row>
    <row r="235" spans="1:7" x14ac:dyDescent="0.2">
      <c r="A235" s="508" t="s">
        <v>64</v>
      </c>
      <c r="B235" s="521">
        <v>4211</v>
      </c>
      <c r="C235" s="509" t="s">
        <v>3129</v>
      </c>
      <c r="D235" s="522">
        <v>0</v>
      </c>
      <c r="E235" s="489">
        <v>389.99</v>
      </c>
      <c r="F235" s="522">
        <v>389.99</v>
      </c>
      <c r="G235" s="490">
        <f t="shared" si="2"/>
        <v>100</v>
      </c>
    </row>
    <row r="236" spans="1:7" x14ac:dyDescent="0.2">
      <c r="A236" s="508" t="s">
        <v>64</v>
      </c>
      <c r="B236" s="486">
        <v>4213</v>
      </c>
      <c r="C236" s="509" t="s">
        <v>121</v>
      </c>
      <c r="D236" s="488">
        <v>0</v>
      </c>
      <c r="E236" s="489">
        <v>1249.58</v>
      </c>
      <c r="F236" s="488">
        <v>1249.57305</v>
      </c>
      <c r="G236" s="490">
        <f t="shared" si="2"/>
        <v>99.999443813121218</v>
      </c>
    </row>
    <row r="237" spans="1:7" x14ac:dyDescent="0.2">
      <c r="A237" s="508" t="s">
        <v>64</v>
      </c>
      <c r="B237" s="486">
        <v>4216</v>
      </c>
      <c r="C237" s="509" t="s">
        <v>122</v>
      </c>
      <c r="D237" s="488">
        <v>451050</v>
      </c>
      <c r="E237" s="489">
        <v>885541.79700000002</v>
      </c>
      <c r="F237" s="488">
        <v>852774.79168999998</v>
      </c>
      <c r="G237" s="490">
        <f t="shared" si="2"/>
        <v>96.299778799712598</v>
      </c>
    </row>
    <row r="238" spans="1:7" x14ac:dyDescent="0.2">
      <c r="A238" s="508" t="s">
        <v>64</v>
      </c>
      <c r="B238" s="486">
        <v>4221</v>
      </c>
      <c r="C238" s="509" t="s">
        <v>123</v>
      </c>
      <c r="D238" s="488">
        <v>14288</v>
      </c>
      <c r="E238" s="489">
        <v>8326.4</v>
      </c>
      <c r="F238" s="488">
        <v>8271.2950000000001</v>
      </c>
      <c r="G238" s="490">
        <f t="shared" ref="G238:G241" si="3">F238/E238*100</f>
        <v>99.338189373558805</v>
      </c>
    </row>
    <row r="239" spans="1:7" x14ac:dyDescent="0.2">
      <c r="A239" s="508" t="s">
        <v>64</v>
      </c>
      <c r="B239" s="486">
        <v>4231</v>
      </c>
      <c r="C239" s="509" t="s">
        <v>3615</v>
      </c>
      <c r="D239" s="488">
        <v>0</v>
      </c>
      <c r="E239" s="489">
        <v>3473.84</v>
      </c>
      <c r="F239" s="488">
        <v>3473.8237800000002</v>
      </c>
      <c r="G239" s="490">
        <f t="shared" si="3"/>
        <v>99.999533081546645</v>
      </c>
    </row>
    <row r="240" spans="1:7" x14ac:dyDescent="0.2">
      <c r="A240" s="508" t="s">
        <v>64</v>
      </c>
      <c r="B240" s="486">
        <v>4232</v>
      </c>
      <c r="C240" s="509" t="s">
        <v>3616</v>
      </c>
      <c r="D240" s="488">
        <v>0</v>
      </c>
      <c r="E240" s="489">
        <v>54.43</v>
      </c>
      <c r="F240" s="488">
        <v>54.42998</v>
      </c>
      <c r="G240" s="490">
        <f t="shared" si="3"/>
        <v>99.999963255557603</v>
      </c>
    </row>
    <row r="241" spans="1:7" x14ac:dyDescent="0.2">
      <c r="A241" s="508"/>
      <c r="B241" s="511"/>
      <c r="C241" s="512" t="s">
        <v>124</v>
      </c>
      <c r="D241" s="513">
        <v>465338</v>
      </c>
      <c r="E241" s="500">
        <v>899036.03700000001</v>
      </c>
      <c r="F241" s="513">
        <v>866213.90350000001</v>
      </c>
      <c r="G241" s="514">
        <f t="shared" si="3"/>
        <v>96.349186000427252</v>
      </c>
    </row>
    <row r="242" spans="1:7" x14ac:dyDescent="0.2">
      <c r="A242" s="531"/>
      <c r="B242" s="528"/>
      <c r="C242" s="546"/>
      <c r="D242" s="519"/>
      <c r="E242" s="519"/>
      <c r="F242" s="519"/>
      <c r="G242" s="532"/>
    </row>
    <row r="243" spans="1:7" ht="12.75" customHeight="1" x14ac:dyDescent="0.2">
      <c r="A243" s="485">
        <v>6330</v>
      </c>
      <c r="B243" s="521">
        <v>4134</v>
      </c>
      <c r="C243" s="509" t="s">
        <v>125</v>
      </c>
      <c r="D243" s="547">
        <v>0</v>
      </c>
      <c r="E243" s="547">
        <v>0</v>
      </c>
      <c r="F243" s="547">
        <v>22394957.59685</v>
      </c>
      <c r="G243" s="548" t="s">
        <v>3125</v>
      </c>
    </row>
    <row r="244" spans="1:7" ht="12.75" customHeight="1" x14ac:dyDescent="0.2">
      <c r="A244" s="485">
        <v>6330</v>
      </c>
      <c r="B244" s="486">
        <v>4139</v>
      </c>
      <c r="C244" s="509" t="s">
        <v>126</v>
      </c>
      <c r="D244" s="547">
        <v>0</v>
      </c>
      <c r="E244" s="547">
        <v>0</v>
      </c>
      <c r="F244" s="547">
        <v>500</v>
      </c>
      <c r="G244" s="548" t="s">
        <v>3125</v>
      </c>
    </row>
    <row r="245" spans="1:7" s="555" customFormat="1" ht="13.5" thickBot="1" x14ac:dyDescent="0.25">
      <c r="A245" s="549">
        <v>6330</v>
      </c>
      <c r="B245" s="550"/>
      <c r="C245" s="551" t="s">
        <v>127</v>
      </c>
      <c r="D245" s="552">
        <v>0</v>
      </c>
      <c r="E245" s="553">
        <v>0</v>
      </c>
      <c r="F245" s="552">
        <v>22395457.59685</v>
      </c>
      <c r="G245" s="554" t="s">
        <v>3125</v>
      </c>
    </row>
    <row r="246" spans="1:7" x14ac:dyDescent="0.2">
      <c r="A246" s="499"/>
      <c r="B246" s="499"/>
      <c r="C246" s="499"/>
      <c r="D246" s="500"/>
      <c r="E246" s="500"/>
      <c r="F246" s="500"/>
      <c r="G246" s="501"/>
    </row>
    <row r="247" spans="1:7" x14ac:dyDescent="0.2">
      <c r="A247" s="499"/>
      <c r="B247" s="499"/>
      <c r="C247" s="499"/>
      <c r="D247" s="500"/>
      <c r="E247" s="500"/>
      <c r="F247" s="500"/>
      <c r="G247" s="501"/>
    </row>
    <row r="248" spans="1:7" ht="13.5" thickBot="1" x14ac:dyDescent="0.25">
      <c r="A248" s="499"/>
      <c r="B248" s="499"/>
      <c r="C248" s="499"/>
      <c r="D248" s="500"/>
      <c r="E248" s="500"/>
      <c r="F248" s="500"/>
      <c r="G248" s="501"/>
    </row>
    <row r="249" spans="1:7" s="562" customFormat="1" ht="15" customHeight="1" x14ac:dyDescent="0.2">
      <c r="A249" s="556"/>
      <c r="B249" s="556"/>
      <c r="C249" s="557" t="s">
        <v>3121</v>
      </c>
      <c r="D249" s="558">
        <v>7283700</v>
      </c>
      <c r="E249" s="559">
        <v>8665556.8800000008</v>
      </c>
      <c r="F249" s="560">
        <v>9093005.8714400027</v>
      </c>
      <c r="G249" s="561">
        <f t="shared" ref="G249:G255" si="4">F249/E249*100</f>
        <v>104.93273539553527</v>
      </c>
    </row>
    <row r="250" spans="1:7" s="562" customFormat="1" ht="15" customHeight="1" x14ac:dyDescent="0.2">
      <c r="A250" s="563"/>
      <c r="B250" s="563"/>
      <c r="C250" s="564" t="s">
        <v>3122</v>
      </c>
      <c r="D250" s="565">
        <v>597999</v>
      </c>
      <c r="E250" s="566">
        <v>1008415.295</v>
      </c>
      <c r="F250" s="567">
        <v>1146215.9367400003</v>
      </c>
      <c r="G250" s="568">
        <f t="shared" si="4"/>
        <v>113.66506859061477</v>
      </c>
    </row>
    <row r="251" spans="1:7" s="562" customFormat="1" ht="15" customHeight="1" x14ac:dyDescent="0.2">
      <c r="A251" s="563"/>
      <c r="B251" s="563"/>
      <c r="C251" s="564" t="s">
        <v>3123</v>
      </c>
      <c r="D251" s="569">
        <v>74079</v>
      </c>
      <c r="E251" s="566">
        <v>60586.89</v>
      </c>
      <c r="F251" s="567">
        <v>60739.761140000002</v>
      </c>
      <c r="G251" s="568">
        <f t="shared" si="4"/>
        <v>100.25231719271281</v>
      </c>
    </row>
    <row r="252" spans="1:7" s="562" customFormat="1" ht="15" customHeight="1" x14ac:dyDescent="0.2">
      <c r="A252" s="570"/>
      <c r="B252" s="570"/>
      <c r="C252" s="564" t="s">
        <v>3124</v>
      </c>
      <c r="D252" s="569">
        <v>1342985</v>
      </c>
      <c r="E252" s="566">
        <v>25403418.921</v>
      </c>
      <c r="F252" s="567">
        <v>25373743.984039992</v>
      </c>
      <c r="G252" s="568">
        <f t="shared" si="4"/>
        <v>99.883185263163625</v>
      </c>
    </row>
    <row r="253" spans="1:7" s="562" customFormat="1" ht="15" customHeight="1" x14ac:dyDescent="0.2">
      <c r="A253" s="570"/>
      <c r="B253" s="570"/>
      <c r="C253" s="571" t="s">
        <v>3130</v>
      </c>
      <c r="D253" s="569">
        <v>0</v>
      </c>
      <c r="E253" s="566">
        <v>0</v>
      </c>
      <c r="F253" s="567">
        <v>22395457.59685</v>
      </c>
      <c r="G253" s="568" t="s">
        <v>3125</v>
      </c>
    </row>
    <row r="254" spans="1:7" s="562" customFormat="1" ht="15.75" customHeight="1" thickBot="1" x14ac:dyDescent="0.25">
      <c r="A254" s="570"/>
      <c r="B254" s="570"/>
      <c r="C254" s="572" t="s">
        <v>3131</v>
      </c>
      <c r="D254" s="573">
        <v>9298763</v>
      </c>
      <c r="E254" s="574">
        <v>35137977.986000001</v>
      </c>
      <c r="F254" s="575">
        <v>58069163.150210001</v>
      </c>
      <c r="G254" s="576">
        <f t="shared" si="4"/>
        <v>165.26040050838</v>
      </c>
    </row>
    <row r="255" spans="1:7" s="562" customFormat="1" ht="16.5" customHeight="1" thickBot="1" x14ac:dyDescent="0.25">
      <c r="A255" s="577"/>
      <c r="B255" s="577"/>
      <c r="C255" s="578" t="s">
        <v>128</v>
      </c>
      <c r="D255" s="579">
        <v>9298763</v>
      </c>
      <c r="E255" s="580">
        <v>35137977.986000001</v>
      </c>
      <c r="F255" s="581">
        <v>35673705.55336</v>
      </c>
      <c r="G255" s="582">
        <f t="shared" si="4"/>
        <v>101.52463971482209</v>
      </c>
    </row>
  </sheetData>
  <mergeCells count="2">
    <mergeCell ref="A2:G2"/>
    <mergeCell ref="A4:G4"/>
  </mergeCells>
  <pageMargins left="0.39370078740157483" right="0.39370078740157483" top="0.59055118110236227" bottom="0.39370078740157483" header="0.31496062992125984" footer="0.11811023622047245"/>
  <pageSetup paperSize="9" scale="91" firstPageNumber="118" fitToHeight="0" orientation="landscape" useFirstPageNumber="1" r:id="rId1"/>
  <headerFooter>
    <oddHeader>&amp;L&amp;"Tahoma,Kurzíva"Závěrečný účet Moravskoslezského kraje za rok 2022&amp;R&amp;"Tahoma,Kurzíva"Tabulka č. 1</oddHeader>
    <oddFooter>&amp;C&amp;"Tahoma,Obyčejné"&amp;P</oddFooter>
  </headerFooter>
  <rowBreaks count="6" manualBreakCount="6">
    <brk id="36" max="16383" man="1"/>
    <brk id="76" max="16383" man="1"/>
    <brk id="114" max="16383" man="1"/>
    <brk id="154" max="16383" man="1"/>
    <brk id="194" max="16383" man="1"/>
    <brk id="2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56</vt:i4>
      </vt:variant>
      <vt:variant>
        <vt:lpstr>Pojmenované oblasti</vt:lpstr>
      </vt:variant>
      <vt:variant>
        <vt:i4>81</vt:i4>
      </vt:variant>
    </vt:vector>
  </HeadingPairs>
  <TitlesOfParts>
    <vt:vector size="137" baseType="lpstr">
      <vt:lpstr>Titul-grafy</vt:lpstr>
      <vt:lpstr>graf 1</vt:lpstr>
      <vt:lpstr>graf 2</vt:lpstr>
      <vt:lpstr>graf 3</vt:lpstr>
      <vt:lpstr>graf 4</vt:lpstr>
      <vt:lpstr>graf 5</vt:lpstr>
      <vt:lpstr>Data-grafy</vt:lpstr>
      <vt:lpstr>Titul-tabulky</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47</vt:lpstr>
      <vt:lpstr>tab 48</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21'!Názvy_tisku</vt:lpstr>
      <vt:lpstr>'tab 22'!Názvy_tisku</vt:lpstr>
      <vt:lpstr>'tab 27'!Názvy_tisku</vt:lpstr>
      <vt:lpstr>'tab 29'!Názvy_tisku</vt:lpstr>
      <vt:lpstr>'tab 3'!Názvy_tisku</vt:lpstr>
      <vt:lpstr>'tab 30'!Názvy_tisku</vt:lpstr>
      <vt:lpstr>'tab 31'!Názvy_tisku</vt:lpstr>
      <vt:lpstr>'tab 32'!Názvy_tisku</vt:lpstr>
      <vt:lpstr>'tab 33'!Názvy_tisku</vt:lpstr>
      <vt:lpstr>'tab 34'!Názvy_tisku</vt:lpstr>
      <vt:lpstr>'tab 35'!Názvy_tisku</vt:lpstr>
      <vt:lpstr>'tab 37'!Názvy_tisku</vt:lpstr>
      <vt:lpstr>'tab 39'!Názvy_tisku</vt:lpstr>
      <vt:lpstr>'tab 4'!Názvy_tisku</vt:lpstr>
      <vt:lpstr>'tab 41'!Názvy_tisku</vt:lpstr>
      <vt:lpstr>'tab 43'!Názvy_tisku</vt:lpstr>
      <vt:lpstr>'tab 45'!Názvy_tisku</vt:lpstr>
      <vt:lpstr>'tab 47'!Názvy_tisku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26'!Oblast_tisku</vt:lpstr>
      <vt:lpstr>'tab 27'!Oblast_tisku</vt:lpstr>
      <vt:lpstr>'tab 28'!Oblast_tisku</vt:lpstr>
      <vt:lpstr>'tab 3'!Oblast_tisku</vt:lpstr>
      <vt:lpstr>'tab 33'!Oblast_tisku</vt:lpstr>
      <vt:lpstr>'tab 34'!Oblast_tisku</vt:lpstr>
      <vt:lpstr>'tab 35'!Oblast_tisku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46'!Oblast_tisku</vt:lpstr>
      <vt:lpstr>'tab 47'!Oblast_tisku</vt:lpstr>
      <vt:lpstr>'tab 48'!Oblast_tisku</vt:lpstr>
      <vt:lpstr>'tab 5'!Oblast_tisku</vt:lpstr>
      <vt:lpstr>'tab 8'!Oblast_tisku</vt:lpstr>
      <vt:lpstr>'tab 9'!Oblast_tisku</vt:lpstr>
      <vt:lpstr>'Titul-grafy'!Oblast_tisku</vt:lpstr>
      <vt:lpstr>'Titul-tabulky'!Oblast_tisku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2023-05-19T13:30:35Z</cp:lastPrinted>
  <dcterms:created xsi:type="dcterms:W3CDTF">2015-03-17T14:02:48Z</dcterms:created>
  <dcterms:modified xsi:type="dcterms:W3CDTF">2023-05-22T11:46:32Z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18e8b5-cf04-4356-9f73-4b8f937bc4ae_Enabled">
    <vt:lpwstr>true</vt:lpwstr>
  </property>
  <property fmtid="{D5CDD505-2E9C-101B-9397-08002B2CF9AE}" pid="3" name="MSIP_Label_bc18e8b5-cf04-4356-9f73-4b8f937bc4ae_SetDate">
    <vt:lpwstr>2023-04-21T12:32:30Z</vt:lpwstr>
  </property>
  <property fmtid="{D5CDD505-2E9C-101B-9397-08002B2CF9AE}" pid="4" name="MSIP_Label_bc18e8b5-cf04-4356-9f73-4b8f937bc4ae_Method">
    <vt:lpwstr>Privileged</vt:lpwstr>
  </property>
  <property fmtid="{D5CDD505-2E9C-101B-9397-08002B2CF9AE}" pid="5" name="MSIP_Label_bc18e8b5-cf04-4356-9f73-4b8f937bc4ae_Name">
    <vt:lpwstr>Neveřejná informace (bez označení)</vt:lpwstr>
  </property>
  <property fmtid="{D5CDD505-2E9C-101B-9397-08002B2CF9AE}" pid="6" name="MSIP_Label_bc18e8b5-cf04-4356-9f73-4b8f937bc4ae_SiteId">
    <vt:lpwstr>39f24d0b-aa30-4551-8e81-43c77cf1000e</vt:lpwstr>
  </property>
  <property fmtid="{D5CDD505-2E9C-101B-9397-08002B2CF9AE}" pid="7" name="MSIP_Label_bc18e8b5-cf04-4356-9f73-4b8f937bc4ae_ActionId">
    <vt:lpwstr>ff085dae-495e-4781-92fc-f22bddbff69e</vt:lpwstr>
  </property>
  <property fmtid="{D5CDD505-2E9C-101B-9397-08002B2CF9AE}" pid="8" name="MSIP_Label_bc18e8b5-cf04-4356-9f73-4b8f937bc4ae_ContentBits">
    <vt:lpwstr>0</vt:lpwstr>
  </property>
</Properties>
</file>