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milena_lahutova_msk_cz/Documents/Dokumenty/pracovní pro Katku, Hanku,Petra/Souhrnná zpráva 2014+, 2021+/aktuální Souhrnná zpráva 2021+ 1_11_2023/final/"/>
    </mc:Choice>
  </mc:AlternateContent>
  <xr:revisionPtr revIDLastSave="0" documentId="8_{F5482ECD-A2C4-4C7F-9D7F-D2C6099B7D1A}" xr6:coauthVersionLast="47" xr6:coauthVersionMax="47" xr10:uidLastSave="{00000000-0000-0000-0000-000000000000}"/>
  <bookViews>
    <workbookView xWindow="-108" yWindow="-108" windowWidth="23256" windowHeight="12456" xr2:uid="{ADF4D778-313F-46CB-82B6-016A5153B4B2}"/>
  </bookViews>
  <sheets>
    <sheet name="Struktura financování ZK_2023" sheetId="1" r:id="rId1"/>
  </sheets>
  <definedNames>
    <definedName name="_xlnm._FilterDatabase" localSheetId="0" hidden="1">'Struktura financování ZK_2023'!$B$2:$V$259</definedName>
    <definedName name="_xlnm.Print_Titles" localSheetId="0">'Struktura financování ZK_2023'!$1:$2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59" i="1" l="1"/>
  <c r="U259" i="1"/>
  <c r="S259" i="1"/>
  <c r="R259" i="1"/>
  <c r="O259" i="1"/>
  <c r="T259" i="1" s="1"/>
  <c r="V258" i="1"/>
  <c r="R258" i="1"/>
  <c r="N258" i="1"/>
  <c r="V257" i="1"/>
  <c r="T257" i="1"/>
  <c r="S257" i="1"/>
  <c r="R257" i="1"/>
  <c r="P257" i="1"/>
  <c r="U257" i="1" s="1"/>
  <c r="K257" i="1"/>
  <c r="V256" i="1"/>
  <c r="U256" i="1"/>
  <c r="T256" i="1"/>
  <c r="S256" i="1"/>
  <c r="R256" i="1"/>
  <c r="V255" i="1"/>
  <c r="U255" i="1"/>
  <c r="S255" i="1"/>
  <c r="R255" i="1"/>
  <c r="O255" i="1"/>
  <c r="T255" i="1" s="1"/>
  <c r="V254" i="1"/>
  <c r="U254" i="1"/>
  <c r="T254" i="1"/>
  <c r="S254" i="1"/>
  <c r="R254" i="1"/>
  <c r="V253" i="1"/>
  <c r="R253" i="1"/>
  <c r="N253" i="1"/>
  <c r="P253" i="1" s="1"/>
  <c r="V252" i="1"/>
  <c r="U252" i="1"/>
  <c r="T252" i="1"/>
  <c r="S252" i="1"/>
  <c r="R252" i="1"/>
  <c r="V251" i="1"/>
  <c r="U251" i="1"/>
  <c r="T251" i="1"/>
  <c r="S251" i="1"/>
  <c r="R251" i="1"/>
  <c r="V250" i="1"/>
  <c r="U250" i="1"/>
  <c r="S250" i="1"/>
  <c r="R250" i="1"/>
  <c r="P250" i="1"/>
  <c r="O250" i="1" s="1"/>
  <c r="T250" i="1" s="1"/>
  <c r="V249" i="1"/>
  <c r="R249" i="1"/>
  <c r="N249" i="1"/>
  <c r="V248" i="1"/>
  <c r="U248" i="1"/>
  <c r="T248" i="1"/>
  <c r="S248" i="1"/>
  <c r="R248" i="1"/>
  <c r="V247" i="1"/>
  <c r="R247" i="1"/>
  <c r="N247" i="1"/>
  <c r="S247" i="1" s="1"/>
  <c r="V246" i="1"/>
  <c r="R246" i="1"/>
  <c r="N246" i="1"/>
  <c r="S246" i="1" s="1"/>
  <c r="V245" i="1"/>
  <c r="R245" i="1"/>
  <c r="N245" i="1"/>
  <c r="S245" i="1" s="1"/>
  <c r="V244" i="1"/>
  <c r="R244" i="1"/>
  <c r="P244" i="1"/>
  <c r="N244" i="1"/>
  <c r="S244" i="1" s="1"/>
  <c r="V243" i="1"/>
  <c r="R243" i="1"/>
  <c r="P243" i="1"/>
  <c r="N243" i="1"/>
  <c r="S243" i="1" s="1"/>
  <c r="V242" i="1"/>
  <c r="R242" i="1"/>
  <c r="N242" i="1"/>
  <c r="S242" i="1" s="1"/>
  <c r="V241" i="1"/>
  <c r="R241" i="1"/>
  <c r="P241" i="1"/>
  <c r="N241" i="1"/>
  <c r="S241" i="1" s="1"/>
  <c r="V240" i="1"/>
  <c r="R240" i="1"/>
  <c r="P240" i="1"/>
  <c r="N240" i="1"/>
  <c r="S240" i="1" s="1"/>
  <c r="V239" i="1"/>
  <c r="U239" i="1"/>
  <c r="T239" i="1"/>
  <c r="S239" i="1"/>
  <c r="R239" i="1"/>
  <c r="V238" i="1"/>
  <c r="R238" i="1"/>
  <c r="N238" i="1"/>
  <c r="S238" i="1" s="1"/>
  <c r="V237" i="1"/>
  <c r="U237" i="1"/>
  <c r="T237" i="1"/>
  <c r="S237" i="1"/>
  <c r="R237" i="1"/>
  <c r="V236" i="1"/>
  <c r="T236" i="1"/>
  <c r="S236" i="1"/>
  <c r="R236" i="1"/>
  <c r="P236" i="1"/>
  <c r="O236" i="1" s="1"/>
  <c r="V235" i="1"/>
  <c r="R235" i="1"/>
  <c r="N235" i="1"/>
  <c r="P235" i="1" s="1"/>
  <c r="O235" i="1" s="1"/>
  <c r="V234" i="1"/>
  <c r="R234" i="1"/>
  <c r="N234" i="1"/>
  <c r="P234" i="1" s="1"/>
  <c r="O234" i="1" s="1"/>
  <c r="T234" i="1" s="1"/>
  <c r="V233" i="1"/>
  <c r="R233" i="1"/>
  <c r="N233" i="1"/>
  <c r="P233" i="1" s="1"/>
  <c r="O233" i="1" s="1"/>
  <c r="T233" i="1" s="1"/>
  <c r="V232" i="1"/>
  <c r="R232" i="1"/>
  <c r="N232" i="1"/>
  <c r="P232" i="1" s="1"/>
  <c r="O232" i="1" s="1"/>
  <c r="T232" i="1" s="1"/>
  <c r="V231" i="1"/>
  <c r="U231" i="1"/>
  <c r="S231" i="1"/>
  <c r="R231" i="1"/>
  <c r="N231" i="1"/>
  <c r="P231" i="1" s="1"/>
  <c r="O231" i="1" s="1"/>
  <c r="T231" i="1" s="1"/>
  <c r="V230" i="1"/>
  <c r="S230" i="1"/>
  <c r="R230" i="1"/>
  <c r="N230" i="1"/>
  <c r="P230" i="1" s="1"/>
  <c r="O230" i="1" s="1"/>
  <c r="T230" i="1" s="1"/>
  <c r="V229" i="1"/>
  <c r="U229" i="1"/>
  <c r="R229" i="1"/>
  <c r="N229" i="1"/>
  <c r="P229" i="1" s="1"/>
  <c r="O229" i="1" s="1"/>
  <c r="T229" i="1" s="1"/>
  <c r="V228" i="1"/>
  <c r="R228" i="1"/>
  <c r="N228" i="1"/>
  <c r="P228" i="1" s="1"/>
  <c r="O228" i="1" s="1"/>
  <c r="T228" i="1" s="1"/>
  <c r="V227" i="1"/>
  <c r="R227" i="1"/>
  <c r="N227" i="1"/>
  <c r="P227" i="1" s="1"/>
  <c r="O227" i="1" s="1"/>
  <c r="T227" i="1" s="1"/>
  <c r="V226" i="1"/>
  <c r="R226" i="1"/>
  <c r="N226" i="1"/>
  <c r="P226" i="1" s="1"/>
  <c r="O226" i="1" s="1"/>
  <c r="T226" i="1" s="1"/>
  <c r="V225" i="1"/>
  <c r="R225" i="1"/>
  <c r="N225" i="1"/>
  <c r="P225" i="1" s="1"/>
  <c r="O225" i="1" s="1"/>
  <c r="T225" i="1" s="1"/>
  <c r="V224" i="1"/>
  <c r="S224" i="1"/>
  <c r="R224" i="1"/>
  <c r="N224" i="1"/>
  <c r="P224" i="1" s="1"/>
  <c r="O224" i="1" s="1"/>
  <c r="T224" i="1" s="1"/>
  <c r="V223" i="1"/>
  <c r="U223" i="1"/>
  <c r="S223" i="1"/>
  <c r="R223" i="1"/>
  <c r="N223" i="1"/>
  <c r="P223" i="1" s="1"/>
  <c r="O223" i="1" s="1"/>
  <c r="T223" i="1" s="1"/>
  <c r="V222" i="1"/>
  <c r="S222" i="1"/>
  <c r="R222" i="1"/>
  <c r="N222" i="1"/>
  <c r="P222" i="1" s="1"/>
  <c r="O222" i="1" s="1"/>
  <c r="T222" i="1" s="1"/>
  <c r="V221" i="1"/>
  <c r="U221" i="1"/>
  <c r="R221" i="1"/>
  <c r="N221" i="1"/>
  <c r="P221" i="1" s="1"/>
  <c r="O221" i="1" s="1"/>
  <c r="T221" i="1" s="1"/>
  <c r="V220" i="1"/>
  <c r="R220" i="1"/>
  <c r="N220" i="1"/>
  <c r="P220" i="1" s="1"/>
  <c r="O220" i="1" s="1"/>
  <c r="T220" i="1" s="1"/>
  <c r="V219" i="1"/>
  <c r="R219" i="1"/>
  <c r="N219" i="1"/>
  <c r="P219" i="1" s="1"/>
  <c r="O219" i="1" s="1"/>
  <c r="T219" i="1" s="1"/>
  <c r="V218" i="1"/>
  <c r="R218" i="1"/>
  <c r="N218" i="1"/>
  <c r="P218" i="1" s="1"/>
  <c r="O218" i="1" s="1"/>
  <c r="T218" i="1" s="1"/>
  <c r="V217" i="1"/>
  <c r="R217" i="1"/>
  <c r="N217" i="1"/>
  <c r="P217" i="1" s="1"/>
  <c r="O217" i="1" s="1"/>
  <c r="T217" i="1" s="1"/>
  <c r="V216" i="1"/>
  <c r="R216" i="1"/>
  <c r="N216" i="1"/>
  <c r="P216" i="1" s="1"/>
  <c r="O216" i="1" s="1"/>
  <c r="T216" i="1" s="1"/>
  <c r="V215" i="1"/>
  <c r="U215" i="1"/>
  <c r="S215" i="1"/>
  <c r="R215" i="1"/>
  <c r="N215" i="1"/>
  <c r="P215" i="1" s="1"/>
  <c r="O215" i="1" s="1"/>
  <c r="T215" i="1" s="1"/>
  <c r="V214" i="1"/>
  <c r="S214" i="1"/>
  <c r="R214" i="1"/>
  <c r="N214" i="1"/>
  <c r="P214" i="1" s="1"/>
  <c r="O214" i="1" s="1"/>
  <c r="T214" i="1" s="1"/>
  <c r="V213" i="1"/>
  <c r="U213" i="1"/>
  <c r="R213" i="1"/>
  <c r="N213" i="1"/>
  <c r="P213" i="1" s="1"/>
  <c r="O213" i="1" s="1"/>
  <c r="T213" i="1" s="1"/>
  <c r="V212" i="1"/>
  <c r="R212" i="1"/>
  <c r="N212" i="1"/>
  <c r="P212" i="1" s="1"/>
  <c r="O212" i="1" s="1"/>
  <c r="T212" i="1" s="1"/>
  <c r="V211" i="1"/>
  <c r="U211" i="1"/>
  <c r="S211" i="1"/>
  <c r="R211" i="1"/>
  <c r="P211" i="1"/>
  <c r="O211" i="1" s="1"/>
  <c r="T211" i="1" s="1"/>
  <c r="V210" i="1"/>
  <c r="S210" i="1"/>
  <c r="R210" i="1"/>
  <c r="P210" i="1"/>
  <c r="N210" i="1"/>
  <c r="V209" i="1"/>
  <c r="S209" i="1"/>
  <c r="R209" i="1"/>
  <c r="P209" i="1"/>
  <c r="N209" i="1"/>
  <c r="V208" i="1"/>
  <c r="R208" i="1"/>
  <c r="P208" i="1"/>
  <c r="N208" i="1"/>
  <c r="S208" i="1" s="1"/>
  <c r="V207" i="1"/>
  <c r="U207" i="1"/>
  <c r="T207" i="1"/>
  <c r="R207" i="1"/>
  <c r="N207" i="1"/>
  <c r="S207" i="1" s="1"/>
  <c r="V206" i="1"/>
  <c r="U206" i="1"/>
  <c r="S206" i="1"/>
  <c r="R206" i="1"/>
  <c r="O206" i="1"/>
  <c r="T206" i="1" s="1"/>
  <c r="V205" i="1"/>
  <c r="R205" i="1"/>
  <c r="N205" i="1"/>
  <c r="S205" i="1" s="1"/>
  <c r="V204" i="1"/>
  <c r="R204" i="1"/>
  <c r="N204" i="1"/>
  <c r="S204" i="1" s="1"/>
  <c r="V203" i="1"/>
  <c r="R203" i="1"/>
  <c r="N203" i="1"/>
  <c r="S203" i="1" s="1"/>
  <c r="V202" i="1"/>
  <c r="R202" i="1"/>
  <c r="N202" i="1"/>
  <c r="S202" i="1" s="1"/>
  <c r="V201" i="1"/>
  <c r="R201" i="1"/>
  <c r="N201" i="1"/>
  <c r="S201" i="1" s="1"/>
  <c r="V200" i="1"/>
  <c r="R200" i="1"/>
  <c r="N200" i="1"/>
  <c r="S200" i="1" s="1"/>
  <c r="V199" i="1"/>
  <c r="R199" i="1"/>
  <c r="N199" i="1"/>
  <c r="S199" i="1" s="1"/>
  <c r="V198" i="1"/>
  <c r="R198" i="1"/>
  <c r="N198" i="1"/>
  <c r="S198" i="1" s="1"/>
  <c r="V197" i="1"/>
  <c r="R197" i="1"/>
  <c r="N197" i="1"/>
  <c r="S197" i="1" s="1"/>
  <c r="V196" i="1"/>
  <c r="R196" i="1"/>
  <c r="N196" i="1"/>
  <c r="S196" i="1" s="1"/>
  <c r="V195" i="1"/>
  <c r="R195" i="1"/>
  <c r="N195" i="1"/>
  <c r="S195" i="1" s="1"/>
  <c r="V194" i="1"/>
  <c r="U194" i="1"/>
  <c r="T194" i="1"/>
  <c r="S194" i="1"/>
  <c r="R194" i="1"/>
  <c r="V193" i="1"/>
  <c r="R193" i="1"/>
  <c r="N193" i="1"/>
  <c r="P193" i="1" s="1"/>
  <c r="O193" i="1" s="1"/>
  <c r="T193" i="1" s="1"/>
  <c r="V192" i="1"/>
  <c r="R192" i="1"/>
  <c r="N192" i="1"/>
  <c r="P192" i="1" s="1"/>
  <c r="O192" i="1" s="1"/>
  <c r="T192" i="1" s="1"/>
  <c r="V191" i="1"/>
  <c r="R191" i="1"/>
  <c r="N191" i="1"/>
  <c r="P191" i="1" s="1"/>
  <c r="O191" i="1" s="1"/>
  <c r="T191" i="1" s="1"/>
  <c r="V190" i="1"/>
  <c r="U190" i="1"/>
  <c r="T190" i="1"/>
  <c r="S190" i="1"/>
  <c r="R190" i="1"/>
  <c r="V189" i="1"/>
  <c r="R189" i="1"/>
  <c r="N189" i="1"/>
  <c r="V188" i="1"/>
  <c r="S188" i="1"/>
  <c r="R188" i="1"/>
  <c r="P188" i="1"/>
  <c r="U188" i="1" s="1"/>
  <c r="V187" i="1"/>
  <c r="R187" i="1"/>
  <c r="P187" i="1"/>
  <c r="N187" i="1"/>
  <c r="S187" i="1" s="1"/>
  <c r="V186" i="1"/>
  <c r="R186" i="1"/>
  <c r="N186" i="1"/>
  <c r="S186" i="1" s="1"/>
  <c r="V185" i="1"/>
  <c r="R185" i="1"/>
  <c r="N185" i="1"/>
  <c r="S185" i="1" s="1"/>
  <c r="V184" i="1"/>
  <c r="R184" i="1"/>
  <c r="N184" i="1"/>
  <c r="S184" i="1" s="1"/>
  <c r="V183" i="1"/>
  <c r="R183" i="1"/>
  <c r="N183" i="1"/>
  <c r="S183" i="1" s="1"/>
  <c r="V182" i="1"/>
  <c r="R182" i="1"/>
  <c r="N182" i="1"/>
  <c r="S182" i="1" s="1"/>
  <c r="V181" i="1"/>
  <c r="R181" i="1"/>
  <c r="N181" i="1"/>
  <c r="S181" i="1" s="1"/>
  <c r="V180" i="1"/>
  <c r="R180" i="1"/>
  <c r="N180" i="1"/>
  <c r="S180" i="1" s="1"/>
  <c r="V179" i="1"/>
  <c r="R179" i="1"/>
  <c r="N179" i="1"/>
  <c r="S179" i="1" s="1"/>
  <c r="V178" i="1"/>
  <c r="R178" i="1"/>
  <c r="N178" i="1"/>
  <c r="S178" i="1" s="1"/>
  <c r="V177" i="1"/>
  <c r="R177" i="1"/>
  <c r="N177" i="1"/>
  <c r="S177" i="1" s="1"/>
  <c r="V176" i="1"/>
  <c r="T176" i="1"/>
  <c r="R176" i="1"/>
  <c r="N176" i="1"/>
  <c r="S176" i="1" s="1"/>
  <c r="V175" i="1"/>
  <c r="R175" i="1"/>
  <c r="N175" i="1"/>
  <c r="V174" i="1"/>
  <c r="R174" i="1"/>
  <c r="N174" i="1"/>
  <c r="V173" i="1"/>
  <c r="U173" i="1"/>
  <c r="S173" i="1"/>
  <c r="R173" i="1"/>
  <c r="O173" i="1"/>
  <c r="T173" i="1" s="1"/>
  <c r="V172" i="1"/>
  <c r="U172" i="1"/>
  <c r="R172" i="1"/>
  <c r="N172" i="1"/>
  <c r="P172" i="1" s="1"/>
  <c r="O172" i="1" s="1"/>
  <c r="T172" i="1" s="1"/>
  <c r="V171" i="1"/>
  <c r="S171" i="1"/>
  <c r="R171" i="1"/>
  <c r="P171" i="1"/>
  <c r="O171" i="1" s="1"/>
  <c r="T171" i="1" s="1"/>
  <c r="V170" i="1"/>
  <c r="U170" i="1"/>
  <c r="T170" i="1"/>
  <c r="S170" i="1"/>
  <c r="R170" i="1"/>
  <c r="V169" i="1"/>
  <c r="R169" i="1"/>
  <c r="N169" i="1"/>
  <c r="S169" i="1" s="1"/>
  <c r="V168" i="1"/>
  <c r="U168" i="1"/>
  <c r="S168" i="1"/>
  <c r="R168" i="1"/>
  <c r="O168" i="1"/>
  <c r="T168" i="1" s="1"/>
  <c r="V167" i="1"/>
  <c r="R167" i="1"/>
  <c r="N167" i="1"/>
  <c r="V166" i="1"/>
  <c r="S166" i="1"/>
  <c r="R166" i="1"/>
  <c r="P166" i="1"/>
  <c r="O166" i="1" s="1"/>
  <c r="T166" i="1" s="1"/>
  <c r="V165" i="1"/>
  <c r="R165" i="1"/>
  <c r="N165" i="1"/>
  <c r="V164" i="1"/>
  <c r="R164" i="1"/>
  <c r="N164" i="1"/>
  <c r="V163" i="1"/>
  <c r="R163" i="1"/>
  <c r="N163" i="1"/>
  <c r="V162" i="1"/>
  <c r="R162" i="1"/>
  <c r="N162" i="1"/>
  <c r="V161" i="1"/>
  <c r="U161" i="1"/>
  <c r="T161" i="1"/>
  <c r="S161" i="1"/>
  <c r="R161" i="1"/>
  <c r="V160" i="1"/>
  <c r="S160" i="1"/>
  <c r="R160" i="1"/>
  <c r="N160" i="1"/>
  <c r="P160" i="1" s="1"/>
  <c r="V159" i="1"/>
  <c r="U159" i="1"/>
  <c r="R159" i="1"/>
  <c r="O159" i="1"/>
  <c r="N159" i="1" s="1"/>
  <c r="S159" i="1" s="1"/>
  <c r="V158" i="1"/>
  <c r="R158" i="1"/>
  <c r="P158" i="1"/>
  <c r="U158" i="1" s="1"/>
  <c r="N158" i="1"/>
  <c r="S158" i="1" s="1"/>
  <c r="V157" i="1"/>
  <c r="U157" i="1"/>
  <c r="R157" i="1"/>
  <c r="O157" i="1"/>
  <c r="T157" i="1" s="1"/>
  <c r="V156" i="1"/>
  <c r="R156" i="1"/>
  <c r="N156" i="1"/>
  <c r="S156" i="1" s="1"/>
  <c r="V155" i="1"/>
  <c r="U155" i="1"/>
  <c r="R155" i="1"/>
  <c r="O155" i="1"/>
  <c r="T155" i="1" s="1"/>
  <c r="V154" i="1"/>
  <c r="U154" i="1"/>
  <c r="R154" i="1"/>
  <c r="O154" i="1"/>
  <c r="T154" i="1" s="1"/>
  <c r="N154" i="1"/>
  <c r="S154" i="1" s="1"/>
  <c r="V153" i="1"/>
  <c r="U153" i="1"/>
  <c r="R153" i="1"/>
  <c r="O153" i="1"/>
  <c r="T153" i="1" s="1"/>
  <c r="V152" i="1"/>
  <c r="U152" i="1"/>
  <c r="R152" i="1"/>
  <c r="O152" i="1"/>
  <c r="N152" i="1" s="1"/>
  <c r="S152" i="1" s="1"/>
  <c r="V151" i="1"/>
  <c r="U151" i="1"/>
  <c r="T151" i="1"/>
  <c r="R151" i="1"/>
  <c r="O151" i="1"/>
  <c r="N151" i="1" s="1"/>
  <c r="S151" i="1" s="1"/>
  <c r="V150" i="1"/>
  <c r="R150" i="1"/>
  <c r="N150" i="1"/>
  <c r="P150" i="1" s="1"/>
  <c r="O150" i="1" s="1"/>
  <c r="T150" i="1" s="1"/>
  <c r="V149" i="1"/>
  <c r="R149" i="1"/>
  <c r="N149" i="1"/>
  <c r="P149" i="1" s="1"/>
  <c r="O149" i="1" s="1"/>
  <c r="T149" i="1" s="1"/>
  <c r="V148" i="1"/>
  <c r="S148" i="1"/>
  <c r="R148" i="1"/>
  <c r="N148" i="1"/>
  <c r="P148" i="1" s="1"/>
  <c r="O148" i="1" s="1"/>
  <c r="T148" i="1" s="1"/>
  <c r="V147" i="1"/>
  <c r="S147" i="1"/>
  <c r="R147" i="1"/>
  <c r="N147" i="1"/>
  <c r="P147" i="1" s="1"/>
  <c r="O147" i="1" s="1"/>
  <c r="T147" i="1" s="1"/>
  <c r="V146" i="1"/>
  <c r="U146" i="1"/>
  <c r="S146" i="1"/>
  <c r="R146" i="1"/>
  <c r="N146" i="1"/>
  <c r="P146" i="1" s="1"/>
  <c r="O146" i="1" s="1"/>
  <c r="T146" i="1" s="1"/>
  <c r="V145" i="1"/>
  <c r="S145" i="1"/>
  <c r="R145" i="1"/>
  <c r="N145" i="1"/>
  <c r="P145" i="1" s="1"/>
  <c r="O145" i="1" s="1"/>
  <c r="T145" i="1" s="1"/>
  <c r="V144" i="1"/>
  <c r="U144" i="1"/>
  <c r="T144" i="1"/>
  <c r="S144" i="1"/>
  <c r="R144" i="1"/>
  <c r="V143" i="1"/>
  <c r="R143" i="1"/>
  <c r="N143" i="1"/>
  <c r="S143" i="1" s="1"/>
  <c r="V142" i="1"/>
  <c r="R142" i="1"/>
  <c r="P142" i="1"/>
  <c r="U142" i="1" s="1"/>
  <c r="N142" i="1"/>
  <c r="S142" i="1" s="1"/>
  <c r="V141" i="1"/>
  <c r="R141" i="1"/>
  <c r="N141" i="1"/>
  <c r="S141" i="1" s="1"/>
  <c r="V140" i="1"/>
  <c r="R140" i="1"/>
  <c r="N140" i="1"/>
  <c r="S140" i="1" s="1"/>
  <c r="V139" i="1"/>
  <c r="S139" i="1"/>
  <c r="R139" i="1"/>
  <c r="P139" i="1"/>
  <c r="U139" i="1" s="1"/>
  <c r="V138" i="1"/>
  <c r="R138" i="1"/>
  <c r="N138" i="1"/>
  <c r="S138" i="1" s="1"/>
  <c r="V137" i="1"/>
  <c r="U137" i="1"/>
  <c r="S137" i="1"/>
  <c r="R137" i="1"/>
  <c r="P137" i="1"/>
  <c r="O137" i="1" s="1"/>
  <c r="T137" i="1" s="1"/>
  <c r="V136" i="1"/>
  <c r="U136" i="1"/>
  <c r="S136" i="1"/>
  <c r="R136" i="1"/>
  <c r="P136" i="1"/>
  <c r="O136" i="1" s="1"/>
  <c r="T136" i="1" s="1"/>
  <c r="V135" i="1"/>
  <c r="R135" i="1"/>
  <c r="N135" i="1"/>
  <c r="S135" i="1" s="1"/>
  <c r="V134" i="1"/>
  <c r="U134" i="1"/>
  <c r="S134" i="1"/>
  <c r="R134" i="1"/>
  <c r="O134" i="1"/>
  <c r="T134" i="1" s="1"/>
  <c r="V133" i="1"/>
  <c r="R133" i="1"/>
  <c r="N133" i="1"/>
  <c r="P133" i="1" s="1"/>
  <c r="V132" i="1"/>
  <c r="R132" i="1"/>
  <c r="N132" i="1"/>
  <c r="P132" i="1" s="1"/>
  <c r="V131" i="1"/>
  <c r="R131" i="1"/>
  <c r="N131" i="1"/>
  <c r="P131" i="1" s="1"/>
  <c r="V130" i="1"/>
  <c r="R130" i="1"/>
  <c r="N130" i="1"/>
  <c r="P130" i="1" s="1"/>
  <c r="V129" i="1"/>
  <c r="R129" i="1"/>
  <c r="N129" i="1"/>
  <c r="P129" i="1" s="1"/>
  <c r="V128" i="1"/>
  <c r="U128" i="1"/>
  <c r="T128" i="1"/>
  <c r="S128" i="1"/>
  <c r="R128" i="1"/>
  <c r="V127" i="1"/>
  <c r="U127" i="1"/>
  <c r="T127" i="1"/>
  <c r="S127" i="1"/>
  <c r="R127" i="1"/>
  <c r="V126" i="1"/>
  <c r="U126" i="1"/>
  <c r="T126" i="1"/>
  <c r="S126" i="1"/>
  <c r="R126" i="1"/>
  <c r="V125" i="1"/>
  <c r="U125" i="1"/>
  <c r="S125" i="1"/>
  <c r="R125" i="1"/>
  <c r="O125" i="1"/>
  <c r="T125" i="1" s="1"/>
  <c r="V124" i="1"/>
  <c r="U124" i="1"/>
  <c r="T124" i="1"/>
  <c r="S124" i="1"/>
  <c r="R124" i="1"/>
  <c r="V123" i="1"/>
  <c r="U123" i="1"/>
  <c r="T123" i="1"/>
  <c r="S123" i="1"/>
  <c r="R123" i="1"/>
  <c r="V122" i="1"/>
  <c r="R122" i="1"/>
  <c r="P122" i="1"/>
  <c r="O122" i="1" s="1"/>
  <c r="T122" i="1" s="1"/>
  <c r="N122" i="1"/>
  <c r="S122" i="1" s="1"/>
  <c r="V121" i="1"/>
  <c r="R121" i="1"/>
  <c r="P121" i="1"/>
  <c r="O121" i="1" s="1"/>
  <c r="T121" i="1" s="1"/>
  <c r="N121" i="1"/>
  <c r="S121" i="1" s="1"/>
  <c r="V120" i="1"/>
  <c r="R120" i="1"/>
  <c r="P120" i="1"/>
  <c r="O120" i="1" s="1"/>
  <c r="T120" i="1" s="1"/>
  <c r="N120" i="1"/>
  <c r="S120" i="1" s="1"/>
  <c r="V119" i="1"/>
  <c r="R119" i="1"/>
  <c r="P119" i="1"/>
  <c r="O119" i="1" s="1"/>
  <c r="T119" i="1" s="1"/>
  <c r="N119" i="1"/>
  <c r="S119" i="1" s="1"/>
  <c r="V118" i="1"/>
  <c r="U118" i="1"/>
  <c r="T118" i="1"/>
  <c r="S118" i="1"/>
  <c r="R118" i="1"/>
  <c r="V117" i="1"/>
  <c r="U117" i="1"/>
  <c r="T117" i="1"/>
  <c r="S117" i="1"/>
  <c r="R117" i="1"/>
  <c r="V116" i="1"/>
  <c r="U116" i="1"/>
  <c r="T116" i="1"/>
  <c r="S116" i="1"/>
  <c r="R116" i="1"/>
  <c r="V115" i="1"/>
  <c r="U115" i="1"/>
  <c r="R115" i="1"/>
  <c r="O115" i="1"/>
  <c r="T115" i="1" s="1"/>
  <c r="V114" i="1"/>
  <c r="R114" i="1"/>
  <c r="N114" i="1"/>
  <c r="S114" i="1" s="1"/>
  <c r="V113" i="1"/>
  <c r="R113" i="1"/>
  <c r="N113" i="1"/>
  <c r="S113" i="1" s="1"/>
  <c r="V112" i="1"/>
  <c r="R112" i="1"/>
  <c r="N112" i="1"/>
  <c r="S112" i="1" s="1"/>
  <c r="V111" i="1"/>
  <c r="R111" i="1"/>
  <c r="N111" i="1"/>
  <c r="S111" i="1" s="1"/>
  <c r="V110" i="1"/>
  <c r="R110" i="1"/>
  <c r="N110" i="1"/>
  <c r="S110" i="1" s="1"/>
  <c r="V109" i="1"/>
  <c r="U109" i="1"/>
  <c r="T109" i="1"/>
  <c r="S109" i="1"/>
  <c r="R109" i="1"/>
  <c r="V108" i="1"/>
  <c r="U108" i="1"/>
  <c r="T108" i="1"/>
  <c r="S108" i="1"/>
  <c r="R108" i="1"/>
  <c r="V107" i="1"/>
  <c r="U107" i="1"/>
  <c r="T107" i="1"/>
  <c r="S107" i="1"/>
  <c r="R107" i="1"/>
  <c r="V106" i="1"/>
  <c r="U106" i="1"/>
  <c r="T106" i="1"/>
  <c r="S106" i="1"/>
  <c r="R106" i="1"/>
  <c r="V105" i="1"/>
  <c r="U105" i="1"/>
  <c r="T105" i="1"/>
  <c r="S105" i="1"/>
  <c r="R105" i="1"/>
  <c r="V104" i="1"/>
  <c r="U104" i="1"/>
  <c r="T104" i="1"/>
  <c r="S104" i="1"/>
  <c r="R104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S86" i="1"/>
  <c r="R86" i="1"/>
  <c r="O86" i="1"/>
  <c r="T86" i="1" s="1"/>
  <c r="V85" i="1"/>
  <c r="U85" i="1"/>
  <c r="T85" i="1"/>
  <c r="S85" i="1"/>
  <c r="R85" i="1"/>
  <c r="V84" i="1"/>
  <c r="S84" i="1"/>
  <c r="R84" i="1"/>
  <c r="N84" i="1"/>
  <c r="P84" i="1" s="1"/>
  <c r="V83" i="1"/>
  <c r="R83" i="1"/>
  <c r="N83" i="1"/>
  <c r="P83" i="1" s="1"/>
  <c r="V82" i="1"/>
  <c r="U82" i="1"/>
  <c r="T82" i="1"/>
  <c r="S82" i="1"/>
  <c r="R82" i="1"/>
  <c r="V81" i="1"/>
  <c r="U81" i="1"/>
  <c r="T81" i="1"/>
  <c r="S81" i="1"/>
  <c r="R81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V77" i="1"/>
  <c r="U77" i="1"/>
  <c r="T77" i="1"/>
  <c r="S77" i="1"/>
  <c r="R77" i="1"/>
  <c r="V76" i="1"/>
  <c r="U76" i="1"/>
  <c r="T76" i="1"/>
  <c r="S76" i="1"/>
  <c r="R76" i="1"/>
  <c r="V75" i="1"/>
  <c r="U75" i="1"/>
  <c r="T75" i="1"/>
  <c r="S75" i="1"/>
  <c r="R75" i="1"/>
  <c r="V74" i="1"/>
  <c r="U74" i="1"/>
  <c r="T74" i="1"/>
  <c r="S74" i="1"/>
  <c r="R74" i="1"/>
  <c r="V73" i="1"/>
  <c r="U73" i="1"/>
  <c r="T73" i="1"/>
  <c r="S73" i="1"/>
  <c r="R73" i="1"/>
  <c r="V72" i="1"/>
  <c r="U72" i="1"/>
  <c r="T72" i="1"/>
  <c r="S72" i="1"/>
  <c r="R72" i="1"/>
  <c r="V71" i="1"/>
  <c r="U71" i="1"/>
  <c r="T71" i="1"/>
  <c r="S71" i="1"/>
  <c r="R71" i="1"/>
  <c r="V70" i="1"/>
  <c r="U70" i="1"/>
  <c r="T70" i="1"/>
  <c r="S70" i="1"/>
  <c r="R70" i="1"/>
  <c r="V69" i="1"/>
  <c r="U69" i="1"/>
  <c r="T69" i="1"/>
  <c r="S69" i="1"/>
  <c r="R69" i="1"/>
  <c r="V68" i="1"/>
  <c r="U68" i="1"/>
  <c r="T68" i="1"/>
  <c r="S68" i="1"/>
  <c r="R68" i="1"/>
  <c r="V67" i="1"/>
  <c r="U67" i="1"/>
  <c r="T67" i="1"/>
  <c r="S67" i="1"/>
  <c r="R67" i="1"/>
  <c r="V66" i="1"/>
  <c r="U66" i="1"/>
  <c r="T66" i="1"/>
  <c r="S66" i="1"/>
  <c r="R66" i="1"/>
  <c r="V65" i="1"/>
  <c r="U65" i="1"/>
  <c r="T65" i="1"/>
  <c r="S65" i="1"/>
  <c r="R65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R61" i="1"/>
  <c r="P61" i="1"/>
  <c r="U61" i="1" s="1"/>
  <c r="N61" i="1"/>
  <c r="S61" i="1" s="1"/>
  <c r="V60" i="1"/>
  <c r="R60" i="1"/>
  <c r="N60" i="1"/>
  <c r="S60" i="1" s="1"/>
  <c r="V59" i="1"/>
  <c r="R59" i="1"/>
  <c r="P59" i="1"/>
  <c r="O59" i="1" s="1"/>
  <c r="T59" i="1" s="1"/>
  <c r="N59" i="1"/>
  <c r="S59" i="1" s="1"/>
  <c r="V58" i="1"/>
  <c r="R58" i="1"/>
  <c r="P58" i="1"/>
  <c r="U58" i="1" s="1"/>
  <c r="N58" i="1"/>
  <c r="S58" i="1" s="1"/>
  <c r="V57" i="1"/>
  <c r="R57" i="1"/>
  <c r="N57" i="1"/>
  <c r="S57" i="1" s="1"/>
  <c r="V56" i="1"/>
  <c r="R56" i="1"/>
  <c r="P56" i="1"/>
  <c r="O56" i="1" s="1"/>
  <c r="T56" i="1" s="1"/>
  <c r="N56" i="1"/>
  <c r="S56" i="1" s="1"/>
  <c r="V55" i="1"/>
  <c r="R55" i="1"/>
  <c r="P55" i="1"/>
  <c r="U55" i="1" s="1"/>
  <c r="N55" i="1"/>
  <c r="S55" i="1" s="1"/>
  <c r="V54" i="1"/>
  <c r="U54" i="1"/>
  <c r="S54" i="1"/>
  <c r="R54" i="1"/>
  <c r="O54" i="1"/>
  <c r="T54" i="1" s="1"/>
  <c r="V53" i="1"/>
  <c r="S53" i="1"/>
  <c r="R53" i="1"/>
  <c r="P53" i="1"/>
  <c r="O53" i="1" s="1"/>
  <c r="T53" i="1" s="1"/>
  <c r="N53" i="1"/>
  <c r="V52" i="1"/>
  <c r="S52" i="1"/>
  <c r="R52" i="1"/>
  <c r="N52" i="1"/>
  <c r="P52" i="1" s="1"/>
  <c r="O52" i="1" s="1"/>
  <c r="T52" i="1" s="1"/>
  <c r="V51" i="1"/>
  <c r="R51" i="1"/>
  <c r="N51" i="1"/>
  <c r="S51" i="1" s="1"/>
  <c r="V50" i="1"/>
  <c r="R50" i="1"/>
  <c r="N50" i="1"/>
  <c r="P50" i="1" s="1"/>
  <c r="O50" i="1" s="1"/>
  <c r="T50" i="1" s="1"/>
  <c r="V49" i="1"/>
  <c r="U49" i="1"/>
  <c r="T49" i="1"/>
  <c r="S49" i="1"/>
  <c r="R49" i="1"/>
  <c r="V48" i="1"/>
  <c r="R48" i="1"/>
  <c r="N48" i="1"/>
  <c r="S48" i="1" s="1"/>
  <c r="V47" i="1"/>
  <c r="U47" i="1"/>
  <c r="T47" i="1"/>
  <c r="S47" i="1"/>
  <c r="R47" i="1"/>
  <c r="V46" i="1"/>
  <c r="S46" i="1"/>
  <c r="R46" i="1"/>
  <c r="P46" i="1"/>
  <c r="U46" i="1" s="1"/>
  <c r="O46" i="1"/>
  <c r="T46" i="1" s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R41" i="1"/>
  <c r="N41" i="1"/>
  <c r="S41" i="1" s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R37" i="1"/>
  <c r="N37" i="1"/>
  <c r="S37" i="1" s="1"/>
  <c r="V36" i="1"/>
  <c r="R36" i="1"/>
  <c r="N36" i="1"/>
  <c r="S36" i="1" s="1"/>
  <c r="V35" i="1"/>
  <c r="R35" i="1"/>
  <c r="N35" i="1"/>
  <c r="S35" i="1" s="1"/>
  <c r="V34" i="1"/>
  <c r="R34" i="1"/>
  <c r="N34" i="1"/>
  <c r="S34" i="1" s="1"/>
  <c r="V33" i="1"/>
  <c r="R33" i="1"/>
  <c r="N33" i="1"/>
  <c r="S33" i="1" s="1"/>
  <c r="V32" i="1"/>
  <c r="R32" i="1"/>
  <c r="N32" i="1"/>
  <c r="S32" i="1" s="1"/>
  <c r="V31" i="1"/>
  <c r="R31" i="1"/>
  <c r="N31" i="1"/>
  <c r="S31" i="1" s="1"/>
  <c r="V30" i="1"/>
  <c r="R30" i="1"/>
  <c r="N30" i="1"/>
  <c r="S30" i="1" s="1"/>
  <c r="V29" i="1"/>
  <c r="U29" i="1"/>
  <c r="T29" i="1"/>
  <c r="S29" i="1"/>
  <c r="R29" i="1"/>
  <c r="V28" i="1"/>
  <c r="U28" i="1"/>
  <c r="T28" i="1"/>
  <c r="S28" i="1"/>
  <c r="R28" i="1"/>
  <c r="V27" i="1"/>
  <c r="U27" i="1"/>
  <c r="T27" i="1"/>
  <c r="S27" i="1"/>
  <c r="R27" i="1"/>
  <c r="V26" i="1"/>
  <c r="U26" i="1"/>
  <c r="T26" i="1"/>
  <c r="S26" i="1"/>
  <c r="R26" i="1"/>
  <c r="V25" i="1"/>
  <c r="U25" i="1"/>
  <c r="T25" i="1"/>
  <c r="S25" i="1"/>
  <c r="R25" i="1"/>
  <c r="V24" i="1"/>
  <c r="R24" i="1"/>
  <c r="N24" i="1"/>
  <c r="S24" i="1" s="1"/>
  <c r="V23" i="1"/>
  <c r="R23" i="1"/>
  <c r="N23" i="1"/>
  <c r="S23" i="1" s="1"/>
  <c r="V22" i="1"/>
  <c r="R22" i="1"/>
  <c r="N22" i="1"/>
  <c r="S22" i="1" s="1"/>
  <c r="V21" i="1"/>
  <c r="R21" i="1"/>
  <c r="N21" i="1"/>
  <c r="S21" i="1" s="1"/>
  <c r="V20" i="1"/>
  <c r="R20" i="1"/>
  <c r="N20" i="1"/>
  <c r="S20" i="1" s="1"/>
  <c r="V19" i="1"/>
  <c r="R19" i="1"/>
  <c r="N19" i="1"/>
  <c r="P19" i="1" s="1"/>
  <c r="V18" i="1"/>
  <c r="R18" i="1"/>
  <c r="N18" i="1"/>
  <c r="S18" i="1" s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R13" i="1"/>
  <c r="N13" i="1"/>
  <c r="P13" i="1" s="1"/>
  <c r="V12" i="1"/>
  <c r="R12" i="1"/>
  <c r="N12" i="1"/>
  <c r="P12" i="1" s="1"/>
  <c r="V11" i="1"/>
  <c r="S11" i="1"/>
  <c r="R11" i="1"/>
  <c r="N11" i="1"/>
  <c r="P11" i="1" s="1"/>
  <c r="V10" i="1"/>
  <c r="R10" i="1"/>
  <c r="N10" i="1"/>
  <c r="P10" i="1" s="1"/>
  <c r="V9" i="1"/>
  <c r="R9" i="1"/>
  <c r="N9" i="1"/>
  <c r="P9" i="1" s="1"/>
  <c r="V8" i="1"/>
  <c r="R8" i="1"/>
  <c r="N8" i="1"/>
  <c r="P8" i="1" s="1"/>
  <c r="V7" i="1"/>
  <c r="U7" i="1"/>
  <c r="T7" i="1"/>
  <c r="S7" i="1"/>
  <c r="R7" i="1"/>
  <c r="V6" i="1"/>
  <c r="R6" i="1"/>
  <c r="N6" i="1"/>
  <c r="P6" i="1" s="1"/>
  <c r="V5" i="1"/>
  <c r="U5" i="1"/>
  <c r="T5" i="1"/>
  <c r="S5" i="1"/>
  <c r="R5" i="1"/>
  <c r="V4" i="1"/>
  <c r="U4" i="1"/>
  <c r="T4" i="1"/>
  <c r="S4" i="1"/>
  <c r="R4" i="1"/>
  <c r="V3" i="1"/>
  <c r="U3" i="1"/>
  <c r="T3" i="1"/>
  <c r="S3" i="1"/>
  <c r="R3" i="1"/>
  <c r="S9" i="1" l="1"/>
  <c r="S12" i="1"/>
  <c r="T152" i="1"/>
  <c r="P177" i="1"/>
  <c r="U177" i="1" s="1"/>
  <c r="S193" i="1"/>
  <c r="S217" i="1"/>
  <c r="S225" i="1"/>
  <c r="S233" i="1"/>
  <c r="S50" i="1"/>
  <c r="O55" i="1"/>
  <c r="T55" i="1" s="1"/>
  <c r="O58" i="1"/>
  <c r="T58" i="1" s="1"/>
  <c r="O61" i="1"/>
  <c r="T61" i="1" s="1"/>
  <c r="P135" i="1"/>
  <c r="O135" i="1" s="1"/>
  <c r="T135" i="1" s="1"/>
  <c r="P143" i="1"/>
  <c r="U145" i="1"/>
  <c r="S150" i="1"/>
  <c r="O158" i="1"/>
  <c r="T158" i="1" s="1"/>
  <c r="U171" i="1"/>
  <c r="P181" i="1"/>
  <c r="O188" i="1"/>
  <c r="T188" i="1" s="1"/>
  <c r="U193" i="1"/>
  <c r="S212" i="1"/>
  <c r="S220" i="1"/>
  <c r="S228" i="1"/>
  <c r="U220" i="1"/>
  <c r="N153" i="1"/>
  <c r="S153" i="1" s="1"/>
  <c r="P185" i="1"/>
  <c r="U236" i="1"/>
  <c r="P242" i="1"/>
  <c r="P245" i="1"/>
  <c r="U59" i="1"/>
  <c r="S10" i="1"/>
  <c r="S13" i="1"/>
  <c r="P51" i="1"/>
  <c r="O51" i="1" s="1"/>
  <c r="T51" i="1" s="1"/>
  <c r="S191" i="1"/>
  <c r="S218" i="1"/>
  <c r="S226" i="1"/>
  <c r="S234" i="1"/>
  <c r="S253" i="1"/>
  <c r="U150" i="1"/>
  <c r="S172" i="1"/>
  <c r="U218" i="1"/>
  <c r="U226" i="1"/>
  <c r="U234" i="1"/>
  <c r="U166" i="1"/>
  <c r="P57" i="1"/>
  <c r="P60" i="1"/>
  <c r="S213" i="1"/>
  <c r="S221" i="1"/>
  <c r="S229" i="1"/>
  <c r="S83" i="1"/>
  <c r="S149" i="1"/>
  <c r="P246" i="1"/>
  <c r="U56" i="1"/>
  <c r="U212" i="1"/>
  <c r="U228" i="1"/>
  <c r="S8" i="1"/>
  <c r="P183" i="1"/>
  <c r="U183" i="1" s="1"/>
  <c r="S192" i="1"/>
  <c r="S216" i="1"/>
  <c r="S232" i="1"/>
  <c r="N115" i="1"/>
  <c r="S115" i="1" s="1"/>
  <c r="U149" i="1"/>
  <c r="T159" i="1"/>
  <c r="S219" i="1"/>
  <c r="S227" i="1"/>
  <c r="S235" i="1"/>
  <c r="P247" i="1"/>
  <c r="O247" i="1" s="1"/>
  <c r="T247" i="1" s="1"/>
  <c r="T235" i="1"/>
  <c r="O132" i="1"/>
  <c r="T132" i="1" s="1"/>
  <c r="U132" i="1"/>
  <c r="O19" i="1"/>
  <c r="T19" i="1" s="1"/>
  <c r="U19" i="1"/>
  <c r="O83" i="1"/>
  <c r="T83" i="1" s="1"/>
  <c r="U83" i="1"/>
  <c r="O129" i="1"/>
  <c r="T129" i="1" s="1"/>
  <c r="U129" i="1"/>
  <c r="O10" i="1"/>
  <c r="T10" i="1" s="1"/>
  <c r="U10" i="1"/>
  <c r="O130" i="1"/>
  <c r="T130" i="1" s="1"/>
  <c r="U130" i="1"/>
  <c r="U6" i="1"/>
  <c r="O6" i="1"/>
  <c r="T6" i="1" s="1"/>
  <c r="O133" i="1"/>
  <c r="T133" i="1" s="1"/>
  <c r="U133" i="1"/>
  <c r="O8" i="1"/>
  <c r="T8" i="1" s="1"/>
  <c r="U8" i="1"/>
  <c r="O12" i="1"/>
  <c r="T12" i="1" s="1"/>
  <c r="U12" i="1"/>
  <c r="O84" i="1"/>
  <c r="T84" i="1" s="1"/>
  <c r="U84" i="1"/>
  <c r="O131" i="1"/>
  <c r="T131" i="1" s="1"/>
  <c r="U131" i="1"/>
  <c r="O9" i="1"/>
  <c r="T9" i="1" s="1"/>
  <c r="U9" i="1"/>
  <c r="U11" i="1"/>
  <c r="O11" i="1"/>
  <c r="T11" i="1" s="1"/>
  <c r="O13" i="1"/>
  <c r="T13" i="1" s="1"/>
  <c r="U13" i="1"/>
  <c r="P20" i="1"/>
  <c r="P23" i="1"/>
  <c r="P41" i="1"/>
  <c r="U181" i="1"/>
  <c r="O181" i="1"/>
  <c r="T181" i="1" s="1"/>
  <c r="O183" i="1"/>
  <c r="T183" i="1" s="1"/>
  <c r="U185" i="1"/>
  <c r="O185" i="1"/>
  <c r="T185" i="1" s="1"/>
  <c r="U187" i="1"/>
  <c r="O187" i="1"/>
  <c r="T187" i="1" s="1"/>
  <c r="S189" i="1"/>
  <c r="P189" i="1"/>
  <c r="O246" i="1"/>
  <c r="T246" i="1" s="1"/>
  <c r="U246" i="1"/>
  <c r="S6" i="1"/>
  <c r="P30" i="1"/>
  <c r="P31" i="1"/>
  <c r="P32" i="1"/>
  <c r="P33" i="1"/>
  <c r="P34" i="1"/>
  <c r="P35" i="1"/>
  <c r="P36" i="1"/>
  <c r="P37" i="1"/>
  <c r="U50" i="1"/>
  <c r="U52" i="1"/>
  <c r="U53" i="1"/>
  <c r="S129" i="1"/>
  <c r="S130" i="1"/>
  <c r="S131" i="1"/>
  <c r="S132" i="1"/>
  <c r="S133" i="1"/>
  <c r="U135" i="1"/>
  <c r="P141" i="1"/>
  <c r="U148" i="1"/>
  <c r="S163" i="1"/>
  <c r="P163" i="1"/>
  <c r="S175" i="1"/>
  <c r="P175" i="1"/>
  <c r="U192" i="1"/>
  <c r="U217" i="1"/>
  <c r="U225" i="1"/>
  <c r="U233" i="1"/>
  <c r="P238" i="1"/>
  <c r="O243" i="1"/>
  <c r="T243" i="1" s="1"/>
  <c r="U243" i="1"/>
  <c r="P18" i="1"/>
  <c r="P24" i="1"/>
  <c r="P48" i="1"/>
  <c r="P110" i="1"/>
  <c r="P114" i="1"/>
  <c r="P138" i="1"/>
  <c r="O160" i="1"/>
  <c r="T160" i="1" s="1"/>
  <c r="U160" i="1"/>
  <c r="P169" i="1"/>
  <c r="P178" i="1"/>
  <c r="U214" i="1"/>
  <c r="U222" i="1"/>
  <c r="U230" i="1"/>
  <c r="O240" i="1"/>
  <c r="T240" i="1" s="1"/>
  <c r="U240" i="1"/>
  <c r="P21" i="1"/>
  <c r="S19" i="1"/>
  <c r="P111" i="1"/>
  <c r="P113" i="1"/>
  <c r="U147" i="1"/>
  <c r="S165" i="1"/>
  <c r="P165" i="1"/>
  <c r="O210" i="1"/>
  <c r="T210" i="1" s="1"/>
  <c r="U210" i="1"/>
  <c r="U219" i="1"/>
  <c r="U227" i="1"/>
  <c r="U235" i="1"/>
  <c r="O245" i="1"/>
  <c r="T245" i="1" s="1"/>
  <c r="U245" i="1"/>
  <c r="O253" i="1"/>
  <c r="T253" i="1" s="1"/>
  <c r="U253" i="1"/>
  <c r="P22" i="1"/>
  <c r="P112" i="1"/>
  <c r="U119" i="1"/>
  <c r="U120" i="1"/>
  <c r="U121" i="1"/>
  <c r="U122" i="1"/>
  <c r="P140" i="1"/>
  <c r="P156" i="1"/>
  <c r="S162" i="1"/>
  <c r="P162" i="1"/>
  <c r="S174" i="1"/>
  <c r="P174" i="1"/>
  <c r="O177" i="1"/>
  <c r="T177" i="1" s="1"/>
  <c r="P180" i="1"/>
  <c r="P182" i="1"/>
  <c r="P184" i="1"/>
  <c r="P186" i="1"/>
  <c r="U191" i="1"/>
  <c r="U216" i="1"/>
  <c r="U224" i="1"/>
  <c r="U232" i="1"/>
  <c r="O242" i="1"/>
  <c r="T242" i="1" s="1"/>
  <c r="U242" i="1"/>
  <c r="O139" i="1"/>
  <c r="T139" i="1" s="1"/>
  <c r="O142" i="1"/>
  <c r="T142" i="1" s="1"/>
  <c r="N155" i="1"/>
  <c r="S155" i="1" s="1"/>
  <c r="O209" i="1"/>
  <c r="T209" i="1" s="1"/>
  <c r="U209" i="1"/>
  <c r="S164" i="1"/>
  <c r="P164" i="1"/>
  <c r="S167" i="1"/>
  <c r="P167" i="1"/>
  <c r="O244" i="1"/>
  <c r="T244" i="1" s="1"/>
  <c r="U244" i="1"/>
  <c r="S249" i="1"/>
  <c r="P249" i="1"/>
  <c r="S258" i="1"/>
  <c r="P258" i="1"/>
  <c r="N157" i="1"/>
  <c r="S157" i="1" s="1"/>
  <c r="P176" i="1"/>
  <c r="U176" i="1" s="1"/>
  <c r="P179" i="1"/>
  <c r="O208" i="1"/>
  <c r="T208" i="1" s="1"/>
  <c r="U208" i="1"/>
  <c r="O241" i="1"/>
  <c r="T241" i="1" s="1"/>
  <c r="U241" i="1"/>
  <c r="P195" i="1"/>
  <c r="P196" i="1"/>
  <c r="P197" i="1"/>
  <c r="P198" i="1"/>
  <c r="P199" i="1"/>
  <c r="P200" i="1"/>
  <c r="P201" i="1"/>
  <c r="P202" i="1"/>
  <c r="P203" i="1"/>
  <c r="P204" i="1"/>
  <c r="P205" i="1"/>
  <c r="U60" i="1" l="1"/>
  <c r="O60" i="1"/>
  <c r="T60" i="1" s="1"/>
  <c r="U51" i="1"/>
  <c r="U57" i="1"/>
  <c r="O57" i="1"/>
  <c r="T57" i="1" s="1"/>
  <c r="U247" i="1"/>
  <c r="U143" i="1"/>
  <c r="O143" i="1"/>
  <c r="T143" i="1" s="1"/>
  <c r="U198" i="1"/>
  <c r="O198" i="1"/>
  <c r="T198" i="1" s="1"/>
  <c r="U179" i="1"/>
  <c r="O179" i="1"/>
  <c r="T179" i="1" s="1"/>
  <c r="U111" i="1"/>
  <c r="O111" i="1"/>
  <c r="T111" i="1" s="1"/>
  <c r="U178" i="1"/>
  <c r="O178" i="1"/>
  <c r="T178" i="1" s="1"/>
  <c r="O24" i="1"/>
  <c r="T24" i="1" s="1"/>
  <c r="U24" i="1"/>
  <c r="U30" i="1"/>
  <c r="O30" i="1"/>
  <c r="T30" i="1" s="1"/>
  <c r="O20" i="1"/>
  <c r="T20" i="1" s="1"/>
  <c r="U20" i="1"/>
  <c r="U205" i="1"/>
  <c r="O205" i="1"/>
  <c r="T205" i="1" s="1"/>
  <c r="U197" i="1"/>
  <c r="O197" i="1"/>
  <c r="T197" i="1" s="1"/>
  <c r="O167" i="1"/>
  <c r="T167" i="1" s="1"/>
  <c r="U167" i="1"/>
  <c r="O162" i="1"/>
  <c r="T162" i="1" s="1"/>
  <c r="U162" i="1"/>
  <c r="U112" i="1"/>
  <c r="O112" i="1"/>
  <c r="T112" i="1" s="1"/>
  <c r="U169" i="1"/>
  <c r="O169" i="1"/>
  <c r="T169" i="1" s="1"/>
  <c r="O18" i="1"/>
  <c r="T18" i="1" s="1"/>
  <c r="U18" i="1"/>
  <c r="U175" i="1"/>
  <c r="O175" i="1"/>
  <c r="T175" i="1" s="1"/>
  <c r="O37" i="1"/>
  <c r="T37" i="1" s="1"/>
  <c r="U37" i="1"/>
  <c r="U204" i="1"/>
  <c r="O204" i="1"/>
  <c r="T204" i="1" s="1"/>
  <c r="U196" i="1"/>
  <c r="O196" i="1"/>
  <c r="T196" i="1" s="1"/>
  <c r="U186" i="1"/>
  <c r="O186" i="1"/>
  <c r="T186" i="1" s="1"/>
  <c r="O22" i="1"/>
  <c r="T22" i="1" s="1"/>
  <c r="U22" i="1"/>
  <c r="O21" i="1"/>
  <c r="T21" i="1" s="1"/>
  <c r="U21" i="1"/>
  <c r="U36" i="1"/>
  <c r="O36" i="1"/>
  <c r="T36" i="1" s="1"/>
  <c r="U199" i="1"/>
  <c r="O199" i="1"/>
  <c r="T199" i="1" s="1"/>
  <c r="O23" i="1"/>
  <c r="T23" i="1" s="1"/>
  <c r="U23" i="1"/>
  <c r="O203" i="1"/>
  <c r="T203" i="1" s="1"/>
  <c r="U203" i="1"/>
  <c r="O195" i="1"/>
  <c r="T195" i="1" s="1"/>
  <c r="U195" i="1"/>
  <c r="O258" i="1"/>
  <c r="T258" i="1" s="1"/>
  <c r="U258" i="1"/>
  <c r="O164" i="1"/>
  <c r="T164" i="1" s="1"/>
  <c r="U164" i="1"/>
  <c r="U184" i="1"/>
  <c r="O184" i="1"/>
  <c r="T184" i="1" s="1"/>
  <c r="U156" i="1"/>
  <c r="O156" i="1"/>
  <c r="T156" i="1" s="1"/>
  <c r="O163" i="1"/>
  <c r="T163" i="1" s="1"/>
  <c r="U163" i="1"/>
  <c r="O35" i="1"/>
  <c r="T35" i="1" s="1"/>
  <c r="U35" i="1"/>
  <c r="U113" i="1"/>
  <c r="O113" i="1"/>
  <c r="T113" i="1" s="1"/>
  <c r="U202" i="1"/>
  <c r="O202" i="1"/>
  <c r="T202" i="1" s="1"/>
  <c r="U182" i="1"/>
  <c r="O182" i="1"/>
  <c r="T182" i="1" s="1"/>
  <c r="U140" i="1"/>
  <c r="O140" i="1"/>
  <c r="T140" i="1" s="1"/>
  <c r="O165" i="1"/>
  <c r="T165" i="1" s="1"/>
  <c r="U165" i="1"/>
  <c r="U138" i="1"/>
  <c r="O138" i="1"/>
  <c r="T138" i="1" s="1"/>
  <c r="U238" i="1"/>
  <c r="O238" i="1"/>
  <c r="T238" i="1" s="1"/>
  <c r="O34" i="1"/>
  <c r="T34" i="1" s="1"/>
  <c r="U34" i="1"/>
  <c r="U189" i="1"/>
  <c r="O189" i="1"/>
  <c r="T189" i="1" s="1"/>
  <c r="U31" i="1"/>
  <c r="O31" i="1"/>
  <c r="T31" i="1" s="1"/>
  <c r="U201" i="1"/>
  <c r="O201" i="1"/>
  <c r="T201" i="1" s="1"/>
  <c r="O249" i="1"/>
  <c r="T249" i="1" s="1"/>
  <c r="U249" i="1"/>
  <c r="U180" i="1"/>
  <c r="O180" i="1"/>
  <c r="T180" i="1" s="1"/>
  <c r="U114" i="1"/>
  <c r="O114" i="1"/>
  <c r="T114" i="1" s="1"/>
  <c r="U33" i="1"/>
  <c r="O33" i="1"/>
  <c r="T33" i="1" s="1"/>
  <c r="U174" i="1"/>
  <c r="O174" i="1"/>
  <c r="T174" i="1" s="1"/>
  <c r="O48" i="1"/>
  <c r="T48" i="1" s="1"/>
  <c r="U48" i="1"/>
  <c r="O200" i="1"/>
  <c r="T200" i="1" s="1"/>
  <c r="U200" i="1"/>
  <c r="U110" i="1"/>
  <c r="O110" i="1"/>
  <c r="T110" i="1" s="1"/>
  <c r="U141" i="1"/>
  <c r="O141" i="1"/>
  <c r="T141" i="1" s="1"/>
  <c r="U32" i="1"/>
  <c r="O32" i="1"/>
  <c r="T32" i="1" s="1"/>
  <c r="O41" i="1"/>
  <c r="T41" i="1" s="1"/>
  <c r="U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Kotulová Ivona</author>
    <author>Václavíková Radana</author>
  </authors>
  <commentList>
    <comment ref="F25" authorId="0" shapeId="0" xr:uid="{6F2C4EC5-66D2-4817-A8FA-727045329644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13/1160 z 5.3.2015, změna 18/1888 z 25.2.2016</t>
        </r>
      </text>
    </comment>
    <comment ref="F30" authorId="0" shapeId="0" xr:uid="{B7AC1A45-CFFF-43E4-85C7-9EED353DD83C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20/2086 z 23.6.2016</t>
        </r>
      </text>
    </comment>
    <comment ref="F32" authorId="0" shapeId="0" xr:uid="{ECBFBD6A-CBED-4D7D-8B4A-11DF642F18EB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10/1122 z 13.12.2018, 14/1703 z 12.12.2019</t>
        </r>
      </text>
    </comment>
    <comment ref="F37" authorId="0" shapeId="0" xr:uid="{495B76B2-812C-4562-94D6-6E2B574A1C24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usnesení:
21/2246 z 22.9.2016, změna 5/466 z 14.9.2017</t>
        </r>
      </text>
    </comment>
    <comment ref="F40" authorId="0" shapeId="0" xr:uid="{F256A401-8E2D-4E7E-AE0F-EA6D2C48904B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16/1633 z 25.9.2015</t>
        </r>
      </text>
    </comment>
    <comment ref="F41" authorId="0" shapeId="0" xr:uid="{664FBE54-5C92-4716-A8A7-DFFFCFA12A68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ZK 16/1620 z 25.9.2015</t>
        </r>
      </text>
    </comment>
    <comment ref="F46" authorId="0" shapeId="0" xr:uid="{7B247E14-57E0-4E90-96DD-6541FF120063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20/2088 z 23.6.2016</t>
        </r>
      </text>
    </comment>
    <comment ref="F50" authorId="0" shapeId="0" xr:uid="{582EBEE2-E462-423F-BC03-7AC40E358BBB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č. 10/1130 z 13.12.2018, </t>
        </r>
      </text>
    </comment>
    <comment ref="F51" authorId="0" shapeId="0" xr:uid="{8974BF1F-ACAD-41BD-8FBB-1C7C9050F49A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2/66 z 22.12.2016</t>
        </r>
      </text>
    </comment>
    <comment ref="F54" authorId="0" shapeId="0" xr:uid="{CDF9DE1D-C923-4293-A5D6-FBB7BB86CCAC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21/2254 z 22.9.2016, 7/638 z 16.3.2022</t>
        </r>
      </text>
    </comment>
    <comment ref="F56" authorId="0" shapeId="0" xr:uid="{8B77F216-9068-499A-98B7-4AAD85AD7F62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č.21/2247 z 22.9.2016</t>
        </r>
      </text>
    </comment>
    <comment ref="F59" authorId="0" shapeId="0" xr:uid="{4354FD79-1501-42E7-BCB7-356617E284E2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usnesení:
21/2246 z 22.9.2016</t>
        </r>
      </text>
    </comment>
    <comment ref="F69" authorId="0" shapeId="0" xr:uid="{5DF529B8-19BE-4F06-AADA-613C27A6C0B2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původní: 
ZK 23.6.2016, usn. č. 20/2083, mat. 10/21 373.000 tis. Kč</t>
        </r>
      </text>
    </comment>
    <comment ref="F76" authorId="0" shapeId="0" xr:uid="{B8325C6C-2CAB-4B7D-A931-B0CAB56A5404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původní: 
ZK 23.6.2016, usn. č. 20/2083, mat. 10/21 </t>
        </r>
      </text>
    </comment>
    <comment ref="F79" authorId="0" shapeId="0" xr:uid="{91AC57D6-EE2D-4CC1-AA4F-FC42F3F4F13D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20/2103 z 23.6.2016</t>
        </r>
      </text>
    </comment>
    <comment ref="G83" authorId="0" shapeId="0" xr:uid="{8CF0D335-677F-409D-AFA8-F9EDED349444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9/991 z 13.9.2018</t>
        </r>
      </text>
    </comment>
    <comment ref="F105" authorId="1" shapeId="0" xr:uid="{A76861CC-B25F-461B-BDBB-1B0BAEE3E908}">
      <text>
        <r>
          <rPr>
            <sz val="9"/>
            <color indexed="81"/>
            <rFont val="Tahoma"/>
            <family val="2"/>
            <charset val="238"/>
          </rPr>
          <t xml:space="preserve">původní: ZK 21/2233 z 22.9.2016 76.000 tis. Kč
</t>
        </r>
      </text>
    </comment>
    <comment ref="F106" authorId="1" shapeId="0" xr:uid="{D2A18A7F-A0B3-40BC-933A-0DC6613ADEAE}">
      <text>
        <r>
          <rPr>
            <sz val="9"/>
            <color indexed="81"/>
            <rFont val="Tahoma"/>
            <family val="2"/>
            <charset val="238"/>
          </rPr>
          <t>původně
ZK 21/2233 z 22.9.2016   38.000 tis. Kč</t>
        </r>
      </text>
    </comment>
    <comment ref="F126" authorId="0" shapeId="0" xr:uid="{1D7234F7-730B-48DA-BE0F-1DE70771EBC3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17/2060 z 3.9.2020
8/755 z 16.6.2022</t>
        </r>
      </text>
    </comment>
    <comment ref="F138" authorId="0" shapeId="0" xr:uid="{E011F92C-8457-4D72-8DC2-2BCA32DA5DBD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8/865 z 14.6.2018</t>
        </r>
      </text>
    </comment>
    <comment ref="F144" authorId="0" shapeId="0" xr:uid="{328478BE-BD61-4E22-80E8-2C2176BCFF4E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17/2060 z 3.9.2020
8/755 z 16.6.2022</t>
        </r>
      </text>
    </comment>
    <comment ref="G149" authorId="0" shapeId="0" xr:uid="{A598CBD1-BA58-4F62-B957-B014203DEFCE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12/1431 z 13.6.2019,
2/76 z 17.12.2020</t>
        </r>
      </text>
    </comment>
    <comment ref="F152" authorId="0" shapeId="0" xr:uid="{E16B3D5E-ACF9-4BA7-A082-4D5EBD5B0206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14/1687 z 12.12.2019
</t>
        </r>
      </text>
    </comment>
    <comment ref="F154" authorId="0" shapeId="0" xr:uid="{8E246D39-AFEE-4A05-8522-1E1E244A7060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14/1687 z 12.12.2019</t>
        </r>
      </text>
    </comment>
    <comment ref="F158" authorId="0" shapeId="0" xr:uid="{ED97B054-39A4-486D-B698-33F7FFBEC7D2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14/1687 z 12.12.2019</t>
        </r>
      </text>
    </comment>
    <comment ref="F162" authorId="0" shapeId="0" xr:uid="{1698B178-10CE-4F98-A75F-0DD58A3F6C13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13/1561 z 12.9.2019</t>
        </r>
      </text>
    </comment>
    <comment ref="F165" authorId="0" shapeId="0" xr:uid="{ABCE6661-D8D0-4121-8FBD-329B1DBDE658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ZK 12/1433 z 13.6.2019</t>
        </r>
      </text>
    </comment>
    <comment ref="F182" authorId="0" shapeId="0" xr:uid="{AB07C725-D77B-45DF-92CB-042F59E45A06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2/78 z 17.12.2020</t>
        </r>
      </text>
    </comment>
    <comment ref="F183" authorId="0" shapeId="0" xr:uid="{3DC6D766-4B46-46C1-A795-BF7B28C59E9C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2/78 z 17.12.2020</t>
        </r>
      </text>
    </comment>
    <comment ref="F184" authorId="0" shapeId="0" xr:uid="{A9A62D42-0AB4-49EB-B38F-5B3445D252FA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2/78 z 17.12.2020</t>
        </r>
      </text>
    </comment>
    <comment ref="F185" authorId="0" shapeId="0" xr:uid="{911291C5-086C-4C88-9A62-BB4CD73D9782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2/78 z 17.12.2020</t>
        </r>
      </text>
    </comment>
    <comment ref="F188" authorId="0" shapeId="0" xr:uid="{7875708F-174D-4805-8B67-800513AEB234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č. 3/188 z 17.3.2021</t>
        </r>
      </text>
    </comment>
    <comment ref="F189" authorId="0" shapeId="0" xr:uid="{8B941465-DDF3-4355-A869-9D7BFD699200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3/188 z 17.3.2021</t>
        </r>
      </text>
    </comment>
    <comment ref="I194" authorId="0" shapeId="0" xr:uid="{9BAF15F1-FE7B-40A2-8472-97B1225305C0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150 mil. Kč dotace SMO</t>
        </r>
      </text>
    </comment>
    <comment ref="F196" authorId="0" shapeId="0" xr:uid="{A6DA39E8-1B22-4470-87B0-9853E9857157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4/307 z 17.6.2021, 9/875 z 15.9.2022</t>
        </r>
      </text>
    </comment>
    <comment ref="F197" authorId="0" shapeId="0" xr:uid="{93492302-4116-45F2-80AB-BBDE69E66A99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8/771 z 16.6.2022
</t>
        </r>
      </text>
    </comment>
    <comment ref="F198" authorId="0" shapeId="0" xr:uid="{421134D5-AE14-41E0-A435-F6029A36E4E3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8/771 z 16.6.2022</t>
        </r>
      </text>
    </comment>
    <comment ref="F200" authorId="0" shapeId="0" xr:uid="{F9884C03-83F5-4FC9-A2DE-155AFFF19386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9/878 z 15.9.2022</t>
        </r>
      </text>
    </comment>
    <comment ref="F201" authorId="0" shapeId="0" xr:uid="{925441F3-5179-4B6E-A6BE-2F17923E57AC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9/877 z 15.9.2022
</t>
        </r>
      </text>
    </comment>
    <comment ref="I204" authorId="0" shapeId="0" xr:uid="{5B11A1EC-684C-49E1-973C-DB7EAB55BB7E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55 mil. Dotace SMO</t>
        </r>
      </text>
    </comment>
    <comment ref="M204" authorId="0" shapeId="0" xr:uid="{EA856115-EDA8-4B1C-90C2-6C5D5559399D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dotace SMO 27.762,5 tis.Kč</t>
        </r>
      </text>
    </comment>
    <comment ref="F205" authorId="0" shapeId="0" xr:uid="{5FD907F7-C411-435A-BEA7-066A7975EAD3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9/874 z 15.9.2022</t>
        </r>
      </text>
    </comment>
    <comment ref="F207" authorId="0" shapeId="0" xr:uid="{CB825047-CA46-49AB-AE29-DB656D319972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6/517 z 16.12.2021</t>
        </r>
      </text>
    </comment>
    <comment ref="F208" authorId="0" shapeId="0" xr:uid="{8437657E-61AD-4E6B-8924-1DF5B80EC1CD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pvodní usnesení 7/635 z 16.3.2022
</t>
        </r>
      </text>
    </comment>
    <comment ref="F209" authorId="0" shapeId="0" xr:uid="{B2C6E1E1-3411-43C9-AC0A-B04054E5A614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pvodní usnesení 7/635 z 16.3.2022, 8/743 z 16.6.2022
</t>
        </r>
      </text>
    </comment>
    <comment ref="F233" authorId="0" shapeId="0" xr:uid="{D16EEA5E-E821-429E-89DE-1898915BAA47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9/877 z 15.9.2022
</t>
        </r>
      </text>
    </comment>
    <comment ref="F240" authorId="0" shapeId="0" xr:uid="{684BECF2-3CDD-4C12-A0A1-1295C322AF0C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usnesení č. 11/1123 ze dne 10.3.2023</t>
        </r>
      </text>
    </comment>
    <comment ref="F259" authorId="0" shapeId="0" xr:uid="{E1876ADB-3AC5-4587-9084-E4C308859D97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5/424 z 16.9.2021, 9/901 z 15.9.2022
</t>
        </r>
      </text>
    </comment>
    <comment ref="L259" authorId="0" shapeId="0" xr:uid="{0DED4A5F-5B50-4AED-AA7A-FD55E1EAEB5C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60.000 tis. Kč NSA
30.000 tis. Kč Frenštát p.R.</t>
        </r>
      </text>
    </comment>
  </commentList>
</comments>
</file>

<file path=xl/sharedStrings.xml><?xml version="1.0" encoding="utf-8"?>
<sst xmlns="http://schemas.openxmlformats.org/spreadsheetml/2006/main" count="1366" uniqueCount="703">
  <si>
    <t>Odvětví</t>
  </si>
  <si>
    <t>Název projektu</t>
  </si>
  <si>
    <t>ORG</t>
  </si>
  <si>
    <t>Operační program</t>
  </si>
  <si>
    <t>Očekávaná výše dotace v % ze způsobilých výdajů</t>
  </si>
  <si>
    <t>usnesení ZK</t>
  </si>
  <si>
    <t>SCHVÁLENÁ STRUKTURA FINANCOVÁNÍ v tis. Kč</t>
  </si>
  <si>
    <t>AKTUÁLNÍ STRUKTURA FINANCOVÁNÍ v tis. Kč</t>
  </si>
  <si>
    <t>ROZDÍL</t>
  </si>
  <si>
    <t>číslo</t>
  </si>
  <si>
    <t>ze dne</t>
  </si>
  <si>
    <t>CELKEM</t>
  </si>
  <si>
    <t>nezpůsobilé výdaje</t>
  </si>
  <si>
    <t>celkem způsobilé výdaje</t>
  </si>
  <si>
    <t>podíl MSK</t>
  </si>
  <si>
    <t>podíl EU, SR (dotace)</t>
  </si>
  <si>
    <t>Životní prostředí</t>
  </si>
  <si>
    <t>Modelová péče o lesní stanoviště a druhy vázané na lesní stanoviště a stromy (LIFE ModelForest)</t>
  </si>
  <si>
    <t>0</t>
  </si>
  <si>
    <t>LIFE</t>
  </si>
  <si>
    <t>13/1370</t>
  </si>
  <si>
    <t>Regionální rozvoj</t>
  </si>
  <si>
    <t>Podpora provozu venkovských prodejen v Moravskoslezském kraji 2021</t>
  </si>
  <si>
    <t>1748</t>
  </si>
  <si>
    <t>Obchůdek 2021+</t>
  </si>
  <si>
    <t>5/417</t>
  </si>
  <si>
    <t>16.9.2021</t>
  </si>
  <si>
    <t>Podpora provozu venkovských prodejen v Moravskoslezském kraji 2022</t>
  </si>
  <si>
    <t>9/881</t>
  </si>
  <si>
    <t>15.9.2022</t>
  </si>
  <si>
    <t>Sociální věci</t>
  </si>
  <si>
    <t>Podpora zkvalitnění a rozvoje služeb pro osoby s duševním onemocněním</t>
  </si>
  <si>
    <t>OPZ</t>
  </si>
  <si>
    <t>15/1534</t>
  </si>
  <si>
    <t>Podpora a rozvoj náhradní rodinné péče v Moravskoslezském kraji</t>
  </si>
  <si>
    <t>25.6.2015</t>
  </si>
  <si>
    <t>Doprava</t>
  </si>
  <si>
    <t>Rekonstrukce MÚK Bazaly – I. etapa</t>
  </si>
  <si>
    <t>IROP</t>
  </si>
  <si>
    <t>15/1535</t>
  </si>
  <si>
    <t>25.06.2015</t>
  </si>
  <si>
    <t>Rekonstrukce silnice II/475 Horní Suchá - průtah</t>
  </si>
  <si>
    <t>Rekonstrukce silnice II/477 Frýdek - Místek - Lískovec</t>
  </si>
  <si>
    <t>Sociálně terapeutické dílny a zázemí pro vedení organizace Sagapo v Bruntále</t>
  </si>
  <si>
    <t>8/852</t>
  </si>
  <si>
    <t>Domov pro osoby se zdravotním postižením organizace Sagapo v Bruntále</t>
  </si>
  <si>
    <t>17/2060</t>
  </si>
  <si>
    <t>Chráněné bydlení organizace Sagapo v Bruntále</t>
  </si>
  <si>
    <t>Podpora služeb sociální prevence 1</t>
  </si>
  <si>
    <t>16/1633</t>
  </si>
  <si>
    <t>Efektivní naplňování střednědobého plánu v podmínkách MSK</t>
  </si>
  <si>
    <t>16/1631</t>
  </si>
  <si>
    <t>Podpora komunitní práce na území MSK</t>
  </si>
  <si>
    <t>Podpora transformace v MSK III</t>
  </si>
  <si>
    <t>Školství</t>
  </si>
  <si>
    <t>Modernizace Školního statku v Opavě</t>
  </si>
  <si>
    <t>21/2254</t>
  </si>
  <si>
    <t>22.9.2016</t>
  </si>
  <si>
    <t>Budova dílen pro obor Opravář zemědělských strojů ve Střední odborné škole Bruntál</t>
  </si>
  <si>
    <t>Podpora výuky CNC obrábění</t>
  </si>
  <si>
    <t>21/2237</t>
  </si>
  <si>
    <t>Modernizace výuky svařování</t>
  </si>
  <si>
    <t>Laboratoře technických měření</t>
  </si>
  <si>
    <t>ITI-IROP</t>
  </si>
  <si>
    <t>2/66</t>
  </si>
  <si>
    <t>Elektrolaboratoře</t>
  </si>
  <si>
    <t>Modernizace výuky přírodovědných předmětů I</t>
  </si>
  <si>
    <t>Cooperation in vocational education for European labour market</t>
  </si>
  <si>
    <t>Erasmus</t>
  </si>
  <si>
    <t>3/173</t>
  </si>
  <si>
    <t>Krajský akční plán rozvoje vzdělávání Moravskoslezského kraje</t>
  </si>
  <si>
    <t>OPVVV</t>
  </si>
  <si>
    <t>16/1634</t>
  </si>
  <si>
    <t>Kultura</t>
  </si>
  <si>
    <t>Zámek Nová Horka - muzeum pro veřejnost</t>
  </si>
  <si>
    <t>3233</t>
  </si>
  <si>
    <t>20/2092</t>
  </si>
  <si>
    <t>Vybudování expozice muzea Těšínska v Jablunkově "Muzeum Trojmezí"</t>
  </si>
  <si>
    <t>3234</t>
  </si>
  <si>
    <t>16/1927</t>
  </si>
  <si>
    <t>Poskytování bezplatné stravy dětem ohroženým chudobou ve školách z prostředků OP PMP v Moravskoslezském kraji</t>
  </si>
  <si>
    <t>3239</t>
  </si>
  <si>
    <t>OPPMP</t>
  </si>
  <si>
    <t>4/306</t>
  </si>
  <si>
    <t>Zdravotnictví</t>
  </si>
  <si>
    <t>Elektronizace procesů jako podpora sdílení dat a komunikace ve zdravotnictví a zároveň zvýšení bezpečí a kvality poskytované péče</t>
  </si>
  <si>
    <t>2/61</t>
  </si>
  <si>
    <t>Revitalizace přírodní památky Stará řeka</t>
  </si>
  <si>
    <t>3244</t>
  </si>
  <si>
    <t>OPŽP</t>
  </si>
  <si>
    <t>8/894</t>
  </si>
  <si>
    <t>Zlepšenie dostupnosti ku kultúrnym pamiatkam na slovenskej a českej strane</t>
  </si>
  <si>
    <t>3247</t>
  </si>
  <si>
    <t>Interreg SR-ČR</t>
  </si>
  <si>
    <t>17/2079</t>
  </si>
  <si>
    <t>Zateplení vybraných objektů Nemocnice ve Frýdku-Místku – II. Etapa</t>
  </si>
  <si>
    <t>21/2234</t>
  </si>
  <si>
    <t>Zateplení vybraných objektů Slezské nemocnice v Opavě - II etapa, památkové objekty</t>
  </si>
  <si>
    <t>12/1421</t>
  </si>
  <si>
    <t xml:space="preserve">Památník J. A. Komenského ve Fulneku - živé muzeum </t>
  </si>
  <si>
    <t>NKP Zámek Bruntál - Revitalizace objektu „saly terreny</t>
  </si>
  <si>
    <t>10/1091</t>
  </si>
  <si>
    <t>Krajský úřad</t>
  </si>
  <si>
    <t>Rozvoj architektury ICT Moravskoslezského kraje</t>
  </si>
  <si>
    <t>3255</t>
  </si>
  <si>
    <t>6/605</t>
  </si>
  <si>
    <t>Smart akcelerátor RIS 3 strategie</t>
  </si>
  <si>
    <t>16/1632</t>
  </si>
  <si>
    <t>Podporujeme hrdinství, které není vidět</t>
  </si>
  <si>
    <t>Podpora rozvoje rodičovských kompetencí</t>
  </si>
  <si>
    <t>3/155</t>
  </si>
  <si>
    <t>Chytrý region</t>
  </si>
  <si>
    <t>RESOLVE – Sustainable mobility and the transition to a low-carbon retailing economy – RESOLVE - Udržitelná mobilita a přechod k nízkouhlíkové ekonomice služeb (obchodu)</t>
  </si>
  <si>
    <t>3262</t>
  </si>
  <si>
    <t>Interreg Europe</t>
  </si>
  <si>
    <t>4/302</t>
  </si>
  <si>
    <t>17.6.2021</t>
  </si>
  <si>
    <t>Příměstské tábory pro děti zaměstnanců KÚ MSK</t>
  </si>
  <si>
    <t>3265</t>
  </si>
  <si>
    <t>16/1636</t>
  </si>
  <si>
    <t>Revitalizace zámku ve Frýdku včetně obnovy expozice</t>
  </si>
  <si>
    <t>3267</t>
  </si>
  <si>
    <t>19/2006</t>
  </si>
  <si>
    <t>Cestovní ruch</t>
  </si>
  <si>
    <t>Geopark Megoňky - Šance</t>
  </si>
  <si>
    <t>3269</t>
  </si>
  <si>
    <t>20/2085</t>
  </si>
  <si>
    <t>Na bicykli k susedom</t>
  </si>
  <si>
    <t>3277</t>
  </si>
  <si>
    <t>20/2088</t>
  </si>
  <si>
    <t>Regionální poradenské centrum SK-CZ</t>
  </si>
  <si>
    <t>3280</t>
  </si>
  <si>
    <t>4/313</t>
  </si>
  <si>
    <t>Podpora služeb sociální prevence 2</t>
  </si>
  <si>
    <t>3281</t>
  </si>
  <si>
    <t>19/1988</t>
  </si>
  <si>
    <t>Zateplení budovy Domova Duha v Novém Jičíně</t>
  </si>
  <si>
    <t>3282</t>
  </si>
  <si>
    <t>Podpora inkluze v Moravskoslezském kraji</t>
  </si>
  <si>
    <t>3283</t>
  </si>
  <si>
    <t>17/1747</t>
  </si>
  <si>
    <t>Podpora technických a řemeslných oborů v MSK</t>
  </si>
  <si>
    <t>3285</t>
  </si>
  <si>
    <t>9/872</t>
  </si>
  <si>
    <t xml:space="preserve">Laboratoře virtuální reality </t>
  </si>
  <si>
    <t>3287</t>
  </si>
  <si>
    <t>4/318</t>
  </si>
  <si>
    <t>Podpora digitálního vzdělávání v SŠ MSK</t>
  </si>
  <si>
    <t>3289</t>
  </si>
  <si>
    <t>3/166</t>
  </si>
  <si>
    <t>Zateplení ZZS Moravskoslezského kraje, Výjezdové stanoviště Opava</t>
  </si>
  <si>
    <t>3290</t>
  </si>
  <si>
    <t>Výstavba výjezdového stanoviště v Novém Jičíně</t>
  </si>
  <si>
    <t>3292</t>
  </si>
  <si>
    <t>2021+ IROP</t>
  </si>
  <si>
    <t>13/1369</t>
  </si>
  <si>
    <t>7.9.2023</t>
  </si>
  <si>
    <t>Implementace soustavy Natura 2000 v Moravskoslezském kraji, 2. vlna</t>
  </si>
  <si>
    <t>3293</t>
  </si>
  <si>
    <t>16/1629</t>
  </si>
  <si>
    <t>EVL Paskov, tvorba biotopu páchníka hnědého</t>
  </si>
  <si>
    <t>3294</t>
  </si>
  <si>
    <t>13/1594</t>
  </si>
  <si>
    <t>i-AIR REGION</t>
  </si>
  <si>
    <t>3301</t>
  </si>
  <si>
    <t>Interreg ČR-PL</t>
  </si>
  <si>
    <t>18/1880</t>
  </si>
  <si>
    <t>Silnice II/464 Mošnov - rekonstrukce (III/4809)</t>
  </si>
  <si>
    <t>3302</t>
  </si>
  <si>
    <t>18/1905</t>
  </si>
  <si>
    <t>Realizace bezpečnostních opatření podle zákona o kybernetické bezpečnosti</t>
  </si>
  <si>
    <t>3303</t>
  </si>
  <si>
    <t>5/466</t>
  </si>
  <si>
    <t>Rekonstrukce výstavní budovy a nová expozice Muzea Těšínska</t>
  </si>
  <si>
    <t>3304</t>
  </si>
  <si>
    <t>Muzeum automobilů TATRA</t>
  </si>
  <si>
    <t>3305</t>
  </si>
  <si>
    <t>Vzdělávání a rozvoj kompetencí zaměstnanců KÚ MSK</t>
  </si>
  <si>
    <t>19/1989</t>
  </si>
  <si>
    <t>Návrh architektury ICT kraje a pokročilé využívání 
nástrojů eGovernmentu</t>
  </si>
  <si>
    <t>95/7470</t>
  </si>
  <si>
    <t>Krizové řízení</t>
  </si>
  <si>
    <t>Specializovaný výcvik jednotek hasičů pro zdolávání 
mimořádných událostí v silničních a železničních tunelech</t>
  </si>
  <si>
    <t>Zvyšování akceschopnosti vyhledávacích
a záchranných modulů USAR a WASAR</t>
  </si>
  <si>
    <t>Zvyšování připravenosti obyvatel a příslušníků HZS na mimořádné události</t>
  </si>
  <si>
    <t>Speciální výcvik jednotek hasičů pro připravenost
 zdolávání mimořádných událostí v oblasti chemie</t>
  </si>
  <si>
    <t>Modernizace výuky přírodovědných předmětů II (SVL)</t>
  </si>
  <si>
    <t>3316</t>
  </si>
  <si>
    <t>Rekonstrukce MÚK Bazaly II. etapa</t>
  </si>
  <si>
    <t>3317</t>
  </si>
  <si>
    <t>21/2233</t>
  </si>
  <si>
    <t>Silnice II/647 Ostrava, ul. Plzeňská Od vodárny po křižovatku se sil. I/11 včetně mostů</t>
  </si>
  <si>
    <t>3318</t>
  </si>
  <si>
    <t>20/2083</t>
  </si>
  <si>
    <t>23.06.2016</t>
  </si>
  <si>
    <t>Silnice III/4787 Ostrava ul. Výškovická – rekonstrukce mostů ev. č. 4787-3.3 a 4787-4.3</t>
  </si>
  <si>
    <t>3319</t>
  </si>
  <si>
    <t>Okružní křižovatky silnic II/475 a II/474, Horní Suchá</t>
  </si>
  <si>
    <t>3320</t>
  </si>
  <si>
    <t>Silnice II/478 prodloužená Mostní I. etapa</t>
  </si>
  <si>
    <t>3321</t>
  </si>
  <si>
    <t>3/145</t>
  </si>
  <si>
    <t>Silnice II/464 v úseku hr. okresu Opava – Bílovec</t>
  </si>
  <si>
    <t>3322</t>
  </si>
  <si>
    <t>Silnice II/442 St. Heřminovy – H. Kunčice – Vítkov - hranice okr. NJ vč. OZ</t>
  </si>
  <si>
    <t>3323</t>
  </si>
  <si>
    <t>Silnice II/442 Staré Heřminovy – Horní Benešov, včetně OZ</t>
  </si>
  <si>
    <t>3324</t>
  </si>
  <si>
    <t>Silnice II/468 Třinec – ul. Nádražní a Těšínská k MUK I/11, vč. zárubních zdí</t>
  </si>
  <si>
    <t>3325</t>
  </si>
  <si>
    <t xml:space="preserve">Silnice 2017 Frýdek-Místek </t>
  </si>
  <si>
    <t>3326</t>
  </si>
  <si>
    <t>Každá história si zaslúži svoj priestor</t>
  </si>
  <si>
    <t>3327</t>
  </si>
  <si>
    <t>4/310</t>
  </si>
  <si>
    <t>15.6.2017</t>
  </si>
  <si>
    <t>Vybavení vzdělávacího střediska Zdravotnické záchranné služby Moravskoslezského kraje, p.o.</t>
  </si>
  <si>
    <t>3330</t>
  </si>
  <si>
    <t>102/7904</t>
  </si>
  <si>
    <t>Zateplení ZZS Moravskoslezského kraje, Výjezdové stanoviště Havířov</t>
  </si>
  <si>
    <t>3332</t>
  </si>
  <si>
    <t xml:space="preserve">Odborné sociální poradenství ve Frýdku-Místku </t>
  </si>
  <si>
    <t>3333</t>
  </si>
  <si>
    <t>21/2235</t>
  </si>
  <si>
    <t>Revitalizace EVL Děhylovský potok - Štěpán</t>
  </si>
  <si>
    <t>3334</t>
  </si>
  <si>
    <t>2/57</t>
  </si>
  <si>
    <t>Nákup bytů pro chráněné bydlení</t>
  </si>
  <si>
    <t>3335</t>
  </si>
  <si>
    <t>Interdisciplinární spolupráce v soudním regionu Nový Jičín</t>
  </si>
  <si>
    <t>3336</t>
  </si>
  <si>
    <t>21/2245</t>
  </si>
  <si>
    <t>Optimalizace odborného sociálního poradenství a poskytování dluhového poradenství v Moravskoslezském kraji</t>
  </si>
  <si>
    <t>3337</t>
  </si>
  <si>
    <t>2/68</t>
  </si>
  <si>
    <t>Genderově korektní Moravskoslezský kraj</t>
  </si>
  <si>
    <t>3339</t>
  </si>
  <si>
    <t>21/2248</t>
  </si>
  <si>
    <t>Energetické úspory v Obchodní akademii a SOŠ logistické v Opavě</t>
  </si>
  <si>
    <t>3340</t>
  </si>
  <si>
    <t>40%
70%</t>
  </si>
  <si>
    <t>3/140</t>
  </si>
  <si>
    <t>Energetické úspory ve SŠ průmyslové a umělecké v Opavě</t>
  </si>
  <si>
    <t>3342</t>
  </si>
  <si>
    <t>4/266</t>
  </si>
  <si>
    <t>Energetické úspory ve SŠ technické v Opavě</t>
  </si>
  <si>
    <t>3343</t>
  </si>
  <si>
    <t>Energetické úspory ve SPŠ, OA a JŠ ve Frýdku-Místku</t>
  </si>
  <si>
    <t>3344</t>
  </si>
  <si>
    <t>Energetické úspory v Gymnáziu Petra Bezruče ve Frýdku-Místku</t>
  </si>
  <si>
    <t>3345</t>
  </si>
  <si>
    <t>Energetické úspory v  Dětském domově v Lichnově</t>
  </si>
  <si>
    <t>3349</t>
  </si>
  <si>
    <t>10/1094</t>
  </si>
  <si>
    <t>Energetické úspory ve Střední pedagogické škole a Střední zdravotnické škole v Krnově</t>
  </si>
  <si>
    <t>3350</t>
  </si>
  <si>
    <t>Energetické úspory v Gymnáziu v Krnově</t>
  </si>
  <si>
    <t>3351</t>
  </si>
  <si>
    <t>Energetické úspory v ZUŠ v Ostravě-Porubě</t>
  </si>
  <si>
    <t>3352</t>
  </si>
  <si>
    <t>Energetické úspory ve SŠ technické a dopravní v Ostravě-Vítkovicích</t>
  </si>
  <si>
    <t>3355</t>
  </si>
  <si>
    <t>Energetické úspory ve SŠ teleinformatiky v Ostravě</t>
  </si>
  <si>
    <t>3356</t>
  </si>
  <si>
    <t>Energetické úspory v MŠ pro zrakově postižené v Havířově</t>
  </si>
  <si>
    <t>3357</t>
  </si>
  <si>
    <t xml:space="preserve">Energetické úspory v areálu  Dětského domova SRDCE a SŠ, ZŠ a MŠ v Karviné </t>
  </si>
  <si>
    <t>3358</t>
  </si>
  <si>
    <t>Energetické úspory ve Střední škole v Bohumíně</t>
  </si>
  <si>
    <t>3359</t>
  </si>
  <si>
    <t>Energetické úspory v MŠ Klíček v Karviné</t>
  </si>
  <si>
    <t>3360</t>
  </si>
  <si>
    <t>35%
70%</t>
  </si>
  <si>
    <t>Rekonstrukce a modernizace silnice II/442 v úseku Jakubčovice nad Odrou - hr. okresu Opava</t>
  </si>
  <si>
    <t>Rekonstrukce a modernizace silnice II/441 v úseku Odry - Jakubčovice n. Odrou</t>
  </si>
  <si>
    <t>Rekonstrukce a modernizace silnice II/479 Ostrava, ul. Opavská</t>
  </si>
  <si>
    <t>6/572</t>
  </si>
  <si>
    <t>Rekonstrukce a modernizace silnice II/474 Jablunkov - Návsí</t>
  </si>
  <si>
    <t>5/441</t>
  </si>
  <si>
    <t>Rekonstrukce silnice II/468 Český Těšín</t>
  </si>
  <si>
    <t>Silnice II/477 Frýdek - Místek - Baška - Frýdlant (+ III/48425) I. etapa</t>
  </si>
  <si>
    <t>Silnice II/477 Frýdek - Místek - Baška - Frýdlant (+ III/48425) II. etapa</t>
  </si>
  <si>
    <t>Sociální služby pro osoby s duševním onemocněním v Suchdolu nad Odrou</t>
  </si>
  <si>
    <t>3371</t>
  </si>
  <si>
    <t xml:space="preserve"> 2/84</t>
  </si>
  <si>
    <t>Domov pro osoby se zdravotním postižením Harmonie, p. o.</t>
  </si>
  <si>
    <t>3372</t>
  </si>
  <si>
    <t>EVL Šilheřovice, tvorba biotopu páchníka hnědého</t>
  </si>
  <si>
    <t>3377</t>
  </si>
  <si>
    <t>21/2247</t>
  </si>
  <si>
    <t>EVL Hukvaldy, tvorba biotopu páchníka hnědého</t>
  </si>
  <si>
    <t>3378</t>
  </si>
  <si>
    <t>Finance a správa majetku</t>
  </si>
  <si>
    <t>Jednotný ekonomický informační systém Moravskoslezského kraje</t>
  </si>
  <si>
    <t>3384</t>
  </si>
  <si>
    <t>2/65</t>
  </si>
  <si>
    <t>22.12.2016</t>
  </si>
  <si>
    <t>Odborné, kariérové a polytechnické vzdělávání</t>
  </si>
  <si>
    <t>3385</t>
  </si>
  <si>
    <t>2/64</t>
  </si>
  <si>
    <t>Podpora jazykového vzdělávání v SŠ MSK</t>
  </si>
  <si>
    <t>3386</t>
  </si>
  <si>
    <t>Výuka pro Průmysl 4.0</t>
  </si>
  <si>
    <t>3387</t>
  </si>
  <si>
    <t>Systém pomoci na vyžádání</t>
  </si>
  <si>
    <t>3391</t>
  </si>
  <si>
    <t>4/308</t>
  </si>
  <si>
    <t>Geoportál MSK - část dopravní infrastruktura</t>
  </si>
  <si>
    <t>3392</t>
  </si>
  <si>
    <t>5/455</t>
  </si>
  <si>
    <t>14.9.2017</t>
  </si>
  <si>
    <t>Odstranění vlhkosti a zateplení budovy č. p. 151, Domov Odry, příspěvková organizace</t>
  </si>
  <si>
    <t>3393</t>
  </si>
  <si>
    <t>Energetické úspory historické budovy SŠ průmyslové a umělecké v Opavě</t>
  </si>
  <si>
    <t>3394</t>
  </si>
  <si>
    <t>Zateplení vybraných objektů Slezské nemocnice v Opavě - II etapa, nepamátkový objekt</t>
  </si>
  <si>
    <t>3395</t>
  </si>
  <si>
    <t>4/275</t>
  </si>
  <si>
    <t>Kvalita a odborné vzdělávání zaměstnanců KÚ MSK</t>
  </si>
  <si>
    <t>3396</t>
  </si>
  <si>
    <t>4/315</t>
  </si>
  <si>
    <t>Podpora služeb sociální prevence 4</t>
  </si>
  <si>
    <t>3398</t>
  </si>
  <si>
    <t>4/305</t>
  </si>
  <si>
    <t>Podporujeme hrdinství, které není vidět II</t>
  </si>
  <si>
    <t>3401</t>
  </si>
  <si>
    <t>6/585</t>
  </si>
  <si>
    <t>Rekonstrukce a výstavba Domova Březiny</t>
  </si>
  <si>
    <t>3402</t>
  </si>
  <si>
    <t>11/1127</t>
  </si>
  <si>
    <t>Poskytování bezplatné stravy dětem ohroženým chudobou ve školách z prostředků OP PMP v Moravskoslezském kraji II</t>
  </si>
  <si>
    <t>3403</t>
  </si>
  <si>
    <t>7/724</t>
  </si>
  <si>
    <t>Iniciativa na podporu zaměstnanosti mládeže v MSK</t>
  </si>
  <si>
    <t>3404</t>
  </si>
  <si>
    <t>7/737</t>
  </si>
  <si>
    <t xml:space="preserve">Nové vedení trasy silnice III/4848, ul. Palkovická, Frýdek - Místek </t>
  </si>
  <si>
    <t>3405</t>
  </si>
  <si>
    <t>7/710</t>
  </si>
  <si>
    <t xml:space="preserve">Rekonstrukce a modernizace silnice II/445 Heřmanovice – hr. Olomouckého kraje </t>
  </si>
  <si>
    <t>3406</t>
  </si>
  <si>
    <t>Rekonstrukce a modernizace silnice II/470 ul. Orlovská</t>
  </si>
  <si>
    <t>3407</t>
  </si>
  <si>
    <t xml:space="preserve">Rekonstrukce a modernizace silnice II/457 Sádek – Osoblaha – hr. Polsko </t>
  </si>
  <si>
    <t>3408</t>
  </si>
  <si>
    <t xml:space="preserve">Rekonstrukce a modernizace silnice II/478 Klimkovice – Polanka nad Odrou – Stará Bělá </t>
  </si>
  <si>
    <t>3409</t>
  </si>
  <si>
    <t>Clear AIR and Climate adaptation in Ostrava and other cities</t>
  </si>
  <si>
    <t>3410</t>
  </si>
  <si>
    <t xml:space="preserve">Urban Innovative Action </t>
  </si>
  <si>
    <t>7/753</t>
  </si>
  <si>
    <t>Přírodní vědy v technických oborech</t>
  </si>
  <si>
    <t>3413</t>
  </si>
  <si>
    <t>9/1004</t>
  </si>
  <si>
    <t>Specializované laboratoře na SPŠ chemické akad. Heyrovského v Ostravě</t>
  </si>
  <si>
    <t>3414</t>
  </si>
  <si>
    <t>Naplňování protidrogové politiky Moravskoslezského kraje</t>
  </si>
  <si>
    <t>3417</t>
  </si>
  <si>
    <t>13/1596</t>
  </si>
  <si>
    <t>12.9.2019</t>
  </si>
  <si>
    <t>Zvyšování efektivity a podpora využívání nástrojů systému péče o ohrožené děti v Moravskoslezském kraji</t>
  </si>
  <si>
    <t>3418</t>
  </si>
  <si>
    <t>10/1121</t>
  </si>
  <si>
    <t>13.12.2018</t>
  </si>
  <si>
    <t>Podpora komunitní práce v MSK II</t>
  </si>
  <si>
    <t>3419</t>
  </si>
  <si>
    <t>8/865</t>
  </si>
  <si>
    <t>14.6.2018</t>
  </si>
  <si>
    <t>Podpora duše II</t>
  </si>
  <si>
    <t>3420</t>
  </si>
  <si>
    <t>9/989</t>
  </si>
  <si>
    <t>13.9.2018</t>
  </si>
  <si>
    <t>Podpora zadavatelů a poskytovatelů sociálních služeb při procesu střednědobého plánování sociálních služeb v MSK</t>
  </si>
  <si>
    <t>3421</t>
  </si>
  <si>
    <t>Moderní metody pěstování rostlin</t>
  </si>
  <si>
    <t>3423</t>
  </si>
  <si>
    <t>Zvýšení přístupnosti a bezpečnosti ke kulturním památkám v česko-slovenském pohraničí</t>
  </si>
  <si>
    <t>3424</t>
  </si>
  <si>
    <t>12/1450</t>
  </si>
  <si>
    <t>13.6.2019</t>
  </si>
  <si>
    <t>Zateplení a stavební úpravy správní budovy, pavilonu E a F Domova Březiny</t>
  </si>
  <si>
    <t>3425</t>
  </si>
  <si>
    <t>Energetické úspory Mendelova gymnázia v Opavě</t>
  </si>
  <si>
    <t>3428</t>
  </si>
  <si>
    <t>Rekonstrukce silnice II/462 Jelenice – Lesní Albrechtice</t>
  </si>
  <si>
    <t>3429</t>
  </si>
  <si>
    <t>12/1422</t>
  </si>
  <si>
    <t>Rekonstrukce a modernizace sil. II/475 Stonava průtah II.</t>
  </si>
  <si>
    <t>3430</t>
  </si>
  <si>
    <t>15/1821</t>
  </si>
  <si>
    <t>Rekonstrukce a modernizace sil. II/479 ul. Těšínská II. etapa</t>
  </si>
  <si>
    <t>3431</t>
  </si>
  <si>
    <t>10/1093</t>
  </si>
  <si>
    <t>Modernizace škol a školských poradenských zařízení v rámci výzvy č. 86</t>
  </si>
  <si>
    <t>3437</t>
  </si>
  <si>
    <t>5/416</t>
  </si>
  <si>
    <t>16.09.2021</t>
  </si>
  <si>
    <t>Poskytování bezplatné stravy dětem ohroženým chudobou ve školách z prostředků OP PMP v Moravskoslezském kraji III</t>
  </si>
  <si>
    <t>3438</t>
  </si>
  <si>
    <t>11/1325</t>
  </si>
  <si>
    <t>Energetické úspory ve SŠ služeb a podnikání Ostrava-Poruba (tělocvična)</t>
  </si>
  <si>
    <t>3440</t>
  </si>
  <si>
    <t>35%,70%</t>
  </si>
  <si>
    <t>14/1687</t>
  </si>
  <si>
    <t>12.12.2019</t>
  </si>
  <si>
    <t>Energetické úspory v MSŠZe a VOŠ Opava - tělocvična</t>
  </si>
  <si>
    <t>3442</t>
  </si>
  <si>
    <t>40%,70%</t>
  </si>
  <si>
    <t>9/901</t>
  </si>
  <si>
    <t>Energetické úspory v SOŠ dopravy a cestovního ruchu Krnov</t>
  </si>
  <si>
    <t>3443</t>
  </si>
  <si>
    <t>Energetické úspory v ZŠ speciální Slezská Ostrava</t>
  </si>
  <si>
    <t>3444</t>
  </si>
  <si>
    <t>5/412</t>
  </si>
  <si>
    <t>Energetické úspory v ZŠ Čkalovova</t>
  </si>
  <si>
    <t>3445</t>
  </si>
  <si>
    <t>Energetické úspory v Dětském domově Úsměv</t>
  </si>
  <si>
    <t>3446</t>
  </si>
  <si>
    <t>Energetické úspory v ZUŠ L. Janáčka Havířov</t>
  </si>
  <si>
    <t>3448</t>
  </si>
  <si>
    <t>Energetické úspory ve VOŠ zdravotnická Ostrava</t>
  </si>
  <si>
    <t>3449</t>
  </si>
  <si>
    <t>Energetické úspory v ZUŠ Klimkovice</t>
  </si>
  <si>
    <t>3450</t>
  </si>
  <si>
    <t>ODRA, Kulturní a přírodní stopy na řece Odře</t>
  </si>
  <si>
    <t>3451</t>
  </si>
  <si>
    <t>FM</t>
  </si>
  <si>
    <t>10/1109</t>
  </si>
  <si>
    <t>IP LIFE for Coal Mining Landscape Adaptation</t>
  </si>
  <si>
    <t>3452</t>
  </si>
  <si>
    <t>12/1435</t>
  </si>
  <si>
    <t>Energetické úspory SSMSK - SM Rýmařov</t>
  </si>
  <si>
    <t>3453</t>
  </si>
  <si>
    <t>13/1561</t>
  </si>
  <si>
    <t>Energetické úspory SSMSK - CM Odry</t>
  </si>
  <si>
    <t>3454</t>
  </si>
  <si>
    <t>Silnice II/445 hranice Olomouckého kraje - Stránské</t>
  </si>
  <si>
    <t>3456</t>
  </si>
  <si>
    <t>Vstřícný a kompetentní KÚ MSK</t>
  </si>
  <si>
    <t>3458</t>
  </si>
  <si>
    <t>Multidisciplinární spolupráce v Moravskoslezském kraji</t>
  </si>
  <si>
    <t>3459</t>
  </si>
  <si>
    <t>12/1434</t>
  </si>
  <si>
    <t>Podpora transformace zařízení pro děti do tří let v Moravskoslezském kraji</t>
  </si>
  <si>
    <t>3460</t>
  </si>
  <si>
    <t>Podpora služeb sociální prevence 3</t>
  </si>
  <si>
    <t>3461</t>
  </si>
  <si>
    <t>11/1337</t>
  </si>
  <si>
    <t>13.3.2019</t>
  </si>
  <si>
    <t>Podporujeme hrdinství, které není vidět III</t>
  </si>
  <si>
    <t>3463</t>
  </si>
  <si>
    <t>Odborné, kariérové a polytechnické vzdělávání v MSK II</t>
  </si>
  <si>
    <t>3464</t>
  </si>
  <si>
    <t>17/2088</t>
  </si>
  <si>
    <t>Výuka pro Průmysl 4.0 II</t>
  </si>
  <si>
    <t>3465</t>
  </si>
  <si>
    <t xml:space="preserve"> 2/54</t>
  </si>
  <si>
    <t>Územní plánování</t>
  </si>
  <si>
    <t>Digitální technická mapa Moravskoslezského kraje</t>
  </si>
  <si>
    <t>3468</t>
  </si>
  <si>
    <t>OP PIK</t>
  </si>
  <si>
    <t>2/55</t>
  </si>
  <si>
    <t>Žít normálně</t>
  </si>
  <si>
    <t>3471</t>
  </si>
  <si>
    <t>14/1704</t>
  </si>
  <si>
    <t>Rekonstrukce budovy krajského úřadu – fotovoltaika budovy G</t>
  </si>
  <si>
    <t>14/1696</t>
  </si>
  <si>
    <t>800</t>
  </si>
  <si>
    <t>Supporting attractivness of health and social care professions in regions</t>
  </si>
  <si>
    <t>3474</t>
  </si>
  <si>
    <t>15/1841</t>
  </si>
  <si>
    <t>Poskytování bezplatné stravy dětem ohroženým chudobou ve školách z prostředků OP PMP v Moravskoslezském kraji IV</t>
  </si>
  <si>
    <t>3476</t>
  </si>
  <si>
    <t>15/1842</t>
  </si>
  <si>
    <t>Modernizace silnice II/477, II/647 Ostrava, ul. Bohumínská - III. Etapa</t>
  </si>
  <si>
    <t>3481</t>
  </si>
  <si>
    <t>Silnice II/479 Ostrava, ulice Opavská, mosty 479-004 přes vodní tok Odra</t>
  </si>
  <si>
    <t>3482</t>
  </si>
  <si>
    <t>Modernizace silnice II/473 Šenov - Frýdek-Místek</t>
  </si>
  <si>
    <t>3484</t>
  </si>
  <si>
    <t>Modernizace výuky informačních technologií II</t>
  </si>
  <si>
    <t>3486</t>
  </si>
  <si>
    <t>Krajský akční plán pro oblast ochrany ovzduší</t>
  </si>
  <si>
    <t>3487</t>
  </si>
  <si>
    <t>EHP Norsko</t>
  </si>
  <si>
    <t>17/2087</t>
  </si>
  <si>
    <t>Energetické úspory - Gymnázium Havířov-Podlesí</t>
  </si>
  <si>
    <t>3490</t>
  </si>
  <si>
    <t>2/78</t>
  </si>
  <si>
    <t>Energetické úspory - Gymnázium Ostrava-Zábřeh (Volgogradská 6a)</t>
  </si>
  <si>
    <t>3492</t>
  </si>
  <si>
    <t>Energetické úspory - Matiční gymnázium Ostrava</t>
  </si>
  <si>
    <t>3493</t>
  </si>
  <si>
    <t>11/1129</t>
  </si>
  <si>
    <t>Energetické úspory - Sportovní Gymnázium Dany a Emila Zátopkových, Ostrava</t>
  </si>
  <si>
    <t>3494</t>
  </si>
  <si>
    <t>Krajský akční plán rozvoje vzdělávání Moravskoslezského kraje III</t>
  </si>
  <si>
    <t>3495</t>
  </si>
  <si>
    <t>3/187</t>
  </si>
  <si>
    <t>Poskytování bezplatné stravy dětem ohroženým chudobou ve školách z prostředků OP PMP v Moravskoslezském kraji V</t>
  </si>
  <si>
    <t>3496</t>
  </si>
  <si>
    <t>3/190</t>
  </si>
  <si>
    <t>Vozidla a technika proti covidu</t>
  </si>
  <si>
    <t>3497</t>
  </si>
  <si>
    <t>IROP-REACT EU</t>
  </si>
  <si>
    <t>9/883</t>
  </si>
  <si>
    <t>Vzdělávání a nácvik proti covidu</t>
  </si>
  <si>
    <t>3498</t>
  </si>
  <si>
    <t>10/1021</t>
  </si>
  <si>
    <t>River Continuum</t>
  </si>
  <si>
    <t>3499</t>
  </si>
  <si>
    <t>3/185</t>
  </si>
  <si>
    <t>Supporting mental health of young people in the era of coronavirus</t>
  </si>
  <si>
    <t>3500</t>
  </si>
  <si>
    <t>4/312</t>
  </si>
  <si>
    <t>Záchranný komunikační systém</t>
  </si>
  <si>
    <t>3501</t>
  </si>
  <si>
    <t>3/188</t>
  </si>
  <si>
    <t>TPA – Inovační centrum pro transformaci vzdělávání</t>
  </si>
  <si>
    <t>3502</t>
  </si>
  <si>
    <t>2021+ OP ST</t>
  </si>
  <si>
    <t>9/892</t>
  </si>
  <si>
    <t>Černá kostka - Centrum digitalizace, vědy a inovací</t>
  </si>
  <si>
    <t>3505</t>
  </si>
  <si>
    <t>9/886</t>
  </si>
  <si>
    <t>Podpora komunitní práce v MSK III</t>
  </si>
  <si>
    <t>3506</t>
  </si>
  <si>
    <t>2021+ OPZ+</t>
  </si>
  <si>
    <t>8/771</t>
  </si>
  <si>
    <t>16.6.2022</t>
  </si>
  <si>
    <t>Podpora (Ne)formální péče v Moravskoslezském kraji</t>
  </si>
  <si>
    <t>3507</t>
  </si>
  <si>
    <t>10/998</t>
  </si>
  <si>
    <t>15.12.2022</t>
  </si>
  <si>
    <t>Profesionalizace systému péče o ohrožené děti v Moravskoslezském kraji</t>
  </si>
  <si>
    <t>3509</t>
  </si>
  <si>
    <t>9/887</t>
  </si>
  <si>
    <t>Žít normálně II</t>
  </si>
  <si>
    <t>3510</t>
  </si>
  <si>
    <t>9/875</t>
  </si>
  <si>
    <t>Podpora procesu plánování sociálních služeb na území MSK</t>
  </si>
  <si>
    <t>3511</t>
  </si>
  <si>
    <t>Chráněné bydlení Okrajová</t>
  </si>
  <si>
    <t>3512</t>
  </si>
  <si>
    <t>2021+ NPO</t>
  </si>
  <si>
    <t>12/1238</t>
  </si>
  <si>
    <t>Žerotínský zámek – centrum relaxace a poznání</t>
  </si>
  <si>
    <t>3514</t>
  </si>
  <si>
    <t>10/991</t>
  </si>
  <si>
    <t>Modernizace zázemí pro výuku zemědělských a polygrafických oborů na Albrechtově SŠ Český Těšín</t>
  </si>
  <si>
    <t>3515</t>
  </si>
  <si>
    <t>13/1372</t>
  </si>
  <si>
    <t>Novostavba a přístavba objektu dílen a učeben praktického vyučování ve Středním odborném učilišti stavebním Opava</t>
  </si>
  <si>
    <t>3516</t>
  </si>
  <si>
    <t>Městečko bezpečí</t>
  </si>
  <si>
    <t>3519</t>
  </si>
  <si>
    <t>13/1366</t>
  </si>
  <si>
    <t>Rozšíření a modernizace výukových prostor na JG PT Ostrava-Poruba</t>
  </si>
  <si>
    <t>3520</t>
  </si>
  <si>
    <t>12/1242</t>
  </si>
  <si>
    <t>Podpora služeb sociální prevence 2022+</t>
  </si>
  <si>
    <t>3521</t>
  </si>
  <si>
    <t>7/633</t>
  </si>
  <si>
    <t>16.3.2022</t>
  </si>
  <si>
    <t xml:space="preserve">NUTSHELL-Strengthening public transport to enhance accessibility in rural central Europe – NUTSHELL-Posílení veřejné dopravy pro zlepšení dostupnosti ve venkovských oblastech střední Evropy </t>
  </si>
  <si>
    <t>3522</t>
  </si>
  <si>
    <t>12/1235</t>
  </si>
  <si>
    <t>08.06.2023</t>
  </si>
  <si>
    <t>Nová Horka - centrum tradic a zážitků</t>
  </si>
  <si>
    <t>3523</t>
  </si>
  <si>
    <t>8/743</t>
  </si>
  <si>
    <t>Těšínské divadelní a kulturní centrum</t>
  </si>
  <si>
    <t>3524</t>
  </si>
  <si>
    <t>13/1364</t>
  </si>
  <si>
    <t>Modernizace výuky informačních technologií III</t>
  </si>
  <si>
    <t>3525</t>
  </si>
  <si>
    <t>8/747</t>
  </si>
  <si>
    <t>Realizace bezpečnostních opatření podle zákona o kybernetické bezpečnosti II</t>
  </si>
  <si>
    <t>3526</t>
  </si>
  <si>
    <t>10/1009</t>
  </si>
  <si>
    <t>Rekonstrukce silnic II/445 a II/370 (Rýmařov)</t>
  </si>
  <si>
    <t>8/749</t>
  </si>
  <si>
    <t>16.06.2022</t>
  </si>
  <si>
    <t>Rekonstrukce a modernizace silnice II/472 Karviná, ul. Borovského</t>
  </si>
  <si>
    <t>Rekonstrukce a modernizace silnice II/648 Český Těšín, ul. Frýdecká</t>
  </si>
  <si>
    <t>Rekonstrukce a modernizace silnice II/442 VD Kružberk – Svatoňovice – Čermná ve Slezsku</t>
  </si>
  <si>
    <t>Silnice II/483 průtah Frenštát p. R. – hr. okresu FM</t>
  </si>
  <si>
    <t>Rekonstrukce a modernizace silnice II/443 Štáblovice – Otice</t>
  </si>
  <si>
    <t>Rekonstrukce a modernizace silnice II/470H Severní spoj (Ostrava)</t>
  </si>
  <si>
    <t>Rekonstrukce a modernizace silnice II/475 v Karviné, ul. Rudé Armády</t>
  </si>
  <si>
    <t>Ochrana zálohovaných dat krajské korporace proti škodlivému kódu</t>
  </si>
  <si>
    <t>3535</t>
  </si>
  <si>
    <t>Silnice III/4593 hraniční most ev. č. 4593-3 Úvalno - Branice</t>
  </si>
  <si>
    <t>3536</t>
  </si>
  <si>
    <t>Interreg ČR-PL 2021+</t>
  </si>
  <si>
    <t>11/1121</t>
  </si>
  <si>
    <t>10.3.2023</t>
  </si>
  <si>
    <t>Silnice III/0578 hraniční most ev. č. 0578-2 Vávrovice - Wiechowice</t>
  </si>
  <si>
    <t>3537</t>
  </si>
  <si>
    <t>Silnice III/01129 Opava - Pilszcz</t>
  </si>
  <si>
    <t>3538</t>
  </si>
  <si>
    <t>12/1241</t>
  </si>
  <si>
    <t>Podpora duše III</t>
  </si>
  <si>
    <t>3539</t>
  </si>
  <si>
    <t>Podpora návazných aktivit sociálních služeb v MSK</t>
  </si>
  <si>
    <t>3540</t>
  </si>
  <si>
    <t>Výstavba domova se zvláštním režimem (Domov Hortenzie, Frenštát)</t>
  </si>
  <si>
    <t>3543</t>
  </si>
  <si>
    <t>9/871</t>
  </si>
  <si>
    <t>Výstavba domků pro osoby s atypickými potřebami (Náš svět, Pržno)</t>
  </si>
  <si>
    <t>3544</t>
  </si>
  <si>
    <t>Obnova vozového parku sanitních vozidel ZZS MSK</t>
  </si>
  <si>
    <t>3548</t>
  </si>
  <si>
    <t>8/750</t>
  </si>
  <si>
    <t>Rekonstrukce depozitáře Muzea Beskyd Frýdek-Místek</t>
  </si>
  <si>
    <t>3549</t>
  </si>
  <si>
    <t>2021+ IROP ITI</t>
  </si>
  <si>
    <t>9/884</t>
  </si>
  <si>
    <t>Digitalizace kulturního dědictví Moravskoslezského kraje</t>
  </si>
  <si>
    <t>3550</t>
  </si>
  <si>
    <t>Gastro vybavení Domova Březiny v Petřvaldě</t>
  </si>
  <si>
    <t>3552</t>
  </si>
  <si>
    <t>8/756</t>
  </si>
  <si>
    <t>Restaurování kulturního dědictví MSK</t>
  </si>
  <si>
    <t>3554</t>
  </si>
  <si>
    <t>11/1122</t>
  </si>
  <si>
    <t>Novostavba depozitáře Muzeum v Bruntále</t>
  </si>
  <si>
    <t>3555</t>
  </si>
  <si>
    <t>POHO Park Gabriela</t>
  </si>
  <si>
    <t>3556</t>
  </si>
  <si>
    <t>9/888</t>
  </si>
  <si>
    <t>Rekonstrukce a výstavba objektů ve Skotnici</t>
  </si>
  <si>
    <t>3557</t>
  </si>
  <si>
    <t>13/1362</t>
  </si>
  <si>
    <t>Otevřený úřad – otevřené rozhraní pro přístup k datům</t>
  </si>
  <si>
    <t>3558</t>
  </si>
  <si>
    <t>Smart akcelerátor MSK</t>
  </si>
  <si>
    <t>3562</t>
  </si>
  <si>
    <t>OP JAK 2021+</t>
  </si>
  <si>
    <t>10/997</t>
  </si>
  <si>
    <t>Silnice III/4593 Úvalno - Branice, km 7,194 - 8,239 s vazbou na hraniční přechod PR - Bogdanowice – Włodzienin</t>
  </si>
  <si>
    <t>3564</t>
  </si>
  <si>
    <t>E-Care: Tech-adoption in the health and social care sector within EU regions</t>
  </si>
  <si>
    <t>3566</t>
  </si>
  <si>
    <t>Erasmus+</t>
  </si>
  <si>
    <t>11/1126</t>
  </si>
  <si>
    <t>Objevování česko-polského příhraničí</t>
  </si>
  <si>
    <t>3568</t>
  </si>
  <si>
    <t>12/1233</t>
  </si>
  <si>
    <t>Modernizace Školního statku Opava III</t>
  </si>
  <si>
    <t>3569</t>
  </si>
  <si>
    <t>11/1138</t>
  </si>
  <si>
    <t>Digitální technická mapa Moravskoslezského kraje II</t>
  </si>
  <si>
    <t>3572</t>
  </si>
  <si>
    <t>13/1367</t>
  </si>
  <si>
    <t>Rekonstrukce silnice II/445 Vrbno p. Pradědem - Heřmanovice</t>
  </si>
  <si>
    <t>3573</t>
  </si>
  <si>
    <t>Rekonstrukce a modernizace silnice II/478 Šenov ul. Šenovská/Datyňská</t>
  </si>
  <si>
    <t>3574</t>
  </si>
  <si>
    <t>Silnice II/442 Bohdanovice - Hořejší Kunčice</t>
  </si>
  <si>
    <t>3575</t>
  </si>
  <si>
    <t>Silnice II/442 Kerhartice - VD Kružberk</t>
  </si>
  <si>
    <t>3576</t>
  </si>
  <si>
    <t xml:space="preserve">Juraj a Ondráš – zbojnické legendy </t>
  </si>
  <si>
    <t>3577</t>
  </si>
  <si>
    <t>Interreg SK-CZ 2021+</t>
  </si>
  <si>
    <t>12/1245</t>
  </si>
  <si>
    <t>Potravinová pomoc dětem v sociální nouzi z prostředků OPZ+ v Moravskoslezském kraji</t>
  </si>
  <si>
    <t>3578</t>
  </si>
  <si>
    <t>12/1234</t>
  </si>
  <si>
    <t>UNIFHY-Unifying policies to support the uptake of green hydrogen to decarbonize Europe“-„UNIFHY- Sjednocení politik na podporu zavádění zeleného vodíku k dekarbonizaci Evropy</t>
  </si>
  <si>
    <t>3583</t>
  </si>
  <si>
    <t>13/1357</t>
  </si>
  <si>
    <t>Cyrilometodějská stezka - produkt udržitelného cestovního ruchu</t>
  </si>
  <si>
    <t>3585</t>
  </si>
  <si>
    <t>13/1384</t>
  </si>
  <si>
    <t>Cyrilometodějská stezka - putování po stopách Jana Pavla II.</t>
  </si>
  <si>
    <t>3586</t>
  </si>
  <si>
    <t>Akreditovaný projekt mobilit žáků a pracovníků ve školním vzdělávání</t>
  </si>
  <si>
    <t>3593</t>
  </si>
  <si>
    <t>13/1377</t>
  </si>
  <si>
    <t>Zřízení nového gastrocentra</t>
  </si>
  <si>
    <t>3594</t>
  </si>
  <si>
    <t>13/1363</t>
  </si>
  <si>
    <t>Implementace Dlouhodobého záměru Moravskoslezského kraje</t>
  </si>
  <si>
    <t>3596</t>
  </si>
  <si>
    <t>2021+ OP JAK</t>
  </si>
  <si>
    <t>13/1371</t>
  </si>
  <si>
    <t>Obnova techniky na Jesenické magistrále</t>
  </si>
  <si>
    <t>4244</t>
  </si>
  <si>
    <t>NP PCR</t>
  </si>
  <si>
    <t>6/512</t>
  </si>
  <si>
    <t>Výstavba domova pro seniory a domova se zvláštním režimem Kopřivnice</t>
  </si>
  <si>
    <t>5737</t>
  </si>
  <si>
    <t>EDS</t>
  </si>
  <si>
    <t>Rekonstrukce budovy a spojovací chodby Máchova</t>
  </si>
  <si>
    <t>5758</t>
  </si>
  <si>
    <t>Technika pro úpravu lyžařských běžeckých tras v Moravskoslezském a Zlínském kraji</t>
  </si>
  <si>
    <t>5840</t>
  </si>
  <si>
    <t>11/1324</t>
  </si>
  <si>
    <t>Výstavba sportovní haly pro Gymnázium a SPŠEI ve Frenštátě pod Radhoštěm</t>
  </si>
  <si>
    <t>5999</t>
  </si>
  <si>
    <t>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</si>
</sst>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6" x14ac:knownFonts="1">
    <font>
      <sz val="11"/>
      <color theme="1"/>
      <name val="Calibri"/>
      <family val="2"/>
      <charset val="238"/>
      <scheme val="minor"/>
    </font>
    <font>
      <b/>
      <sz val="8"/>
      <color rgb="FF0070C0"/>
      <name val="Tahoma"/>
      <family val="2"/>
      <charset val="238"/>
    </font>
    <font>
      <sz val="8"/>
      <name val="Tahoma"/>
      <family val="2"/>
      <charset val="238"/>
    </font>
    <font>
      <sz val="8"/>
      <color rgb="FF231F20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4" fontId="1" fillId="0" borderId="9" xfId="0" applyNumberFormat="1" applyFont="1" applyBorder="1" applyAlignment="1" applyProtection="1">
      <alignment horizontal="center" vertical="center" wrapText="1"/>
      <protection locked="0"/>
    </xf>
    <xf numFmtId="14" fontId="1" fillId="0" borderId="10" xfId="0" applyNumberFormat="1" applyFont="1" applyBorder="1" applyAlignment="1" applyProtection="1">
      <alignment horizontal="center" vertical="center" wrapText="1"/>
      <protection locked="0"/>
    </xf>
    <xf numFmtId="4" fontId="1" fillId="0" borderId="11" xfId="0" applyNumberFormat="1" applyFont="1" applyBorder="1" applyAlignment="1" applyProtection="1">
      <alignment horizontal="center" vertical="center" wrapText="1"/>
      <protection locked="0"/>
    </xf>
    <xf numFmtId="4" fontId="1" fillId="0" borderId="12" xfId="0" applyNumberFormat="1" applyFont="1" applyBorder="1" applyAlignment="1" applyProtection="1">
      <alignment horizontal="center" vertical="center" wrapText="1"/>
      <protection locked="0"/>
    </xf>
    <xf numFmtId="4" fontId="1" fillId="0" borderId="13" xfId="0" applyNumberFormat="1" applyFont="1" applyBorder="1" applyAlignment="1" applyProtection="1">
      <alignment horizontal="center" vertical="center" wrapText="1"/>
      <protection locked="0"/>
    </xf>
    <xf numFmtId="4" fontId="1" fillId="0" borderId="14" xfId="0" applyNumberFormat="1" applyFont="1" applyBorder="1" applyAlignment="1" applyProtection="1">
      <alignment horizontal="center" vertical="center" wrapText="1"/>
      <protection locked="0"/>
    </xf>
    <xf numFmtId="4" fontId="1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>
      <alignment horizontal="center"/>
    </xf>
    <xf numFmtId="49" fontId="2" fillId="0" borderId="16" xfId="0" applyNumberFormat="1" applyFont="1" applyBorder="1"/>
    <xf numFmtId="49" fontId="2" fillId="0" borderId="16" xfId="0" applyNumberFormat="1" applyFont="1" applyBorder="1" applyAlignment="1">
      <alignment horizontal="right"/>
    </xf>
    <xf numFmtId="49" fontId="2" fillId="0" borderId="16" xfId="0" applyNumberFormat="1" applyFont="1" applyBorder="1" applyAlignment="1">
      <alignment horizontal="center"/>
    </xf>
    <xf numFmtId="10" fontId="2" fillId="0" borderId="16" xfId="0" applyNumberFormat="1" applyFont="1" applyBorder="1" applyAlignment="1">
      <alignment horizontal="center"/>
    </xf>
    <xf numFmtId="14" fontId="3" fillId="0" borderId="17" xfId="0" applyNumberFormat="1" applyFont="1" applyBorder="1" applyAlignment="1">
      <alignment horizontal="right"/>
    </xf>
    <xf numFmtId="4" fontId="2" fillId="0" borderId="18" xfId="0" applyNumberFormat="1" applyFont="1" applyBorder="1" applyAlignment="1">
      <alignment horizontal="right"/>
    </xf>
    <xf numFmtId="4" fontId="2" fillId="0" borderId="19" xfId="0" applyNumberFormat="1" applyFont="1" applyBorder="1" applyAlignment="1">
      <alignment horizontal="right"/>
    </xf>
    <xf numFmtId="4" fontId="2" fillId="0" borderId="17" xfId="0" applyNumberFormat="1" applyFont="1" applyBorder="1" applyAlignment="1">
      <alignment horizontal="right"/>
    </xf>
    <xf numFmtId="4" fontId="2" fillId="0" borderId="18" xfId="0" applyNumberFormat="1" applyFont="1" applyBorder="1" applyAlignment="1">
      <alignment horizontal="right" vertical="center"/>
    </xf>
    <xf numFmtId="4" fontId="2" fillId="0" borderId="20" xfId="0" applyNumberFormat="1" applyFont="1" applyBorder="1" applyAlignment="1">
      <alignment horizontal="right" vertical="center"/>
    </xf>
    <xf numFmtId="0" fontId="2" fillId="0" borderId="21" xfId="0" applyFont="1" applyBorder="1" applyAlignment="1">
      <alignment horizontal="center"/>
    </xf>
    <xf numFmtId="49" fontId="2" fillId="0" borderId="19" xfId="0" applyNumberFormat="1" applyFont="1" applyBorder="1"/>
    <xf numFmtId="49" fontId="2" fillId="0" borderId="19" xfId="0" applyNumberFormat="1" applyFont="1" applyBorder="1" applyAlignment="1">
      <alignment horizontal="right"/>
    </xf>
    <xf numFmtId="49" fontId="2" fillId="0" borderId="19" xfId="0" applyNumberFormat="1" applyFont="1" applyBorder="1" applyAlignment="1">
      <alignment horizontal="center"/>
    </xf>
    <xf numFmtId="10" fontId="2" fillId="0" borderId="19" xfId="0" applyNumberFormat="1" applyFont="1" applyBorder="1" applyAlignment="1">
      <alignment horizontal="center"/>
    </xf>
    <xf numFmtId="14" fontId="3" fillId="0" borderId="22" xfId="0" applyNumberFormat="1" applyFont="1" applyBorder="1" applyAlignment="1">
      <alignment horizontal="right"/>
    </xf>
    <xf numFmtId="4" fontId="2" fillId="0" borderId="23" xfId="0" applyNumberFormat="1" applyFont="1" applyBorder="1" applyAlignment="1">
      <alignment horizontal="right"/>
    </xf>
    <xf numFmtId="4" fontId="2" fillId="0" borderId="16" xfId="0" applyNumberFormat="1" applyFont="1" applyBorder="1" applyAlignment="1">
      <alignment horizontal="right"/>
    </xf>
    <xf numFmtId="4" fontId="2" fillId="0" borderId="24" xfId="0" applyNumberFormat="1" applyFont="1" applyBorder="1" applyAlignment="1">
      <alignment horizontal="right"/>
    </xf>
    <xf numFmtId="0" fontId="2" fillId="0" borderId="25" xfId="0" applyFont="1" applyBorder="1" applyAlignment="1">
      <alignment horizontal="center"/>
    </xf>
    <xf numFmtId="49" fontId="2" fillId="0" borderId="26" xfId="0" applyNumberFormat="1" applyFont="1" applyBorder="1"/>
    <xf numFmtId="49" fontId="2" fillId="0" borderId="26" xfId="0" applyNumberFormat="1" applyFont="1" applyBorder="1" applyAlignment="1">
      <alignment horizontal="right"/>
    </xf>
    <xf numFmtId="49" fontId="2" fillId="0" borderId="26" xfId="0" applyNumberFormat="1" applyFont="1" applyBorder="1" applyAlignment="1">
      <alignment horizontal="center"/>
    </xf>
    <xf numFmtId="10" fontId="2" fillId="0" borderId="26" xfId="0" applyNumberFormat="1" applyFont="1" applyBorder="1" applyAlignment="1">
      <alignment horizontal="center"/>
    </xf>
    <xf numFmtId="14" fontId="3" fillId="0" borderId="27" xfId="0" applyNumberFormat="1" applyFont="1" applyBorder="1" applyAlignment="1">
      <alignment horizontal="right"/>
    </xf>
    <xf numFmtId="4" fontId="2" fillId="0" borderId="28" xfId="0" applyNumberFormat="1" applyFont="1" applyBorder="1" applyAlignment="1">
      <alignment horizontal="right"/>
    </xf>
    <xf numFmtId="4" fontId="2" fillId="0" borderId="29" xfId="0" applyNumberFormat="1" applyFont="1" applyBorder="1" applyAlignment="1">
      <alignment horizontal="right"/>
    </xf>
    <xf numFmtId="4" fontId="2" fillId="0" borderId="30" xfId="0" applyNumberFormat="1" applyFont="1" applyBorder="1" applyAlignment="1">
      <alignment horizontal="right"/>
    </xf>
    <xf numFmtId="4" fontId="2" fillId="0" borderId="31" xfId="0" applyNumberFormat="1" applyFont="1" applyBorder="1" applyAlignment="1">
      <alignment horizontal="right" vertical="center"/>
    </xf>
    <xf numFmtId="4" fontId="2" fillId="0" borderId="32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10" fontId="0" fillId="0" borderId="0" xfId="0" applyNumberFormat="1"/>
    <xf numFmtId="14" fontId="0" fillId="0" borderId="0" xfId="0" applyNumberFormat="1" applyAlignment="1">
      <alignment horizontal="right"/>
    </xf>
    <xf numFmtId="4" fontId="1" fillId="0" borderId="4" xfId="0" applyNumberFormat="1" applyFont="1" applyBorder="1" applyAlignment="1" applyProtection="1">
      <alignment horizontal="center" vertical="center" wrapText="1"/>
      <protection locked="0"/>
    </xf>
    <xf numFmtId="4" fontId="1" fillId="0" borderId="5" xfId="0" applyNumberFormat="1" applyFont="1" applyBorder="1" applyAlignment="1" applyProtection="1">
      <alignment horizontal="center" vertical="center" wrapText="1"/>
      <protection locked="0"/>
    </xf>
    <xf numFmtId="4" fontId="1" fillId="0" borderId="6" xfId="0" applyNumberFormat="1" applyFont="1" applyBorder="1" applyAlignment="1" applyProtection="1">
      <alignment horizontal="center" vertical="center" wrapText="1"/>
      <protection locked="0"/>
    </xf>
    <xf numFmtId="4" fontId="1" fillId="0" borderId="7" xfId="0" applyNumberFormat="1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horizontal="center" vertical="center" wrapText="1"/>
      <protection locked="0"/>
    </xf>
    <xf numFmtId="164" fontId="1" fillId="0" borderId="8" xfId="0" applyNumberFormat="1" applyFont="1" applyBorder="1" applyAlignment="1" applyProtection="1">
      <alignment horizontal="center" vertical="center" wrapText="1"/>
      <protection locked="0"/>
    </xf>
    <xf numFmtId="4" fontId="1" fillId="0" borderId="2" xfId="0" applyNumberFormat="1" applyFont="1" applyBorder="1" applyAlignment="1" applyProtection="1">
      <alignment horizontal="center" vertical="center" wrapText="1"/>
      <protection locked="0"/>
    </xf>
    <xf numFmtId="4" fontId="1" fillId="0" borderId="9" xfId="0" applyNumberFormat="1" applyFont="1" applyBorder="1" applyAlignment="1" applyProtection="1">
      <alignment horizontal="center" vertical="center" wrapText="1"/>
      <protection locked="0"/>
    </xf>
    <xf numFmtId="10" fontId="1" fillId="0" borderId="2" xfId="0" applyNumberFormat="1" applyFont="1" applyBorder="1" applyAlignment="1" applyProtection="1">
      <alignment horizontal="center" vertical="center" wrapText="1"/>
      <protection locked="0"/>
    </xf>
    <xf numFmtId="10" fontId="1" fillId="0" borderId="9" xfId="0" applyNumberFormat="1" applyFont="1" applyBorder="1" applyAlignment="1" applyProtection="1">
      <alignment horizontal="center" vertical="center" wrapText="1"/>
      <protection locked="0"/>
    </xf>
    <xf numFmtId="4" fontId="1" fillId="0" borderId="3" xfId="0" applyNumberFormat="1" applyFont="1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F6BD7-B9D7-4E74-B128-A3D9A9764B9A}">
  <sheetPr>
    <pageSetUpPr fitToPage="1"/>
  </sheetPr>
  <dimension ref="A1:V259"/>
  <sheetViews>
    <sheetView tabSelected="1" zoomScaleNormal="100" zoomScaleSheetLayoutView="100" workbookViewId="0">
      <pane xSplit="5" ySplit="2" topLeftCell="F3" activePane="bottomRight" state="frozen"/>
      <selection activeCell="C29" sqref="C29"/>
      <selection pane="topRight" activeCell="C29" sqref="C29"/>
      <selection pane="bottomLeft" activeCell="C29" sqref="C29"/>
      <selection pane="bottomRight" activeCell="O239" sqref="O239"/>
    </sheetView>
  </sheetViews>
  <sheetFormatPr defaultRowHeight="14.4" x14ac:dyDescent="0.3"/>
  <cols>
    <col min="1" max="1" width="15.5546875" customWidth="1"/>
    <col min="2" max="2" width="53.88671875" customWidth="1"/>
    <col min="3" max="3" width="8" style="39" customWidth="1"/>
    <col min="4" max="4" width="15" style="39" customWidth="1"/>
    <col min="5" max="5" width="11.33203125" style="40" customWidth="1"/>
    <col min="6" max="6" width="9.109375" customWidth="1"/>
    <col min="7" max="7" width="9.88671875" style="41" customWidth="1"/>
    <col min="8" max="8" width="9.88671875" customWidth="1"/>
    <col min="9" max="9" width="10.5546875" customWidth="1"/>
    <col min="10" max="12" width="9.88671875" customWidth="1"/>
    <col min="13" max="13" width="12.6640625" customWidth="1"/>
    <col min="14" max="14" width="10.5546875" customWidth="1"/>
    <col min="15" max="15" width="11.109375" customWidth="1"/>
    <col min="16" max="16" width="9.88671875" customWidth="1"/>
    <col min="17" max="17" width="12.6640625" customWidth="1"/>
    <col min="18" max="22" width="9.88671875" customWidth="1"/>
  </cols>
  <sheetData>
    <row r="1" spans="1:22" ht="21.75" customHeight="1" x14ac:dyDescent="0.3">
      <c r="A1" s="46" t="s">
        <v>0</v>
      </c>
      <c r="B1" s="48" t="s">
        <v>1</v>
      </c>
      <c r="C1" s="48" t="s">
        <v>2</v>
      </c>
      <c r="D1" s="48" t="s">
        <v>3</v>
      </c>
      <c r="E1" s="50" t="s">
        <v>4</v>
      </c>
      <c r="F1" s="48" t="s">
        <v>5</v>
      </c>
      <c r="G1" s="52"/>
      <c r="H1" s="42" t="s">
        <v>6</v>
      </c>
      <c r="I1" s="42"/>
      <c r="J1" s="42"/>
      <c r="K1" s="42"/>
      <c r="L1" s="42"/>
      <c r="M1" s="43" t="s">
        <v>7</v>
      </c>
      <c r="N1" s="42"/>
      <c r="O1" s="42"/>
      <c r="P1" s="42"/>
      <c r="Q1" s="44"/>
      <c r="R1" s="42" t="s">
        <v>8</v>
      </c>
      <c r="S1" s="42"/>
      <c r="T1" s="42"/>
      <c r="U1" s="42"/>
      <c r="V1" s="45"/>
    </row>
    <row r="2" spans="1:22" ht="31.2" thickBot="1" x14ac:dyDescent="0.35">
      <c r="A2" s="47"/>
      <c r="B2" s="49"/>
      <c r="C2" s="49"/>
      <c r="D2" s="49"/>
      <c r="E2" s="51"/>
      <c r="F2" s="1" t="s">
        <v>9</v>
      </c>
      <c r="G2" s="2" t="s">
        <v>10</v>
      </c>
      <c r="H2" s="3" t="s">
        <v>11</v>
      </c>
      <c r="I2" s="1" t="s">
        <v>12</v>
      </c>
      <c r="J2" s="1" t="s">
        <v>13</v>
      </c>
      <c r="K2" s="1" t="s">
        <v>14</v>
      </c>
      <c r="L2" s="4" t="s">
        <v>15</v>
      </c>
      <c r="M2" s="5" t="s">
        <v>11</v>
      </c>
      <c r="N2" s="1" t="s">
        <v>12</v>
      </c>
      <c r="O2" s="1" t="s">
        <v>13</v>
      </c>
      <c r="P2" s="1" t="s">
        <v>14</v>
      </c>
      <c r="Q2" s="6" t="s">
        <v>15</v>
      </c>
      <c r="R2" s="3" t="s">
        <v>11</v>
      </c>
      <c r="S2" s="1" t="s">
        <v>12</v>
      </c>
      <c r="T2" s="1" t="s">
        <v>13</v>
      </c>
      <c r="U2" s="1" t="s">
        <v>14</v>
      </c>
      <c r="V2" s="7" t="s">
        <v>15</v>
      </c>
    </row>
    <row r="3" spans="1:22" ht="15" thickTop="1" x14ac:dyDescent="0.3">
      <c r="A3" s="8" t="s">
        <v>16</v>
      </c>
      <c r="B3" s="9" t="s">
        <v>17</v>
      </c>
      <c r="C3" s="10" t="s">
        <v>18</v>
      </c>
      <c r="D3" s="11" t="s">
        <v>19</v>
      </c>
      <c r="E3" s="12">
        <v>0.67</v>
      </c>
      <c r="F3" s="10" t="s">
        <v>20</v>
      </c>
      <c r="G3" s="13">
        <v>45176</v>
      </c>
      <c r="H3" s="14">
        <v>11346.08</v>
      </c>
      <c r="I3" s="15">
        <v>6270</v>
      </c>
      <c r="J3" s="15">
        <v>5076.08</v>
      </c>
      <c r="K3" s="15">
        <v>1675.1063999999997</v>
      </c>
      <c r="L3" s="16">
        <v>3400.9736000000003</v>
      </c>
      <c r="M3" s="14">
        <v>11346.08</v>
      </c>
      <c r="N3" s="15">
        <v>6270</v>
      </c>
      <c r="O3" s="15">
        <v>5076.08</v>
      </c>
      <c r="P3" s="15">
        <v>1675.1063999999997</v>
      </c>
      <c r="Q3" s="16">
        <v>3400.9736000000003</v>
      </c>
      <c r="R3" s="17">
        <f t="shared" ref="R3:R34" si="0">M3-H3</f>
        <v>0</v>
      </c>
      <c r="S3" s="17">
        <f t="shared" ref="S3:S34" si="1">N3-I3</f>
        <v>0</v>
      </c>
      <c r="T3" s="17">
        <f t="shared" ref="T3:T34" si="2">O3-J3</f>
        <v>0</v>
      </c>
      <c r="U3" s="17">
        <f t="shared" ref="U3:U34" si="3">P3-K3</f>
        <v>0</v>
      </c>
      <c r="V3" s="18">
        <f t="shared" ref="V3:V34" si="4">Q3-L3</f>
        <v>0</v>
      </c>
    </row>
    <row r="4" spans="1:22" x14ac:dyDescent="0.3">
      <c r="A4" s="19" t="s">
        <v>21</v>
      </c>
      <c r="B4" s="20" t="s">
        <v>22</v>
      </c>
      <c r="C4" s="21" t="s">
        <v>23</v>
      </c>
      <c r="D4" s="22" t="s">
        <v>24</v>
      </c>
      <c r="E4" s="23">
        <v>1</v>
      </c>
      <c r="F4" s="21" t="s">
        <v>25</v>
      </c>
      <c r="G4" s="24" t="s">
        <v>26</v>
      </c>
      <c r="H4" s="25">
        <v>3000</v>
      </c>
      <c r="I4" s="26">
        <v>0</v>
      </c>
      <c r="J4" s="26">
        <v>3000</v>
      </c>
      <c r="K4" s="26">
        <v>0</v>
      </c>
      <c r="L4" s="27">
        <v>3000</v>
      </c>
      <c r="M4" s="25">
        <v>3000</v>
      </c>
      <c r="N4" s="26">
        <v>0</v>
      </c>
      <c r="O4" s="26">
        <v>3000</v>
      </c>
      <c r="P4" s="26">
        <v>0</v>
      </c>
      <c r="Q4" s="27">
        <v>3000</v>
      </c>
      <c r="R4" s="17">
        <f t="shared" si="0"/>
        <v>0</v>
      </c>
      <c r="S4" s="17">
        <f t="shared" si="1"/>
        <v>0</v>
      </c>
      <c r="T4" s="17">
        <f t="shared" si="2"/>
        <v>0</v>
      </c>
      <c r="U4" s="17">
        <f t="shared" si="3"/>
        <v>0</v>
      </c>
      <c r="V4" s="18">
        <f t="shared" si="4"/>
        <v>0</v>
      </c>
    </row>
    <row r="5" spans="1:22" x14ac:dyDescent="0.3">
      <c r="A5" s="19" t="s">
        <v>21</v>
      </c>
      <c r="B5" s="20" t="s">
        <v>27</v>
      </c>
      <c r="C5" s="21" t="s">
        <v>23</v>
      </c>
      <c r="D5" s="22" t="s">
        <v>24</v>
      </c>
      <c r="E5" s="23">
        <v>1</v>
      </c>
      <c r="F5" s="21" t="s">
        <v>28</v>
      </c>
      <c r="G5" s="24" t="s">
        <v>29</v>
      </c>
      <c r="H5" s="25">
        <v>4000</v>
      </c>
      <c r="I5" s="26">
        <v>0</v>
      </c>
      <c r="J5" s="26">
        <v>4000</v>
      </c>
      <c r="K5" s="26">
        <v>0</v>
      </c>
      <c r="L5" s="27">
        <v>4000</v>
      </c>
      <c r="M5" s="25">
        <v>4000</v>
      </c>
      <c r="N5" s="26">
        <v>0</v>
      </c>
      <c r="O5" s="26">
        <v>4000</v>
      </c>
      <c r="P5" s="26">
        <v>0</v>
      </c>
      <c r="Q5" s="27">
        <v>4000</v>
      </c>
      <c r="R5" s="17">
        <f t="shared" si="0"/>
        <v>0</v>
      </c>
      <c r="S5" s="17">
        <f t="shared" si="1"/>
        <v>0</v>
      </c>
      <c r="T5" s="17">
        <f t="shared" si="2"/>
        <v>0</v>
      </c>
      <c r="U5" s="17">
        <f t="shared" si="3"/>
        <v>0</v>
      </c>
      <c r="V5" s="18">
        <f t="shared" si="4"/>
        <v>0</v>
      </c>
    </row>
    <row r="6" spans="1:22" x14ac:dyDescent="0.3">
      <c r="A6" s="19" t="s">
        <v>30</v>
      </c>
      <c r="B6" s="20" t="s">
        <v>31</v>
      </c>
      <c r="C6" s="21">
        <v>3202</v>
      </c>
      <c r="D6" s="22" t="s">
        <v>32</v>
      </c>
      <c r="E6" s="23">
        <v>0.95</v>
      </c>
      <c r="F6" s="21" t="s">
        <v>33</v>
      </c>
      <c r="G6" s="24">
        <v>42180</v>
      </c>
      <c r="H6" s="25">
        <v>7400</v>
      </c>
      <c r="I6" s="26">
        <v>200</v>
      </c>
      <c r="J6" s="26">
        <v>7200</v>
      </c>
      <c r="K6" s="26">
        <v>360.00000000000034</v>
      </c>
      <c r="L6" s="27">
        <v>6840</v>
      </c>
      <c r="M6" s="25">
        <v>3660.8</v>
      </c>
      <c r="N6" s="26">
        <f>M6-(Q6/E6)</f>
        <v>66.810526315789502</v>
      </c>
      <c r="O6" s="26">
        <f>P6+Q6</f>
        <v>3593.9894736842107</v>
      </c>
      <c r="P6" s="26">
        <f>(M6-N6)*(100%-E6)</f>
        <v>179.69947368421069</v>
      </c>
      <c r="Q6" s="27">
        <v>3414.29</v>
      </c>
      <c r="R6" s="17">
        <f t="shared" si="0"/>
        <v>-3739.2</v>
      </c>
      <c r="S6" s="17">
        <f t="shared" si="1"/>
        <v>-133.1894736842105</v>
      </c>
      <c r="T6" s="17">
        <f t="shared" si="2"/>
        <v>-3606.0105263157893</v>
      </c>
      <c r="U6" s="17">
        <f t="shared" si="3"/>
        <v>-180.30052631578965</v>
      </c>
      <c r="V6" s="18">
        <f t="shared" si="4"/>
        <v>-3425.71</v>
      </c>
    </row>
    <row r="7" spans="1:22" x14ac:dyDescent="0.3">
      <c r="A7" s="19" t="s">
        <v>30</v>
      </c>
      <c r="B7" s="20" t="s">
        <v>34</v>
      </c>
      <c r="C7" s="21">
        <v>3203</v>
      </c>
      <c r="D7" s="22" t="s">
        <v>32</v>
      </c>
      <c r="E7" s="23">
        <v>0.95</v>
      </c>
      <c r="F7" s="21" t="s">
        <v>33</v>
      </c>
      <c r="G7" s="24" t="s">
        <v>35</v>
      </c>
      <c r="H7" s="25">
        <v>10200</v>
      </c>
      <c r="I7" s="26">
        <v>200</v>
      </c>
      <c r="J7" s="26">
        <v>10000</v>
      </c>
      <c r="K7" s="26">
        <v>500.00000000000045</v>
      </c>
      <c r="L7" s="27">
        <v>9500</v>
      </c>
      <c r="M7" s="25">
        <v>8096.1600000000017</v>
      </c>
      <c r="N7" s="26">
        <v>2.1052631591373938E-3</v>
      </c>
      <c r="O7" s="26">
        <v>8096.1578947368425</v>
      </c>
      <c r="P7" s="26">
        <v>404.80789473684251</v>
      </c>
      <c r="Q7" s="27">
        <v>7691.35</v>
      </c>
      <c r="R7" s="17">
        <f t="shared" si="0"/>
        <v>-2103.8399999999983</v>
      </c>
      <c r="S7" s="17">
        <f t="shared" si="1"/>
        <v>-199.99789473684086</v>
      </c>
      <c r="T7" s="17">
        <f t="shared" si="2"/>
        <v>-1903.8421052631575</v>
      </c>
      <c r="U7" s="17">
        <f t="shared" si="3"/>
        <v>-95.192105263157941</v>
      </c>
      <c r="V7" s="18">
        <f t="shared" si="4"/>
        <v>-1808.6499999999996</v>
      </c>
    </row>
    <row r="8" spans="1:22" x14ac:dyDescent="0.3">
      <c r="A8" s="19" t="s">
        <v>36</v>
      </c>
      <c r="B8" s="20" t="s">
        <v>37</v>
      </c>
      <c r="C8" s="21">
        <v>3204</v>
      </c>
      <c r="D8" s="22" t="s">
        <v>38</v>
      </c>
      <c r="E8" s="23">
        <v>0.9</v>
      </c>
      <c r="F8" s="21" t="s">
        <v>39</v>
      </c>
      <c r="G8" s="24" t="s">
        <v>40</v>
      </c>
      <c r="H8" s="25">
        <v>107000</v>
      </c>
      <c r="I8" s="26">
        <v>0</v>
      </c>
      <c r="J8" s="26">
        <v>107000</v>
      </c>
      <c r="K8" s="26">
        <v>10699.999999999998</v>
      </c>
      <c r="L8" s="27">
        <v>96300</v>
      </c>
      <c r="M8" s="25">
        <v>56230.720000000001</v>
      </c>
      <c r="N8" s="26">
        <f t="shared" ref="N8:N13" si="5">M8-(Q8/E8)</f>
        <v>965.60888888888439</v>
      </c>
      <c r="O8" s="26">
        <f t="shared" ref="O8:O13" si="6">P8+Q8</f>
        <v>55265.111111111117</v>
      </c>
      <c r="P8" s="26">
        <f t="shared" ref="P8:P13" si="7">(M8-N8)*(100%-E8)</f>
        <v>5526.51111111111</v>
      </c>
      <c r="Q8" s="27">
        <v>49738.600000000006</v>
      </c>
      <c r="R8" s="17">
        <f t="shared" si="0"/>
        <v>-50769.279999999999</v>
      </c>
      <c r="S8" s="17">
        <f t="shared" si="1"/>
        <v>965.60888888888439</v>
      </c>
      <c r="T8" s="17">
        <f t="shared" si="2"/>
        <v>-51734.888888888883</v>
      </c>
      <c r="U8" s="17">
        <f t="shared" si="3"/>
        <v>-5173.4888888888881</v>
      </c>
      <c r="V8" s="18">
        <f t="shared" si="4"/>
        <v>-46561.399999999994</v>
      </c>
    </row>
    <row r="9" spans="1:22" x14ac:dyDescent="0.3">
      <c r="A9" s="19" t="s">
        <v>36</v>
      </c>
      <c r="B9" s="20" t="s">
        <v>41</v>
      </c>
      <c r="C9" s="21">
        <v>3205</v>
      </c>
      <c r="D9" s="22" t="s">
        <v>38</v>
      </c>
      <c r="E9" s="23">
        <v>0.9</v>
      </c>
      <c r="F9" s="21" t="s">
        <v>39</v>
      </c>
      <c r="G9" s="24" t="s">
        <v>40</v>
      </c>
      <c r="H9" s="25">
        <v>78000</v>
      </c>
      <c r="I9" s="26">
        <v>0</v>
      </c>
      <c r="J9" s="26">
        <v>78000</v>
      </c>
      <c r="K9" s="26">
        <v>7799.9999999999982</v>
      </c>
      <c r="L9" s="27">
        <v>70200</v>
      </c>
      <c r="M9" s="25">
        <v>35036.560000000005</v>
      </c>
      <c r="N9" s="26">
        <f t="shared" si="5"/>
        <v>932.79333333334216</v>
      </c>
      <c r="O9" s="26">
        <f t="shared" si="6"/>
        <v>34103.766666666663</v>
      </c>
      <c r="P9" s="26">
        <f t="shared" si="7"/>
        <v>3410.3766666666656</v>
      </c>
      <c r="Q9" s="27">
        <v>30693.39</v>
      </c>
      <c r="R9" s="17">
        <f t="shared" si="0"/>
        <v>-42963.439999999995</v>
      </c>
      <c r="S9" s="17">
        <f t="shared" si="1"/>
        <v>932.79333333334216</v>
      </c>
      <c r="T9" s="17">
        <f t="shared" si="2"/>
        <v>-43896.233333333337</v>
      </c>
      <c r="U9" s="17">
        <f t="shared" si="3"/>
        <v>-4389.623333333333</v>
      </c>
      <c r="V9" s="18">
        <f t="shared" si="4"/>
        <v>-39506.61</v>
      </c>
    </row>
    <row r="10" spans="1:22" x14ac:dyDescent="0.3">
      <c r="A10" s="19" t="s">
        <v>36</v>
      </c>
      <c r="B10" s="20" t="s">
        <v>42</v>
      </c>
      <c r="C10" s="21">
        <v>3206</v>
      </c>
      <c r="D10" s="22" t="s">
        <v>38</v>
      </c>
      <c r="E10" s="23">
        <v>0.9</v>
      </c>
      <c r="F10" s="21" t="s">
        <v>39</v>
      </c>
      <c r="G10" s="24" t="s">
        <v>40</v>
      </c>
      <c r="H10" s="25">
        <v>33000</v>
      </c>
      <c r="I10" s="26">
        <v>0</v>
      </c>
      <c r="J10" s="26">
        <v>33000</v>
      </c>
      <c r="K10" s="26">
        <v>3299.9999999999991</v>
      </c>
      <c r="L10" s="27">
        <v>29700</v>
      </c>
      <c r="M10" s="25">
        <v>29252.579999999998</v>
      </c>
      <c r="N10" s="26">
        <f t="shared" si="5"/>
        <v>636.41333333333387</v>
      </c>
      <c r="O10" s="26">
        <f t="shared" si="6"/>
        <v>28616.166666666664</v>
      </c>
      <c r="P10" s="26">
        <f t="shared" si="7"/>
        <v>2861.6166666666659</v>
      </c>
      <c r="Q10" s="27">
        <v>25754.55</v>
      </c>
      <c r="R10" s="17">
        <f t="shared" si="0"/>
        <v>-3747.4200000000019</v>
      </c>
      <c r="S10" s="17">
        <f t="shared" si="1"/>
        <v>636.41333333333387</v>
      </c>
      <c r="T10" s="17">
        <f t="shared" si="2"/>
        <v>-4383.8333333333358</v>
      </c>
      <c r="U10" s="17">
        <f t="shared" si="3"/>
        <v>-438.38333333333321</v>
      </c>
      <c r="V10" s="18">
        <f t="shared" si="4"/>
        <v>-3945.4500000000007</v>
      </c>
    </row>
    <row r="11" spans="1:22" x14ac:dyDescent="0.3">
      <c r="A11" s="19" t="s">
        <v>30</v>
      </c>
      <c r="B11" s="20" t="s">
        <v>43</v>
      </c>
      <c r="C11" s="21">
        <v>3209</v>
      </c>
      <c r="D11" s="22" t="s">
        <v>38</v>
      </c>
      <c r="E11" s="23">
        <v>0.9</v>
      </c>
      <c r="F11" s="21" t="s">
        <v>44</v>
      </c>
      <c r="G11" s="24">
        <v>43265</v>
      </c>
      <c r="H11" s="25">
        <v>44000</v>
      </c>
      <c r="I11" s="26">
        <v>16986.39</v>
      </c>
      <c r="J11" s="26">
        <v>27013.61</v>
      </c>
      <c r="K11" s="26">
        <v>2701.3609999999994</v>
      </c>
      <c r="L11" s="27">
        <v>24312.249</v>
      </c>
      <c r="M11" s="25">
        <v>44422.78</v>
      </c>
      <c r="N11" s="26">
        <f t="shared" si="5"/>
        <v>16825.224444444444</v>
      </c>
      <c r="O11" s="26">
        <f t="shared" si="6"/>
        <v>27597.555555555555</v>
      </c>
      <c r="P11" s="26">
        <f t="shared" si="7"/>
        <v>2759.755555555555</v>
      </c>
      <c r="Q11" s="27">
        <v>24837.8</v>
      </c>
      <c r="R11" s="17">
        <f t="shared" si="0"/>
        <v>422.77999999999884</v>
      </c>
      <c r="S11" s="17">
        <f t="shared" si="1"/>
        <v>-161.16555555555533</v>
      </c>
      <c r="T11" s="17">
        <f t="shared" si="2"/>
        <v>583.94555555555417</v>
      </c>
      <c r="U11" s="17">
        <f t="shared" si="3"/>
        <v>58.394555555555598</v>
      </c>
      <c r="V11" s="18">
        <f t="shared" si="4"/>
        <v>525.55099999999948</v>
      </c>
    </row>
    <row r="12" spans="1:22" x14ac:dyDescent="0.3">
      <c r="A12" s="19" t="s">
        <v>30</v>
      </c>
      <c r="B12" s="20" t="s">
        <v>45</v>
      </c>
      <c r="C12" s="21">
        <v>3210</v>
      </c>
      <c r="D12" s="22" t="s">
        <v>38</v>
      </c>
      <c r="E12" s="23">
        <v>0.9</v>
      </c>
      <c r="F12" s="21" t="s">
        <v>46</v>
      </c>
      <c r="G12" s="24">
        <v>44077</v>
      </c>
      <c r="H12" s="25">
        <v>58000</v>
      </c>
      <c r="I12" s="26">
        <v>26144.71</v>
      </c>
      <c r="J12" s="26">
        <v>31855.29</v>
      </c>
      <c r="K12" s="26">
        <v>3185.5289999999995</v>
      </c>
      <c r="L12" s="27">
        <v>28669.761000000002</v>
      </c>
      <c r="M12" s="25">
        <v>54553.67</v>
      </c>
      <c r="N12" s="26">
        <f t="shared" si="5"/>
        <v>22698.381111111114</v>
      </c>
      <c r="O12" s="26">
        <f t="shared" si="6"/>
        <v>31855.288888888885</v>
      </c>
      <c r="P12" s="26">
        <f t="shared" si="7"/>
        <v>3185.5288888888876</v>
      </c>
      <c r="Q12" s="27">
        <v>28669.759999999998</v>
      </c>
      <c r="R12" s="17">
        <f t="shared" si="0"/>
        <v>-3446.3300000000017</v>
      </c>
      <c r="S12" s="17">
        <f t="shared" si="1"/>
        <v>-3446.3288888888856</v>
      </c>
      <c r="T12" s="17">
        <f t="shared" si="2"/>
        <v>-1.1111111161881126E-3</v>
      </c>
      <c r="U12" s="17">
        <f t="shared" si="3"/>
        <v>-1.1111111189165968E-4</v>
      </c>
      <c r="V12" s="18">
        <f t="shared" si="4"/>
        <v>-1.0000000038417056E-3</v>
      </c>
    </row>
    <row r="13" spans="1:22" x14ac:dyDescent="0.3">
      <c r="A13" s="19" t="s">
        <v>30</v>
      </c>
      <c r="B13" s="20" t="s">
        <v>47</v>
      </c>
      <c r="C13" s="21">
        <v>3211</v>
      </c>
      <c r="D13" s="22" t="s">
        <v>38</v>
      </c>
      <c r="E13" s="23">
        <v>0.9</v>
      </c>
      <c r="F13" s="21" t="s">
        <v>46</v>
      </c>
      <c r="G13" s="24">
        <v>44077</v>
      </c>
      <c r="H13" s="25">
        <v>27500</v>
      </c>
      <c r="I13" s="26">
        <v>10870.23</v>
      </c>
      <c r="J13" s="26">
        <v>16629.77</v>
      </c>
      <c r="K13" s="26">
        <v>1662.9769999999996</v>
      </c>
      <c r="L13" s="27">
        <v>14966.793000000001</v>
      </c>
      <c r="M13" s="25">
        <v>26257.500000000004</v>
      </c>
      <c r="N13" s="26">
        <f t="shared" si="5"/>
        <v>9627.7333333333372</v>
      </c>
      <c r="O13" s="26">
        <f t="shared" si="6"/>
        <v>16629.766666666666</v>
      </c>
      <c r="P13" s="26">
        <f t="shared" si="7"/>
        <v>1662.9766666666662</v>
      </c>
      <c r="Q13" s="27">
        <v>14966.79</v>
      </c>
      <c r="R13" s="17">
        <f t="shared" si="0"/>
        <v>-1242.4999999999964</v>
      </c>
      <c r="S13" s="17">
        <f t="shared" si="1"/>
        <v>-1242.4966666666623</v>
      </c>
      <c r="T13" s="17">
        <f t="shared" si="2"/>
        <v>-3.3333333340124227E-3</v>
      </c>
      <c r="U13" s="17">
        <f t="shared" si="3"/>
        <v>-3.3333333340124227E-4</v>
      </c>
      <c r="V13" s="18">
        <f t="shared" si="4"/>
        <v>-3.0000000006111804E-3</v>
      </c>
    </row>
    <row r="14" spans="1:22" x14ac:dyDescent="0.3">
      <c r="A14" s="19" t="s">
        <v>30</v>
      </c>
      <c r="B14" s="20" t="s">
        <v>48</v>
      </c>
      <c r="C14" s="21">
        <v>3212</v>
      </c>
      <c r="D14" s="22" t="s">
        <v>32</v>
      </c>
      <c r="E14" s="23">
        <v>0.95</v>
      </c>
      <c r="F14" s="21" t="s">
        <v>49</v>
      </c>
      <c r="G14" s="24">
        <v>42272</v>
      </c>
      <c r="H14" s="25">
        <v>65000</v>
      </c>
      <c r="I14" s="26">
        <v>200</v>
      </c>
      <c r="J14" s="26">
        <v>64800</v>
      </c>
      <c r="K14" s="26">
        <v>3240.0000000000027</v>
      </c>
      <c r="L14" s="27">
        <v>61560</v>
      </c>
      <c r="M14" s="25">
        <v>54510.46</v>
      </c>
      <c r="N14" s="26">
        <v>0</v>
      </c>
      <c r="O14" s="26">
        <v>54510.453000000009</v>
      </c>
      <c r="P14" s="26">
        <v>2725.5230000000024</v>
      </c>
      <c r="Q14" s="27">
        <v>51784.930000000008</v>
      </c>
      <c r="R14" s="17">
        <f t="shared" si="0"/>
        <v>-10489.54</v>
      </c>
      <c r="S14" s="17">
        <f t="shared" si="1"/>
        <v>-200</v>
      </c>
      <c r="T14" s="17">
        <f t="shared" si="2"/>
        <v>-10289.546999999991</v>
      </c>
      <c r="U14" s="17">
        <f t="shared" si="3"/>
        <v>-514.47700000000032</v>
      </c>
      <c r="V14" s="18">
        <f t="shared" si="4"/>
        <v>-9775.0699999999924</v>
      </c>
    </row>
    <row r="15" spans="1:22" x14ac:dyDescent="0.3">
      <c r="A15" s="19" t="s">
        <v>30</v>
      </c>
      <c r="B15" s="20" t="s">
        <v>50</v>
      </c>
      <c r="C15" s="21">
        <v>3213</v>
      </c>
      <c r="D15" s="22" t="s">
        <v>32</v>
      </c>
      <c r="E15" s="23">
        <v>0.95</v>
      </c>
      <c r="F15" s="21" t="s">
        <v>51</v>
      </c>
      <c r="G15" s="24">
        <v>42272</v>
      </c>
      <c r="H15" s="25">
        <v>17200</v>
      </c>
      <c r="I15" s="26">
        <v>200</v>
      </c>
      <c r="J15" s="26">
        <v>17000</v>
      </c>
      <c r="K15" s="26">
        <v>850.0000000000008</v>
      </c>
      <c r="L15" s="27">
        <v>16150</v>
      </c>
      <c r="M15" s="25">
        <v>11157.160000000002</v>
      </c>
      <c r="N15" s="26">
        <v>191.20210526315896</v>
      </c>
      <c r="O15" s="26">
        <v>10965.957894736843</v>
      </c>
      <c r="P15" s="26">
        <v>548.29789473684264</v>
      </c>
      <c r="Q15" s="27">
        <v>10417.66</v>
      </c>
      <c r="R15" s="17">
        <f t="shared" si="0"/>
        <v>-6042.8399999999983</v>
      </c>
      <c r="S15" s="17">
        <f t="shared" si="1"/>
        <v>-8.7978947368410445</v>
      </c>
      <c r="T15" s="17">
        <f t="shared" si="2"/>
        <v>-6034.0421052631573</v>
      </c>
      <c r="U15" s="17">
        <f t="shared" si="3"/>
        <v>-301.70210526315816</v>
      </c>
      <c r="V15" s="18">
        <f t="shared" si="4"/>
        <v>-5732.34</v>
      </c>
    </row>
    <row r="16" spans="1:22" x14ac:dyDescent="0.3">
      <c r="A16" s="19" t="s">
        <v>30</v>
      </c>
      <c r="B16" s="20" t="s">
        <v>52</v>
      </c>
      <c r="C16" s="21">
        <v>3214</v>
      </c>
      <c r="D16" s="22" t="s">
        <v>32</v>
      </c>
      <c r="E16" s="23">
        <v>0.95</v>
      </c>
      <c r="F16" s="21" t="s">
        <v>49</v>
      </c>
      <c r="G16" s="24">
        <v>42272</v>
      </c>
      <c r="H16" s="25">
        <v>8400</v>
      </c>
      <c r="I16" s="26">
        <v>200</v>
      </c>
      <c r="J16" s="26">
        <v>8200</v>
      </c>
      <c r="K16" s="26">
        <v>410.00000000000034</v>
      </c>
      <c r="L16" s="27">
        <v>7790</v>
      </c>
      <c r="M16" s="25">
        <v>6438.3</v>
      </c>
      <c r="N16" s="26">
        <v>111.38421052631475</v>
      </c>
      <c r="O16" s="26">
        <v>6326.9157894736854</v>
      </c>
      <c r="P16" s="26">
        <v>316.34578947368453</v>
      </c>
      <c r="Q16" s="27">
        <v>6010.5700000000006</v>
      </c>
      <c r="R16" s="17">
        <f t="shared" si="0"/>
        <v>-1961.6999999999998</v>
      </c>
      <c r="S16" s="17">
        <f t="shared" si="1"/>
        <v>-88.615789473685254</v>
      </c>
      <c r="T16" s="17">
        <f t="shared" si="2"/>
        <v>-1873.0842105263146</v>
      </c>
      <c r="U16" s="17">
        <f t="shared" si="3"/>
        <v>-93.654210526315808</v>
      </c>
      <c r="V16" s="18">
        <f t="shared" si="4"/>
        <v>-1779.4299999999994</v>
      </c>
    </row>
    <row r="17" spans="1:22" x14ac:dyDescent="0.3">
      <c r="A17" s="19" t="s">
        <v>30</v>
      </c>
      <c r="B17" s="20" t="s">
        <v>53</v>
      </c>
      <c r="C17" s="21">
        <v>3215</v>
      </c>
      <c r="D17" s="22" t="s">
        <v>32</v>
      </c>
      <c r="E17" s="23">
        <v>0.95</v>
      </c>
      <c r="F17" s="21" t="s">
        <v>49</v>
      </c>
      <c r="G17" s="24">
        <v>42272</v>
      </c>
      <c r="H17" s="25">
        <v>21000</v>
      </c>
      <c r="I17" s="26">
        <v>200</v>
      </c>
      <c r="J17" s="26">
        <v>20800</v>
      </c>
      <c r="K17" s="26">
        <v>1040.0000000000009</v>
      </c>
      <c r="L17" s="27">
        <v>19760</v>
      </c>
      <c r="M17" s="25">
        <v>12560.480000000001</v>
      </c>
      <c r="N17" s="26">
        <v>1233.6589473684198</v>
      </c>
      <c r="O17" s="26">
        <v>11326.821052631582</v>
      </c>
      <c r="P17" s="26">
        <v>566.3410526315796</v>
      </c>
      <c r="Q17" s="27">
        <v>10760.480000000001</v>
      </c>
      <c r="R17" s="17">
        <f t="shared" si="0"/>
        <v>-8439.5199999999986</v>
      </c>
      <c r="S17" s="17">
        <f t="shared" si="1"/>
        <v>1033.6589473684198</v>
      </c>
      <c r="T17" s="17">
        <f t="shared" si="2"/>
        <v>-9473.1789473684184</v>
      </c>
      <c r="U17" s="17">
        <f t="shared" si="3"/>
        <v>-473.65894736842131</v>
      </c>
      <c r="V17" s="18">
        <f t="shared" si="4"/>
        <v>-8999.5199999999986</v>
      </c>
    </row>
    <row r="18" spans="1:22" x14ac:dyDescent="0.3">
      <c r="A18" s="19" t="s">
        <v>54</v>
      </c>
      <c r="B18" s="20" t="s">
        <v>55</v>
      </c>
      <c r="C18" s="21">
        <v>3218</v>
      </c>
      <c r="D18" s="22" t="s">
        <v>38</v>
      </c>
      <c r="E18" s="23">
        <v>0.9</v>
      </c>
      <c r="F18" s="21" t="s">
        <v>56</v>
      </c>
      <c r="G18" s="24" t="s">
        <v>57</v>
      </c>
      <c r="H18" s="25">
        <v>107000</v>
      </c>
      <c r="I18" s="26">
        <v>0</v>
      </c>
      <c r="J18" s="26">
        <v>107000</v>
      </c>
      <c r="K18" s="26">
        <v>10699.999999999998</v>
      </c>
      <c r="L18" s="27">
        <v>96300</v>
      </c>
      <c r="M18" s="25">
        <v>2738.95</v>
      </c>
      <c r="N18" s="26">
        <f t="shared" ref="N18:N24" si="8">M18-(Q18/E18)</f>
        <v>2738.95</v>
      </c>
      <c r="O18" s="26">
        <f t="shared" ref="O18:O24" si="9">P18+Q18</f>
        <v>0</v>
      </c>
      <c r="P18" s="26">
        <f t="shared" ref="P18:P24" si="10">(M18-N18)*(100%-E18)</f>
        <v>0</v>
      </c>
      <c r="Q18" s="27">
        <v>0</v>
      </c>
      <c r="R18" s="17">
        <f t="shared" si="0"/>
        <v>-104261.05</v>
      </c>
      <c r="S18" s="17">
        <f t="shared" si="1"/>
        <v>2738.95</v>
      </c>
      <c r="T18" s="17">
        <f t="shared" si="2"/>
        <v>-107000</v>
      </c>
      <c r="U18" s="17">
        <f t="shared" si="3"/>
        <v>-10699.999999999998</v>
      </c>
      <c r="V18" s="18">
        <f t="shared" si="4"/>
        <v>-96300</v>
      </c>
    </row>
    <row r="19" spans="1:22" x14ac:dyDescent="0.3">
      <c r="A19" s="19" t="s">
        <v>54</v>
      </c>
      <c r="B19" s="20" t="s">
        <v>58</v>
      </c>
      <c r="C19" s="21">
        <v>3220</v>
      </c>
      <c r="D19" s="22" t="s">
        <v>38</v>
      </c>
      <c r="E19" s="23">
        <v>0.9</v>
      </c>
      <c r="F19" s="21" t="s">
        <v>56</v>
      </c>
      <c r="G19" s="24" t="s">
        <v>57</v>
      </c>
      <c r="H19" s="25">
        <v>55000</v>
      </c>
      <c r="I19" s="26">
        <v>0</v>
      </c>
      <c r="J19" s="26">
        <v>55000</v>
      </c>
      <c r="K19" s="26">
        <v>5499.9999999999991</v>
      </c>
      <c r="L19" s="27">
        <v>49500</v>
      </c>
      <c r="M19" s="25">
        <v>50651.35</v>
      </c>
      <c r="N19" s="26">
        <f t="shared" si="8"/>
        <v>2226.9944444444482</v>
      </c>
      <c r="O19" s="26">
        <f t="shared" si="9"/>
        <v>48424.35555555555</v>
      </c>
      <c r="P19" s="26">
        <f t="shared" si="10"/>
        <v>4842.4355555555539</v>
      </c>
      <c r="Q19" s="27">
        <v>43581.919999999998</v>
      </c>
      <c r="R19" s="17">
        <f t="shared" si="0"/>
        <v>-4348.6500000000015</v>
      </c>
      <c r="S19" s="17">
        <f t="shared" si="1"/>
        <v>2226.9944444444482</v>
      </c>
      <c r="T19" s="17">
        <f t="shared" si="2"/>
        <v>-6575.6444444444496</v>
      </c>
      <c r="U19" s="17">
        <f t="shared" si="3"/>
        <v>-657.56444444444514</v>
      </c>
      <c r="V19" s="18">
        <f t="shared" si="4"/>
        <v>-5918.0800000000017</v>
      </c>
    </row>
    <row r="20" spans="1:22" x14ac:dyDescent="0.3">
      <c r="A20" s="19" t="s">
        <v>54</v>
      </c>
      <c r="B20" s="20" t="s">
        <v>59</v>
      </c>
      <c r="C20" s="21">
        <v>3221</v>
      </c>
      <c r="D20" s="22" t="s">
        <v>38</v>
      </c>
      <c r="E20" s="23">
        <v>0.9</v>
      </c>
      <c r="F20" s="21" t="s">
        <v>60</v>
      </c>
      <c r="G20" s="24">
        <v>42635</v>
      </c>
      <c r="H20" s="25">
        <v>30000</v>
      </c>
      <c r="I20" s="26">
        <v>0</v>
      </c>
      <c r="J20" s="26">
        <v>30000</v>
      </c>
      <c r="K20" s="26">
        <v>2999.9999999999995</v>
      </c>
      <c r="L20" s="27">
        <v>27000</v>
      </c>
      <c r="M20" s="25">
        <v>23475.360000000001</v>
      </c>
      <c r="N20" s="26">
        <f t="shared" si="8"/>
        <v>24.204444444443652</v>
      </c>
      <c r="O20" s="26">
        <f t="shared" si="9"/>
        <v>23451.155555555557</v>
      </c>
      <c r="P20" s="26">
        <f t="shared" si="10"/>
        <v>2345.1155555555551</v>
      </c>
      <c r="Q20" s="27">
        <v>21106.04</v>
      </c>
      <c r="R20" s="17">
        <f t="shared" si="0"/>
        <v>-6524.6399999999994</v>
      </c>
      <c r="S20" s="17">
        <f t="shared" si="1"/>
        <v>24.204444444443652</v>
      </c>
      <c r="T20" s="17">
        <f t="shared" si="2"/>
        <v>-6548.8444444444431</v>
      </c>
      <c r="U20" s="17">
        <f t="shared" si="3"/>
        <v>-654.8844444444444</v>
      </c>
      <c r="V20" s="18">
        <f t="shared" si="4"/>
        <v>-5893.9599999999991</v>
      </c>
    </row>
    <row r="21" spans="1:22" x14ac:dyDescent="0.3">
      <c r="A21" s="19" t="s">
        <v>54</v>
      </c>
      <c r="B21" s="20" t="s">
        <v>61</v>
      </c>
      <c r="C21" s="21">
        <v>3222</v>
      </c>
      <c r="D21" s="22" t="s">
        <v>38</v>
      </c>
      <c r="E21" s="23">
        <v>0.9</v>
      </c>
      <c r="F21" s="21" t="s">
        <v>60</v>
      </c>
      <c r="G21" s="24">
        <v>42635</v>
      </c>
      <c r="H21" s="25">
        <v>25000</v>
      </c>
      <c r="I21" s="26">
        <v>0</v>
      </c>
      <c r="J21" s="26">
        <v>25000</v>
      </c>
      <c r="K21" s="26">
        <v>2499.9999999999995</v>
      </c>
      <c r="L21" s="27">
        <v>22500</v>
      </c>
      <c r="M21" s="25">
        <v>15838.7</v>
      </c>
      <c r="N21" s="26">
        <f t="shared" si="8"/>
        <v>756.76666666666642</v>
      </c>
      <c r="O21" s="26">
        <f t="shared" si="9"/>
        <v>15081.933333333334</v>
      </c>
      <c r="P21" s="26">
        <f t="shared" si="10"/>
        <v>1508.1933333333332</v>
      </c>
      <c r="Q21" s="27">
        <v>13573.740000000002</v>
      </c>
      <c r="R21" s="17">
        <f t="shared" si="0"/>
        <v>-9161.2999999999993</v>
      </c>
      <c r="S21" s="17">
        <f t="shared" si="1"/>
        <v>756.76666666666642</v>
      </c>
      <c r="T21" s="17">
        <f t="shared" si="2"/>
        <v>-9918.0666666666657</v>
      </c>
      <c r="U21" s="17">
        <f t="shared" si="3"/>
        <v>-991.80666666666639</v>
      </c>
      <c r="V21" s="18">
        <f t="shared" si="4"/>
        <v>-8926.2599999999984</v>
      </c>
    </row>
    <row r="22" spans="1:22" x14ac:dyDescent="0.3">
      <c r="A22" s="19" t="s">
        <v>54</v>
      </c>
      <c r="B22" s="20" t="s">
        <v>62</v>
      </c>
      <c r="C22" s="21">
        <v>3223</v>
      </c>
      <c r="D22" s="22" t="s">
        <v>63</v>
      </c>
      <c r="E22" s="23">
        <v>0.9</v>
      </c>
      <c r="F22" s="21" t="s">
        <v>64</v>
      </c>
      <c r="G22" s="24">
        <v>42726</v>
      </c>
      <c r="H22" s="25">
        <v>10000</v>
      </c>
      <c r="I22" s="26">
        <v>0</v>
      </c>
      <c r="J22" s="26">
        <v>10000</v>
      </c>
      <c r="K22" s="26">
        <v>999.99999999999977</v>
      </c>
      <c r="L22" s="27">
        <v>9000</v>
      </c>
      <c r="M22" s="25">
        <v>7796.96</v>
      </c>
      <c r="N22" s="26">
        <f t="shared" si="8"/>
        <v>4.4444444447435671E-3</v>
      </c>
      <c r="O22" s="26">
        <f t="shared" si="9"/>
        <v>7796.9555555555553</v>
      </c>
      <c r="P22" s="26">
        <f t="shared" si="10"/>
        <v>779.6955555555553</v>
      </c>
      <c r="Q22" s="27">
        <v>7017.26</v>
      </c>
      <c r="R22" s="17">
        <f t="shared" si="0"/>
        <v>-2203.04</v>
      </c>
      <c r="S22" s="17">
        <f t="shared" si="1"/>
        <v>4.4444444447435671E-3</v>
      </c>
      <c r="T22" s="17">
        <f t="shared" si="2"/>
        <v>-2203.0444444444447</v>
      </c>
      <c r="U22" s="17">
        <f t="shared" si="3"/>
        <v>-220.30444444444447</v>
      </c>
      <c r="V22" s="18">
        <f t="shared" si="4"/>
        <v>-1982.7399999999998</v>
      </c>
    </row>
    <row r="23" spans="1:22" x14ac:dyDescent="0.3">
      <c r="A23" s="19" t="s">
        <v>54</v>
      </c>
      <c r="B23" s="20" t="s">
        <v>65</v>
      </c>
      <c r="C23" s="21">
        <v>3224</v>
      </c>
      <c r="D23" s="22" t="s">
        <v>38</v>
      </c>
      <c r="E23" s="23">
        <v>0.9</v>
      </c>
      <c r="F23" s="21" t="s">
        <v>60</v>
      </c>
      <c r="G23" s="24">
        <v>42635</v>
      </c>
      <c r="H23" s="25">
        <v>30000</v>
      </c>
      <c r="I23" s="26">
        <v>0</v>
      </c>
      <c r="J23" s="26">
        <v>30000</v>
      </c>
      <c r="K23" s="26">
        <v>2999.9999999999995</v>
      </c>
      <c r="L23" s="27">
        <v>27000</v>
      </c>
      <c r="M23" s="25">
        <v>20084.370000000003</v>
      </c>
      <c r="N23" s="26">
        <f t="shared" si="8"/>
        <v>42.003333333334012</v>
      </c>
      <c r="O23" s="26">
        <f t="shared" si="9"/>
        <v>20042.366666666669</v>
      </c>
      <c r="P23" s="26">
        <f t="shared" si="10"/>
        <v>2004.2366666666665</v>
      </c>
      <c r="Q23" s="27">
        <v>18038.13</v>
      </c>
      <c r="R23" s="17">
        <f t="shared" si="0"/>
        <v>-9915.6299999999974</v>
      </c>
      <c r="S23" s="17">
        <f t="shared" si="1"/>
        <v>42.003333333334012</v>
      </c>
      <c r="T23" s="17">
        <f t="shared" si="2"/>
        <v>-9957.6333333333314</v>
      </c>
      <c r="U23" s="17">
        <f t="shared" si="3"/>
        <v>-995.76333333333309</v>
      </c>
      <c r="V23" s="18">
        <f t="shared" si="4"/>
        <v>-8961.869999999999</v>
      </c>
    </row>
    <row r="24" spans="1:22" x14ac:dyDescent="0.3">
      <c r="A24" s="19" t="s">
        <v>54</v>
      </c>
      <c r="B24" s="20" t="s">
        <v>66</v>
      </c>
      <c r="C24" s="21">
        <v>3225</v>
      </c>
      <c r="D24" s="22" t="s">
        <v>38</v>
      </c>
      <c r="E24" s="23">
        <v>0.9</v>
      </c>
      <c r="F24" s="21" t="s">
        <v>60</v>
      </c>
      <c r="G24" s="24">
        <v>42635</v>
      </c>
      <c r="H24" s="25">
        <v>8000</v>
      </c>
      <c r="I24" s="26">
        <v>0</v>
      </c>
      <c r="J24" s="26">
        <v>8000</v>
      </c>
      <c r="K24" s="26">
        <v>799.99999999999977</v>
      </c>
      <c r="L24" s="27">
        <v>7200</v>
      </c>
      <c r="M24" s="25">
        <v>5401</v>
      </c>
      <c r="N24" s="26">
        <f t="shared" si="8"/>
        <v>273.01111111111095</v>
      </c>
      <c r="O24" s="26">
        <f t="shared" si="9"/>
        <v>5127.9888888888891</v>
      </c>
      <c r="P24" s="26">
        <f t="shared" si="10"/>
        <v>512.79888888888877</v>
      </c>
      <c r="Q24" s="27">
        <v>4615.1900000000005</v>
      </c>
      <c r="R24" s="17">
        <f t="shared" si="0"/>
        <v>-2599</v>
      </c>
      <c r="S24" s="17">
        <f t="shared" si="1"/>
        <v>273.01111111111095</v>
      </c>
      <c r="T24" s="17">
        <f t="shared" si="2"/>
        <v>-2872.0111111111109</v>
      </c>
      <c r="U24" s="17">
        <f t="shared" si="3"/>
        <v>-287.201111111111</v>
      </c>
      <c r="V24" s="18">
        <f t="shared" si="4"/>
        <v>-2584.8099999999995</v>
      </c>
    </row>
    <row r="25" spans="1:22" x14ac:dyDescent="0.3">
      <c r="A25" s="19" t="s">
        <v>54</v>
      </c>
      <c r="B25" s="20" t="s">
        <v>67</v>
      </c>
      <c r="C25" s="21">
        <v>3229</v>
      </c>
      <c r="D25" s="22" t="s">
        <v>68</v>
      </c>
      <c r="E25" s="23">
        <v>1</v>
      </c>
      <c r="F25" s="21" t="s">
        <v>69</v>
      </c>
      <c r="G25" s="24">
        <v>42810</v>
      </c>
      <c r="H25" s="25">
        <v>1487.13</v>
      </c>
      <c r="I25" s="26">
        <v>100</v>
      </c>
      <c r="J25" s="26">
        <v>1387.13</v>
      </c>
      <c r="K25" s="26">
        <v>0</v>
      </c>
      <c r="L25" s="27">
        <v>1387.13</v>
      </c>
      <c r="M25" s="25">
        <v>286.87</v>
      </c>
      <c r="N25" s="26">
        <v>0</v>
      </c>
      <c r="O25" s="26">
        <v>286.87</v>
      </c>
      <c r="P25" s="26">
        <v>0</v>
      </c>
      <c r="Q25" s="27">
        <v>286.87</v>
      </c>
      <c r="R25" s="17">
        <f t="shared" si="0"/>
        <v>-1200.2600000000002</v>
      </c>
      <c r="S25" s="17">
        <f t="shared" si="1"/>
        <v>-100</v>
      </c>
      <c r="T25" s="17">
        <f t="shared" si="2"/>
        <v>-1100.2600000000002</v>
      </c>
      <c r="U25" s="17">
        <f t="shared" si="3"/>
        <v>0</v>
      </c>
      <c r="V25" s="18">
        <f t="shared" si="4"/>
        <v>-1100.2600000000002</v>
      </c>
    </row>
    <row r="26" spans="1:22" x14ac:dyDescent="0.3">
      <c r="A26" s="19" t="s">
        <v>54</v>
      </c>
      <c r="B26" s="20" t="s">
        <v>70</v>
      </c>
      <c r="C26" s="21">
        <v>3230</v>
      </c>
      <c r="D26" s="22" t="s">
        <v>71</v>
      </c>
      <c r="E26" s="23">
        <v>0.95</v>
      </c>
      <c r="F26" s="21" t="s">
        <v>72</v>
      </c>
      <c r="G26" s="24">
        <v>42272</v>
      </c>
      <c r="H26" s="25">
        <v>26500</v>
      </c>
      <c r="I26" s="26">
        <v>500</v>
      </c>
      <c r="J26" s="26">
        <v>26000</v>
      </c>
      <c r="K26" s="26">
        <v>1300.0000000000011</v>
      </c>
      <c r="L26" s="27">
        <v>24700</v>
      </c>
      <c r="M26" s="25">
        <v>26346.83</v>
      </c>
      <c r="N26" s="26">
        <v>500</v>
      </c>
      <c r="O26" s="26">
        <v>25846.831500000004</v>
      </c>
      <c r="P26" s="26">
        <v>1292.3415000000011</v>
      </c>
      <c r="Q26" s="27">
        <v>24554.49</v>
      </c>
      <c r="R26" s="17">
        <f t="shared" si="0"/>
        <v>-153.16999999999825</v>
      </c>
      <c r="S26" s="17">
        <f t="shared" si="1"/>
        <v>0</v>
      </c>
      <c r="T26" s="17">
        <f t="shared" si="2"/>
        <v>-153.16849999999613</v>
      </c>
      <c r="U26" s="17">
        <f t="shared" si="3"/>
        <v>-7.6585000000000036</v>
      </c>
      <c r="V26" s="18">
        <f t="shared" si="4"/>
        <v>-145.5099999999984</v>
      </c>
    </row>
    <row r="27" spans="1:22" x14ac:dyDescent="0.3">
      <c r="A27" s="19" t="s">
        <v>73</v>
      </c>
      <c r="B27" s="20" t="s">
        <v>74</v>
      </c>
      <c r="C27" s="21" t="s">
        <v>75</v>
      </c>
      <c r="D27" s="22" t="s">
        <v>38</v>
      </c>
      <c r="E27" s="23">
        <v>0.9</v>
      </c>
      <c r="F27" s="21" t="s">
        <v>76</v>
      </c>
      <c r="G27" s="24">
        <v>42544</v>
      </c>
      <c r="H27" s="25">
        <v>32000</v>
      </c>
      <c r="I27" s="26">
        <v>0</v>
      </c>
      <c r="J27" s="26">
        <v>32000</v>
      </c>
      <c r="K27" s="26">
        <v>3199.9999999999991</v>
      </c>
      <c r="L27" s="27">
        <v>28800</v>
      </c>
      <c r="M27" s="25">
        <v>25573.850000000002</v>
      </c>
      <c r="N27" s="26">
        <v>931.03888888889196</v>
      </c>
      <c r="O27" s="26">
        <v>24642.81111111111</v>
      </c>
      <c r="P27" s="26">
        <v>2464.2811111111105</v>
      </c>
      <c r="Q27" s="27">
        <v>22178.53</v>
      </c>
      <c r="R27" s="17">
        <f t="shared" si="0"/>
        <v>-6426.1499999999978</v>
      </c>
      <c r="S27" s="17">
        <f t="shared" si="1"/>
        <v>931.03888888889196</v>
      </c>
      <c r="T27" s="17">
        <f t="shared" si="2"/>
        <v>-7357.1888888888898</v>
      </c>
      <c r="U27" s="17">
        <f t="shared" si="3"/>
        <v>-735.71888888888861</v>
      </c>
      <c r="V27" s="18">
        <f t="shared" si="4"/>
        <v>-6621.4700000000012</v>
      </c>
    </row>
    <row r="28" spans="1:22" x14ac:dyDescent="0.3">
      <c r="A28" s="19" t="s">
        <v>73</v>
      </c>
      <c r="B28" s="20" t="s">
        <v>77</v>
      </c>
      <c r="C28" s="21" t="s">
        <v>78</v>
      </c>
      <c r="D28" s="22" t="s">
        <v>38</v>
      </c>
      <c r="E28" s="23">
        <v>0.9</v>
      </c>
      <c r="F28" s="21" t="s">
        <v>79</v>
      </c>
      <c r="G28" s="24">
        <v>43986</v>
      </c>
      <c r="H28" s="25">
        <v>67000</v>
      </c>
      <c r="I28" s="26">
        <v>20512.349999999999</v>
      </c>
      <c r="J28" s="26">
        <v>46487.65</v>
      </c>
      <c r="K28" s="26">
        <v>4648.7649999999994</v>
      </c>
      <c r="L28" s="27">
        <v>41838.885000000002</v>
      </c>
      <c r="M28" s="25">
        <v>55695.89</v>
      </c>
      <c r="N28" s="26">
        <v>9208.239999999998</v>
      </c>
      <c r="O28" s="26">
        <v>46487.65</v>
      </c>
      <c r="P28" s="26">
        <v>4648.7649999999994</v>
      </c>
      <c r="Q28" s="27">
        <v>41838.885000000002</v>
      </c>
      <c r="R28" s="17">
        <f t="shared" si="0"/>
        <v>-11304.11</v>
      </c>
      <c r="S28" s="17">
        <f t="shared" si="1"/>
        <v>-11304.11</v>
      </c>
      <c r="T28" s="17">
        <f t="shared" si="2"/>
        <v>0</v>
      </c>
      <c r="U28" s="17">
        <f t="shared" si="3"/>
        <v>0</v>
      </c>
      <c r="V28" s="18">
        <f t="shared" si="4"/>
        <v>0</v>
      </c>
    </row>
    <row r="29" spans="1:22" x14ac:dyDescent="0.3">
      <c r="A29" s="19" t="s">
        <v>54</v>
      </c>
      <c r="B29" s="20" t="s">
        <v>80</v>
      </c>
      <c r="C29" s="21" t="s">
        <v>81</v>
      </c>
      <c r="D29" s="22" t="s">
        <v>82</v>
      </c>
      <c r="E29" s="23">
        <v>1</v>
      </c>
      <c r="F29" s="21" t="s">
        <v>83</v>
      </c>
      <c r="G29" s="24">
        <v>42901</v>
      </c>
      <c r="H29" s="25">
        <v>17600</v>
      </c>
      <c r="I29" s="26">
        <v>200</v>
      </c>
      <c r="J29" s="26">
        <v>17400</v>
      </c>
      <c r="K29" s="26">
        <v>0</v>
      </c>
      <c r="L29" s="27">
        <v>17400</v>
      </c>
      <c r="M29" s="25">
        <v>8320.8099999999977</v>
      </c>
      <c r="N29" s="26">
        <v>0</v>
      </c>
      <c r="O29" s="26">
        <v>8320.8099999999977</v>
      </c>
      <c r="P29" s="26">
        <v>0</v>
      </c>
      <c r="Q29" s="27">
        <v>8320.8099999999977</v>
      </c>
      <c r="R29" s="17">
        <f t="shared" si="0"/>
        <v>-9279.1900000000023</v>
      </c>
      <c r="S29" s="17">
        <f t="shared" si="1"/>
        <v>-200</v>
      </c>
      <c r="T29" s="17">
        <f t="shared" si="2"/>
        <v>-9079.1900000000023</v>
      </c>
      <c r="U29" s="17">
        <f t="shared" si="3"/>
        <v>0</v>
      </c>
      <c r="V29" s="18">
        <f t="shared" si="4"/>
        <v>-9079.1900000000023</v>
      </c>
    </row>
    <row r="30" spans="1:22" x14ac:dyDescent="0.3">
      <c r="A30" s="19" t="s">
        <v>84</v>
      </c>
      <c r="B30" s="20" t="s">
        <v>85</v>
      </c>
      <c r="C30" s="21">
        <v>3240</v>
      </c>
      <c r="D30" s="22" t="s">
        <v>38</v>
      </c>
      <c r="E30" s="23">
        <v>0.9</v>
      </c>
      <c r="F30" s="21" t="s">
        <v>86</v>
      </c>
      <c r="G30" s="24">
        <v>42726</v>
      </c>
      <c r="H30" s="25">
        <v>100000</v>
      </c>
      <c r="I30" s="26">
        <v>0</v>
      </c>
      <c r="J30" s="26">
        <v>100000</v>
      </c>
      <c r="K30" s="26">
        <v>9999.9999999999982</v>
      </c>
      <c r="L30" s="27">
        <v>90000</v>
      </c>
      <c r="M30" s="25">
        <v>94334.02</v>
      </c>
      <c r="N30" s="26">
        <f t="shared" ref="N30:N37" si="11">M30-(Q30/E30)</f>
        <v>5860.4199999999983</v>
      </c>
      <c r="O30" s="26">
        <f t="shared" ref="O30:O37" si="12">P30+Q30</f>
        <v>88473.600000000006</v>
      </c>
      <c r="P30" s="26">
        <f t="shared" ref="P30:P37" si="13">(M30-N30)*(100%-E30)</f>
        <v>8847.3599999999988</v>
      </c>
      <c r="Q30" s="27">
        <v>79626.240000000005</v>
      </c>
      <c r="R30" s="17">
        <f t="shared" si="0"/>
        <v>-5665.9799999999959</v>
      </c>
      <c r="S30" s="17">
        <f t="shared" si="1"/>
        <v>5860.4199999999983</v>
      </c>
      <c r="T30" s="17">
        <f t="shared" si="2"/>
        <v>-11526.399999999994</v>
      </c>
      <c r="U30" s="17">
        <f t="shared" si="3"/>
        <v>-1152.6399999999994</v>
      </c>
      <c r="V30" s="18">
        <f t="shared" si="4"/>
        <v>-10373.759999999995</v>
      </c>
    </row>
    <row r="31" spans="1:22" x14ac:dyDescent="0.3">
      <c r="A31" s="19" t="s">
        <v>16</v>
      </c>
      <c r="B31" s="20" t="s">
        <v>87</v>
      </c>
      <c r="C31" s="21" t="s">
        <v>88</v>
      </c>
      <c r="D31" s="22" t="s">
        <v>89</v>
      </c>
      <c r="E31" s="23">
        <v>1</v>
      </c>
      <c r="F31" s="21" t="s">
        <v>90</v>
      </c>
      <c r="G31" s="24">
        <v>43265</v>
      </c>
      <c r="H31" s="25">
        <v>4000</v>
      </c>
      <c r="I31" s="26">
        <v>300</v>
      </c>
      <c r="J31" s="26">
        <v>3700</v>
      </c>
      <c r="K31" s="26">
        <v>0</v>
      </c>
      <c r="L31" s="27">
        <v>3700</v>
      </c>
      <c r="M31" s="25">
        <v>3243.68</v>
      </c>
      <c r="N31" s="26">
        <f t="shared" si="11"/>
        <v>123.52999999999975</v>
      </c>
      <c r="O31" s="26">
        <f t="shared" si="12"/>
        <v>3120.15</v>
      </c>
      <c r="P31" s="26">
        <f t="shared" si="13"/>
        <v>0</v>
      </c>
      <c r="Q31" s="27">
        <v>3120.15</v>
      </c>
      <c r="R31" s="17">
        <f t="shared" si="0"/>
        <v>-756.32000000000016</v>
      </c>
      <c r="S31" s="17">
        <f t="shared" si="1"/>
        <v>-176.47000000000025</v>
      </c>
      <c r="T31" s="17">
        <f t="shared" si="2"/>
        <v>-579.84999999999991</v>
      </c>
      <c r="U31" s="17">
        <f t="shared" si="3"/>
        <v>0</v>
      </c>
      <c r="V31" s="18">
        <f t="shared" si="4"/>
        <v>-579.84999999999991</v>
      </c>
    </row>
    <row r="32" spans="1:22" x14ac:dyDescent="0.3">
      <c r="A32" s="19" t="s">
        <v>73</v>
      </c>
      <c r="B32" s="20" t="s">
        <v>91</v>
      </c>
      <c r="C32" s="21" t="s">
        <v>92</v>
      </c>
      <c r="D32" s="22" t="s">
        <v>93</v>
      </c>
      <c r="E32" s="23">
        <v>0.9</v>
      </c>
      <c r="F32" s="21" t="s">
        <v>94</v>
      </c>
      <c r="G32" s="24">
        <v>44077</v>
      </c>
      <c r="H32" s="25">
        <v>30177.56</v>
      </c>
      <c r="I32" s="26">
        <v>18267.46</v>
      </c>
      <c r="J32" s="26">
        <v>11910.100000000002</v>
      </c>
      <c r="K32" s="26">
        <v>1191.01</v>
      </c>
      <c r="L32" s="27">
        <v>10719.090000000002</v>
      </c>
      <c r="M32" s="25">
        <v>30120.949999999997</v>
      </c>
      <c r="N32" s="26">
        <f t="shared" si="11"/>
        <v>18164.416666666664</v>
      </c>
      <c r="O32" s="26">
        <f t="shared" si="12"/>
        <v>11956.533333333333</v>
      </c>
      <c r="P32" s="26">
        <f t="shared" si="13"/>
        <v>1195.653333333333</v>
      </c>
      <c r="Q32" s="27">
        <v>10760.88</v>
      </c>
      <c r="R32" s="17">
        <f t="shared" si="0"/>
        <v>-56.61000000000422</v>
      </c>
      <c r="S32" s="17">
        <f t="shared" si="1"/>
        <v>-103.04333333333489</v>
      </c>
      <c r="T32" s="17">
        <f t="shared" si="2"/>
        <v>46.433333333330665</v>
      </c>
      <c r="U32" s="17">
        <f t="shared" si="3"/>
        <v>4.6433333333329756</v>
      </c>
      <c r="V32" s="18">
        <f t="shared" si="4"/>
        <v>41.789999999997235</v>
      </c>
    </row>
    <row r="33" spans="1:22" x14ac:dyDescent="0.3">
      <c r="A33" s="19" t="s">
        <v>84</v>
      </c>
      <c r="B33" s="20" t="s">
        <v>95</v>
      </c>
      <c r="C33" s="21">
        <v>3248</v>
      </c>
      <c r="D33" s="22" t="s">
        <v>89</v>
      </c>
      <c r="E33" s="23">
        <v>0.4</v>
      </c>
      <c r="F33" s="21" t="s">
        <v>96</v>
      </c>
      <c r="G33" s="24" t="s">
        <v>57</v>
      </c>
      <c r="H33" s="25">
        <v>30000</v>
      </c>
      <c r="I33" s="26">
        <v>7500</v>
      </c>
      <c r="J33" s="26">
        <v>22500</v>
      </c>
      <c r="K33" s="26">
        <v>13500</v>
      </c>
      <c r="L33" s="27">
        <v>9000</v>
      </c>
      <c r="M33" s="25">
        <v>18576.810000000001</v>
      </c>
      <c r="N33" s="26">
        <f t="shared" si="11"/>
        <v>6514.7100000000009</v>
      </c>
      <c r="O33" s="26">
        <f t="shared" si="12"/>
        <v>12062.1</v>
      </c>
      <c r="P33" s="26">
        <f t="shared" si="13"/>
        <v>7237.26</v>
      </c>
      <c r="Q33" s="27">
        <v>4824.84</v>
      </c>
      <c r="R33" s="17">
        <f t="shared" si="0"/>
        <v>-11423.189999999999</v>
      </c>
      <c r="S33" s="17">
        <f t="shared" si="1"/>
        <v>-985.28999999999905</v>
      </c>
      <c r="T33" s="17">
        <f t="shared" si="2"/>
        <v>-10437.9</v>
      </c>
      <c r="U33" s="17">
        <f t="shared" si="3"/>
        <v>-6262.74</v>
      </c>
      <c r="V33" s="18">
        <f t="shared" si="4"/>
        <v>-4175.16</v>
      </c>
    </row>
    <row r="34" spans="1:22" x14ac:dyDescent="0.3">
      <c r="A34" s="19" t="s">
        <v>84</v>
      </c>
      <c r="B34" s="20" t="s">
        <v>97</v>
      </c>
      <c r="C34" s="21">
        <v>3249</v>
      </c>
      <c r="D34" s="22" t="s">
        <v>89</v>
      </c>
      <c r="E34" s="23">
        <v>0.5</v>
      </c>
      <c r="F34" s="21" t="s">
        <v>98</v>
      </c>
      <c r="G34" s="24">
        <v>43629</v>
      </c>
      <c r="H34" s="25">
        <v>99500</v>
      </c>
      <c r="I34" s="26">
        <v>55467.66</v>
      </c>
      <c r="J34" s="26">
        <v>44032.34</v>
      </c>
      <c r="K34" s="26">
        <v>22016.17</v>
      </c>
      <c r="L34" s="27">
        <v>22016.17</v>
      </c>
      <c r="M34" s="25">
        <v>82812.38</v>
      </c>
      <c r="N34" s="26">
        <f t="shared" si="11"/>
        <v>38795.520000000004</v>
      </c>
      <c r="O34" s="26">
        <f t="shared" si="12"/>
        <v>44016.86</v>
      </c>
      <c r="P34" s="26">
        <f t="shared" si="13"/>
        <v>22008.43</v>
      </c>
      <c r="Q34" s="27">
        <v>22008.43</v>
      </c>
      <c r="R34" s="17">
        <f t="shared" si="0"/>
        <v>-16687.619999999995</v>
      </c>
      <c r="S34" s="17">
        <f t="shared" si="1"/>
        <v>-16672.14</v>
      </c>
      <c r="T34" s="17">
        <f t="shared" si="2"/>
        <v>-15.479999999995925</v>
      </c>
      <c r="U34" s="17">
        <f t="shared" si="3"/>
        <v>-7.7399999999979627</v>
      </c>
      <c r="V34" s="18">
        <f t="shared" si="4"/>
        <v>-7.7399999999979627</v>
      </c>
    </row>
    <row r="35" spans="1:22" x14ac:dyDescent="0.3">
      <c r="A35" s="19" t="s">
        <v>73</v>
      </c>
      <c r="B35" s="20" t="s">
        <v>99</v>
      </c>
      <c r="C35" s="21">
        <v>3250</v>
      </c>
      <c r="D35" s="22" t="s">
        <v>38</v>
      </c>
      <c r="E35" s="23">
        <v>0.9</v>
      </c>
      <c r="F35" s="21" t="s">
        <v>79</v>
      </c>
      <c r="G35" s="24">
        <v>43986</v>
      </c>
      <c r="H35" s="25">
        <v>47000</v>
      </c>
      <c r="I35" s="26">
        <v>18751.55</v>
      </c>
      <c r="J35" s="26">
        <v>28248.449999999997</v>
      </c>
      <c r="K35" s="26">
        <v>2824.8449999999993</v>
      </c>
      <c r="L35" s="27">
        <v>25423.605</v>
      </c>
      <c r="M35" s="25">
        <v>41567.83</v>
      </c>
      <c r="N35" s="26">
        <f t="shared" si="11"/>
        <v>13319.374444444446</v>
      </c>
      <c r="O35" s="26">
        <f t="shared" si="12"/>
        <v>28248.455555555556</v>
      </c>
      <c r="P35" s="26">
        <f t="shared" si="13"/>
        <v>2824.8455555555552</v>
      </c>
      <c r="Q35" s="27">
        <v>25423.61</v>
      </c>
      <c r="R35" s="17">
        <f t="shared" ref="R35:R66" si="14">M35-H35</f>
        <v>-5432.1699999999983</v>
      </c>
      <c r="S35" s="17">
        <f t="shared" ref="S35:S66" si="15">N35-I35</f>
        <v>-5432.1755555555537</v>
      </c>
      <c r="T35" s="17">
        <f t="shared" ref="T35:T66" si="16">O35-J35</f>
        <v>5.5555555591126904E-3</v>
      </c>
      <c r="U35" s="17">
        <f t="shared" ref="U35:U66" si="17">P35-K35</f>
        <v>5.5555555582031957E-4</v>
      </c>
      <c r="V35" s="18">
        <f t="shared" ref="V35:V66" si="18">Q35-L35</f>
        <v>5.0000000010186341E-3</v>
      </c>
    </row>
    <row r="36" spans="1:22" x14ac:dyDescent="0.3">
      <c r="A36" s="19" t="s">
        <v>73</v>
      </c>
      <c r="B36" s="20" t="s">
        <v>100</v>
      </c>
      <c r="C36" s="21">
        <v>3253</v>
      </c>
      <c r="D36" s="22" t="s">
        <v>38</v>
      </c>
      <c r="E36" s="23">
        <v>0.9</v>
      </c>
      <c r="F36" s="21" t="s">
        <v>101</v>
      </c>
      <c r="G36" s="24">
        <v>43447</v>
      </c>
      <c r="H36" s="25">
        <v>38799.999999999993</v>
      </c>
      <c r="I36" s="26">
        <v>7439.95</v>
      </c>
      <c r="J36" s="26">
        <v>31360.049999999996</v>
      </c>
      <c r="K36" s="26">
        <v>3136.0049999999992</v>
      </c>
      <c r="L36" s="27">
        <v>28224.044999999998</v>
      </c>
      <c r="M36" s="25">
        <v>34841.68</v>
      </c>
      <c r="N36" s="26">
        <f t="shared" si="11"/>
        <v>3481.6244444444455</v>
      </c>
      <c r="O36" s="26">
        <f t="shared" si="12"/>
        <v>31360.055555555555</v>
      </c>
      <c r="P36" s="26">
        <f t="shared" si="13"/>
        <v>3136.0055555555546</v>
      </c>
      <c r="Q36" s="27">
        <v>28224.05</v>
      </c>
      <c r="R36" s="17">
        <f t="shared" si="14"/>
        <v>-3958.3199999999924</v>
      </c>
      <c r="S36" s="17">
        <f t="shared" si="15"/>
        <v>-3958.3255555555543</v>
      </c>
      <c r="T36" s="17">
        <f t="shared" si="16"/>
        <v>5.5555555591126904E-3</v>
      </c>
      <c r="U36" s="17">
        <f t="shared" si="17"/>
        <v>5.5555555536557222E-4</v>
      </c>
      <c r="V36" s="18">
        <f t="shared" si="18"/>
        <v>5.0000000010186341E-3</v>
      </c>
    </row>
    <row r="37" spans="1:22" x14ac:dyDescent="0.3">
      <c r="A37" s="19" t="s">
        <v>102</v>
      </c>
      <c r="B37" s="20" t="s">
        <v>103</v>
      </c>
      <c r="C37" s="21" t="s">
        <v>104</v>
      </c>
      <c r="D37" s="22" t="s">
        <v>38</v>
      </c>
      <c r="E37" s="23">
        <v>0.9</v>
      </c>
      <c r="F37" s="21" t="s">
        <v>105</v>
      </c>
      <c r="G37" s="24">
        <v>43083</v>
      </c>
      <c r="H37" s="25">
        <v>60000</v>
      </c>
      <c r="I37" s="26">
        <v>11000</v>
      </c>
      <c r="J37" s="26">
        <v>49000</v>
      </c>
      <c r="K37" s="26">
        <v>4899.9999999999991</v>
      </c>
      <c r="L37" s="27">
        <v>44100</v>
      </c>
      <c r="M37" s="25">
        <v>59185.289999999994</v>
      </c>
      <c r="N37" s="26">
        <f t="shared" si="11"/>
        <v>13073.567777777767</v>
      </c>
      <c r="O37" s="26">
        <f t="shared" si="12"/>
        <v>46111.722222222226</v>
      </c>
      <c r="P37" s="26">
        <f t="shared" si="13"/>
        <v>4611.1722222222215</v>
      </c>
      <c r="Q37" s="27">
        <v>41500.550000000003</v>
      </c>
      <c r="R37" s="17">
        <f t="shared" si="14"/>
        <v>-814.7100000000064</v>
      </c>
      <c r="S37" s="17">
        <f t="shared" si="15"/>
        <v>2073.5677777777673</v>
      </c>
      <c r="T37" s="17">
        <f t="shared" si="16"/>
        <v>-2888.2777777777737</v>
      </c>
      <c r="U37" s="17">
        <f t="shared" si="17"/>
        <v>-288.82777777777756</v>
      </c>
      <c r="V37" s="18">
        <f t="shared" si="18"/>
        <v>-2599.4499999999971</v>
      </c>
    </row>
    <row r="38" spans="1:22" x14ac:dyDescent="0.3">
      <c r="A38" s="19" t="s">
        <v>21</v>
      </c>
      <c r="B38" s="20" t="s">
        <v>106</v>
      </c>
      <c r="C38" s="21">
        <v>3256</v>
      </c>
      <c r="D38" s="22" t="s">
        <v>71</v>
      </c>
      <c r="E38" s="23">
        <v>0.85</v>
      </c>
      <c r="F38" s="21" t="s">
        <v>107</v>
      </c>
      <c r="G38" s="24">
        <v>42272</v>
      </c>
      <c r="H38" s="25">
        <v>82000</v>
      </c>
      <c r="I38" s="26">
        <v>2000</v>
      </c>
      <c r="J38" s="26">
        <v>80000</v>
      </c>
      <c r="K38" s="26">
        <v>12000.000000000002</v>
      </c>
      <c r="L38" s="27">
        <v>68000</v>
      </c>
      <c r="M38" s="25">
        <v>33027.440000000002</v>
      </c>
      <c r="N38" s="26">
        <v>4.7058823620318435E-3</v>
      </c>
      <c r="O38" s="26">
        <v>33027.43529411764</v>
      </c>
      <c r="P38" s="26">
        <v>4954.115294117647</v>
      </c>
      <c r="Q38" s="27">
        <v>28073.319999999996</v>
      </c>
      <c r="R38" s="17">
        <f t="shared" si="14"/>
        <v>-48972.56</v>
      </c>
      <c r="S38" s="17">
        <f t="shared" si="15"/>
        <v>-1999.995294117638</v>
      </c>
      <c r="T38" s="17">
        <f t="shared" si="16"/>
        <v>-46972.56470588236</v>
      </c>
      <c r="U38" s="17">
        <f t="shared" si="17"/>
        <v>-7045.8847058823549</v>
      </c>
      <c r="V38" s="18">
        <f t="shared" si="18"/>
        <v>-39926.680000000008</v>
      </c>
    </row>
    <row r="39" spans="1:22" x14ac:dyDescent="0.3">
      <c r="A39" s="19" t="s">
        <v>30</v>
      </c>
      <c r="B39" s="20" t="s">
        <v>108</v>
      </c>
      <c r="C39" s="21">
        <v>3258</v>
      </c>
      <c r="D39" s="22" t="s">
        <v>32</v>
      </c>
      <c r="E39" s="23">
        <v>0.95</v>
      </c>
      <c r="F39" s="21" t="s">
        <v>49</v>
      </c>
      <c r="G39" s="24">
        <v>42272</v>
      </c>
      <c r="H39" s="25">
        <v>22200</v>
      </c>
      <c r="I39" s="26">
        <v>200</v>
      </c>
      <c r="J39" s="26">
        <v>22000</v>
      </c>
      <c r="K39" s="26">
        <v>1100.0000000000009</v>
      </c>
      <c r="L39" s="27">
        <v>20900</v>
      </c>
      <c r="M39" s="25">
        <v>17134.670000000002</v>
      </c>
      <c r="N39" s="26">
        <v>1530.1226315789499</v>
      </c>
      <c r="O39" s="26">
        <v>15604.547368421052</v>
      </c>
      <c r="P39" s="26">
        <v>780.22736842105326</v>
      </c>
      <c r="Q39" s="27">
        <v>14824.319999999998</v>
      </c>
      <c r="R39" s="17">
        <f t="shared" si="14"/>
        <v>-5065.3299999999981</v>
      </c>
      <c r="S39" s="17">
        <f t="shared" si="15"/>
        <v>1330.1226315789499</v>
      </c>
      <c r="T39" s="17">
        <f t="shared" si="16"/>
        <v>-6395.4526315789481</v>
      </c>
      <c r="U39" s="17">
        <f t="shared" si="17"/>
        <v>-319.77263157894765</v>
      </c>
      <c r="V39" s="18">
        <f t="shared" si="18"/>
        <v>-6075.6800000000021</v>
      </c>
    </row>
    <row r="40" spans="1:22" x14ac:dyDescent="0.3">
      <c r="A40" s="19" t="s">
        <v>30</v>
      </c>
      <c r="B40" s="20" t="s">
        <v>109</v>
      </c>
      <c r="C40" s="21">
        <v>3259</v>
      </c>
      <c r="D40" s="22" t="s">
        <v>32</v>
      </c>
      <c r="E40" s="23">
        <v>0.95</v>
      </c>
      <c r="F40" s="21" t="s">
        <v>110</v>
      </c>
      <c r="G40" s="24">
        <v>42810</v>
      </c>
      <c r="H40" s="25">
        <v>11200</v>
      </c>
      <c r="I40" s="26">
        <v>200</v>
      </c>
      <c r="J40" s="26">
        <v>11000</v>
      </c>
      <c r="K40" s="26">
        <v>550.00000000000045</v>
      </c>
      <c r="L40" s="27">
        <v>10450</v>
      </c>
      <c r="M40" s="25">
        <v>5542.7999999999993</v>
      </c>
      <c r="N40" s="26">
        <v>0</v>
      </c>
      <c r="O40" s="26">
        <v>5542.7999999999993</v>
      </c>
      <c r="P40" s="26">
        <v>276.75999999999993</v>
      </c>
      <c r="Q40" s="27">
        <v>5266.0399999999991</v>
      </c>
      <c r="R40" s="17">
        <f t="shared" si="14"/>
        <v>-5657.2000000000007</v>
      </c>
      <c r="S40" s="17">
        <f t="shared" si="15"/>
        <v>-200</v>
      </c>
      <c r="T40" s="17">
        <f t="shared" si="16"/>
        <v>-5457.2000000000007</v>
      </c>
      <c r="U40" s="17">
        <f t="shared" si="17"/>
        <v>-273.24000000000052</v>
      </c>
      <c r="V40" s="18">
        <f t="shared" si="18"/>
        <v>-5183.9600000000009</v>
      </c>
    </row>
    <row r="41" spans="1:22" x14ac:dyDescent="0.3">
      <c r="A41" s="19" t="s">
        <v>111</v>
      </c>
      <c r="B41" s="20" t="s">
        <v>112</v>
      </c>
      <c r="C41" s="21" t="s">
        <v>113</v>
      </c>
      <c r="D41" s="22" t="s">
        <v>114</v>
      </c>
      <c r="E41" s="23">
        <v>0.85</v>
      </c>
      <c r="F41" s="21" t="s">
        <v>115</v>
      </c>
      <c r="G41" s="24" t="s">
        <v>116</v>
      </c>
      <c r="H41" s="25">
        <v>6315.7</v>
      </c>
      <c r="I41" s="26">
        <v>0</v>
      </c>
      <c r="J41" s="26">
        <v>6315.7</v>
      </c>
      <c r="K41" s="26">
        <v>947.35500000000013</v>
      </c>
      <c r="L41" s="27">
        <v>5368.3449999999993</v>
      </c>
      <c r="M41" s="25">
        <v>3544.0299999999997</v>
      </c>
      <c r="N41" s="26">
        <f>M41-(Q41/E41)</f>
        <v>16.994705882352719</v>
      </c>
      <c r="O41" s="26">
        <f>P41+Q41</f>
        <v>3527.035294117647</v>
      </c>
      <c r="P41" s="26">
        <f>(M41-N41)*(100%-E41)</f>
        <v>529.05529411764712</v>
      </c>
      <c r="Q41" s="27">
        <v>2997.98</v>
      </c>
      <c r="R41" s="17">
        <f t="shared" si="14"/>
        <v>-2771.67</v>
      </c>
      <c r="S41" s="17">
        <f t="shared" si="15"/>
        <v>16.994705882352719</v>
      </c>
      <c r="T41" s="17">
        <f t="shared" si="16"/>
        <v>-2788.6647058823528</v>
      </c>
      <c r="U41" s="17">
        <f t="shared" si="17"/>
        <v>-418.29970588235301</v>
      </c>
      <c r="V41" s="18">
        <f t="shared" si="18"/>
        <v>-2370.3649999999993</v>
      </c>
    </row>
    <row r="42" spans="1:22" x14ac:dyDescent="0.3">
      <c r="A42" s="19" t="s">
        <v>102</v>
      </c>
      <c r="B42" s="20" t="s">
        <v>117</v>
      </c>
      <c r="C42" s="21" t="s">
        <v>118</v>
      </c>
      <c r="D42" s="22" t="s">
        <v>32</v>
      </c>
      <c r="E42" s="23">
        <v>0.95</v>
      </c>
      <c r="F42" s="21" t="s">
        <v>119</v>
      </c>
      <c r="G42" s="24">
        <v>42272</v>
      </c>
      <c r="H42" s="25">
        <v>2100</v>
      </c>
      <c r="I42" s="26">
        <v>100</v>
      </c>
      <c r="J42" s="26">
        <v>2000</v>
      </c>
      <c r="K42" s="26">
        <v>100.00000000000009</v>
      </c>
      <c r="L42" s="27">
        <v>1900</v>
      </c>
      <c r="M42" s="25">
        <v>809.03</v>
      </c>
      <c r="N42" s="26">
        <v>0</v>
      </c>
      <c r="O42" s="26">
        <v>809.03149999999994</v>
      </c>
      <c r="P42" s="26">
        <v>40.451500000000031</v>
      </c>
      <c r="Q42" s="27">
        <v>768.57999999999993</v>
      </c>
      <c r="R42" s="17">
        <f t="shared" si="14"/>
        <v>-1290.97</v>
      </c>
      <c r="S42" s="17">
        <f t="shared" si="15"/>
        <v>-100</v>
      </c>
      <c r="T42" s="17">
        <f t="shared" si="16"/>
        <v>-1190.9684999999999</v>
      </c>
      <c r="U42" s="17">
        <f t="shared" si="17"/>
        <v>-59.548500000000054</v>
      </c>
      <c r="V42" s="18">
        <f t="shared" si="18"/>
        <v>-1131.42</v>
      </c>
    </row>
    <row r="43" spans="1:22" x14ac:dyDescent="0.3">
      <c r="A43" s="19" t="s">
        <v>73</v>
      </c>
      <c r="B43" s="20" t="s">
        <v>120</v>
      </c>
      <c r="C43" s="21" t="s">
        <v>121</v>
      </c>
      <c r="D43" s="22" t="s">
        <v>38</v>
      </c>
      <c r="E43" s="23">
        <v>0.9</v>
      </c>
      <c r="F43" s="21" t="s">
        <v>122</v>
      </c>
      <c r="G43" s="24">
        <v>42481</v>
      </c>
      <c r="H43" s="25">
        <v>69000</v>
      </c>
      <c r="I43" s="26">
        <v>3500</v>
      </c>
      <c r="J43" s="26">
        <v>65500</v>
      </c>
      <c r="K43" s="26">
        <v>6549.9999999999982</v>
      </c>
      <c r="L43" s="27">
        <v>58950</v>
      </c>
      <c r="M43" s="25">
        <v>51148.42</v>
      </c>
      <c r="N43" s="26">
        <v>24.642222222231794</v>
      </c>
      <c r="O43" s="26">
        <v>51123.777777777766</v>
      </c>
      <c r="P43" s="26">
        <v>5112.3777777777759</v>
      </c>
      <c r="Q43" s="27">
        <v>46011.399999999994</v>
      </c>
      <c r="R43" s="17">
        <f t="shared" si="14"/>
        <v>-17851.580000000002</v>
      </c>
      <c r="S43" s="17">
        <f t="shared" si="15"/>
        <v>-3475.3577777777682</v>
      </c>
      <c r="T43" s="17">
        <f t="shared" si="16"/>
        <v>-14376.222222222234</v>
      </c>
      <c r="U43" s="17">
        <f t="shared" si="17"/>
        <v>-1437.6222222222223</v>
      </c>
      <c r="V43" s="18">
        <f t="shared" si="18"/>
        <v>-12938.600000000006</v>
      </c>
    </row>
    <row r="44" spans="1:22" x14ac:dyDescent="0.3">
      <c r="A44" s="19" t="s">
        <v>123</v>
      </c>
      <c r="B44" s="20" t="s">
        <v>124</v>
      </c>
      <c r="C44" s="21" t="s">
        <v>125</v>
      </c>
      <c r="D44" s="22" t="s">
        <v>93</v>
      </c>
      <c r="E44" s="23">
        <v>0.9</v>
      </c>
      <c r="F44" s="21" t="s">
        <v>126</v>
      </c>
      <c r="G44" s="24">
        <v>42544</v>
      </c>
      <c r="H44" s="25">
        <v>120</v>
      </c>
      <c r="I44" s="26">
        <v>20</v>
      </c>
      <c r="J44" s="26">
        <v>100</v>
      </c>
      <c r="K44" s="26">
        <v>9.9999999999999982</v>
      </c>
      <c r="L44" s="27">
        <v>90</v>
      </c>
      <c r="M44" s="25">
        <v>94.06</v>
      </c>
      <c r="N44" s="26">
        <v>8.8711111111111194</v>
      </c>
      <c r="O44" s="26">
        <v>85.188888888888883</v>
      </c>
      <c r="P44" s="26">
        <v>8.5188888888888865</v>
      </c>
      <c r="Q44" s="27">
        <v>76.67</v>
      </c>
      <c r="R44" s="17">
        <f t="shared" si="14"/>
        <v>-25.939999999999998</v>
      </c>
      <c r="S44" s="17">
        <f t="shared" si="15"/>
        <v>-11.128888888888881</v>
      </c>
      <c r="T44" s="17">
        <f t="shared" si="16"/>
        <v>-14.811111111111117</v>
      </c>
      <c r="U44" s="17">
        <f t="shared" si="17"/>
        <v>-1.4811111111111117</v>
      </c>
      <c r="V44" s="18">
        <f t="shared" si="18"/>
        <v>-13.329999999999998</v>
      </c>
    </row>
    <row r="45" spans="1:22" x14ac:dyDescent="0.3">
      <c r="A45" s="19" t="s">
        <v>123</v>
      </c>
      <c r="B45" s="20" t="s">
        <v>127</v>
      </c>
      <c r="C45" s="21" t="s">
        <v>128</v>
      </c>
      <c r="D45" s="22" t="s">
        <v>93</v>
      </c>
      <c r="E45" s="23">
        <v>0.9</v>
      </c>
      <c r="F45" s="21" t="s">
        <v>129</v>
      </c>
      <c r="G45" s="24">
        <v>42544</v>
      </c>
      <c r="H45" s="25">
        <v>7010</v>
      </c>
      <c r="I45" s="26">
        <v>200</v>
      </c>
      <c r="J45" s="26">
        <v>6810</v>
      </c>
      <c r="K45" s="26">
        <v>680.99999999999989</v>
      </c>
      <c r="L45" s="27">
        <v>6129</v>
      </c>
      <c r="M45" s="25">
        <v>3733.25</v>
      </c>
      <c r="N45" s="26">
        <v>0</v>
      </c>
      <c r="O45" s="26">
        <v>3761.085</v>
      </c>
      <c r="P45" s="26">
        <v>373.32499999999993</v>
      </c>
      <c r="Q45" s="27">
        <v>3387.76</v>
      </c>
      <c r="R45" s="17">
        <f t="shared" si="14"/>
        <v>-3276.75</v>
      </c>
      <c r="S45" s="17">
        <f t="shared" si="15"/>
        <v>-200</v>
      </c>
      <c r="T45" s="17">
        <f t="shared" si="16"/>
        <v>-3048.915</v>
      </c>
      <c r="U45" s="17">
        <f t="shared" si="17"/>
        <v>-307.67499999999995</v>
      </c>
      <c r="V45" s="18">
        <f t="shared" si="18"/>
        <v>-2741.24</v>
      </c>
    </row>
    <row r="46" spans="1:22" x14ac:dyDescent="0.3">
      <c r="A46" s="19" t="s">
        <v>21</v>
      </c>
      <c r="B46" s="20" t="s">
        <v>130</v>
      </c>
      <c r="C46" s="21" t="s">
        <v>131</v>
      </c>
      <c r="D46" s="22" t="s">
        <v>93</v>
      </c>
      <c r="E46" s="23">
        <v>0.9</v>
      </c>
      <c r="F46" s="21" t="s">
        <v>132</v>
      </c>
      <c r="G46" s="24">
        <v>44364</v>
      </c>
      <c r="H46" s="25">
        <v>3500</v>
      </c>
      <c r="I46" s="26">
        <v>100</v>
      </c>
      <c r="J46" s="26">
        <v>3400</v>
      </c>
      <c r="K46" s="26">
        <v>339.99999999999994</v>
      </c>
      <c r="L46" s="27">
        <v>3060</v>
      </c>
      <c r="M46" s="25">
        <v>4264.91</v>
      </c>
      <c r="N46" s="26">
        <v>0</v>
      </c>
      <c r="O46" s="26">
        <f>P46+Q46</f>
        <v>4264.9109999999991</v>
      </c>
      <c r="P46" s="26">
        <f>(M46-N46)*(100%-E46)</f>
        <v>426.49099999999987</v>
      </c>
      <c r="Q46" s="27">
        <v>3838.4199999999996</v>
      </c>
      <c r="R46" s="17">
        <f t="shared" si="14"/>
        <v>764.90999999999985</v>
      </c>
      <c r="S46" s="17">
        <f t="shared" si="15"/>
        <v>-100</v>
      </c>
      <c r="T46" s="17">
        <f t="shared" si="16"/>
        <v>864.91099999999915</v>
      </c>
      <c r="U46" s="17">
        <f t="shared" si="17"/>
        <v>86.490999999999929</v>
      </c>
      <c r="V46" s="18">
        <f t="shared" si="18"/>
        <v>778.41999999999962</v>
      </c>
    </row>
    <row r="47" spans="1:22" x14ac:dyDescent="0.3">
      <c r="A47" s="19" t="s">
        <v>30</v>
      </c>
      <c r="B47" s="20" t="s">
        <v>133</v>
      </c>
      <c r="C47" s="21" t="s">
        <v>134</v>
      </c>
      <c r="D47" s="22" t="s">
        <v>32</v>
      </c>
      <c r="E47" s="23">
        <v>0.95</v>
      </c>
      <c r="F47" s="21" t="s">
        <v>135</v>
      </c>
      <c r="G47" s="24">
        <v>42481</v>
      </c>
      <c r="H47" s="25">
        <v>342700</v>
      </c>
      <c r="I47" s="26">
        <v>500</v>
      </c>
      <c r="J47" s="26">
        <v>342200</v>
      </c>
      <c r="K47" s="26">
        <v>17110.000000000015</v>
      </c>
      <c r="L47" s="27">
        <v>325090</v>
      </c>
      <c r="M47" s="25">
        <v>339056.87000000005</v>
      </c>
      <c r="N47" s="26">
        <v>0</v>
      </c>
      <c r="O47" s="26">
        <v>339056.87350000005</v>
      </c>
      <c r="P47" s="26">
        <v>16952.843500000017</v>
      </c>
      <c r="Q47" s="27">
        <v>322104.03000000003</v>
      </c>
      <c r="R47" s="17">
        <f t="shared" si="14"/>
        <v>-3643.1299999999464</v>
      </c>
      <c r="S47" s="17">
        <f t="shared" si="15"/>
        <v>-500</v>
      </c>
      <c r="T47" s="17">
        <f t="shared" si="16"/>
        <v>-3143.1264999999548</v>
      </c>
      <c r="U47" s="17">
        <f t="shared" si="17"/>
        <v>-157.15649999999732</v>
      </c>
      <c r="V47" s="18">
        <f t="shared" si="18"/>
        <v>-2985.9699999999721</v>
      </c>
    </row>
    <row r="48" spans="1:22" x14ac:dyDescent="0.3">
      <c r="A48" s="19" t="s">
        <v>30</v>
      </c>
      <c r="B48" s="20" t="s">
        <v>136</v>
      </c>
      <c r="C48" s="21" t="s">
        <v>137</v>
      </c>
      <c r="D48" s="22" t="s">
        <v>89</v>
      </c>
      <c r="E48" s="23">
        <v>0.4</v>
      </c>
      <c r="F48" s="21" t="s">
        <v>96</v>
      </c>
      <c r="G48" s="24" t="s">
        <v>57</v>
      </c>
      <c r="H48" s="25">
        <v>10000</v>
      </c>
      <c r="I48" s="26">
        <v>2500</v>
      </c>
      <c r="J48" s="26">
        <v>7500</v>
      </c>
      <c r="K48" s="26">
        <v>4500</v>
      </c>
      <c r="L48" s="27">
        <v>3000</v>
      </c>
      <c r="M48" s="25">
        <v>8670.9399999999987</v>
      </c>
      <c r="N48" s="26">
        <f>M48-(Q48/E48)</f>
        <v>3004.0899999999992</v>
      </c>
      <c r="O48" s="26">
        <f>P48+Q48</f>
        <v>5666.8499999999995</v>
      </c>
      <c r="P48" s="26">
        <f>(M48-N48)*(100%-E48)</f>
        <v>3400.1099999999997</v>
      </c>
      <c r="Q48" s="27">
        <v>2266.7399999999998</v>
      </c>
      <c r="R48" s="17">
        <f t="shared" si="14"/>
        <v>-1329.0600000000013</v>
      </c>
      <c r="S48" s="17">
        <f t="shared" si="15"/>
        <v>504.08999999999924</v>
      </c>
      <c r="T48" s="17">
        <f t="shared" si="16"/>
        <v>-1833.1500000000005</v>
      </c>
      <c r="U48" s="17">
        <f t="shared" si="17"/>
        <v>-1099.8900000000003</v>
      </c>
      <c r="V48" s="18">
        <f t="shared" si="18"/>
        <v>-733.26000000000022</v>
      </c>
    </row>
    <row r="49" spans="1:22" x14ac:dyDescent="0.3">
      <c r="A49" s="19" t="s">
        <v>54</v>
      </c>
      <c r="B49" s="20" t="s">
        <v>138</v>
      </c>
      <c r="C49" s="21" t="s">
        <v>139</v>
      </c>
      <c r="D49" s="22" t="s">
        <v>71</v>
      </c>
      <c r="E49" s="23">
        <v>0.95</v>
      </c>
      <c r="F49" s="21" t="s">
        <v>140</v>
      </c>
      <c r="G49" s="24">
        <v>42355</v>
      </c>
      <c r="H49" s="25">
        <v>37500</v>
      </c>
      <c r="I49" s="26">
        <v>500</v>
      </c>
      <c r="J49" s="26">
        <v>37000</v>
      </c>
      <c r="K49" s="26">
        <v>1850.0000000000016</v>
      </c>
      <c r="L49" s="27">
        <v>35150</v>
      </c>
      <c r="M49" s="25">
        <v>32471.26</v>
      </c>
      <c r="N49" s="26">
        <v>2.5021052631600469</v>
      </c>
      <c r="O49" s="26">
        <v>32468.757894736838</v>
      </c>
      <c r="P49" s="26">
        <v>1623.4378947368434</v>
      </c>
      <c r="Q49" s="27">
        <v>30845.319999999996</v>
      </c>
      <c r="R49" s="17">
        <f t="shared" si="14"/>
        <v>-5028.7400000000016</v>
      </c>
      <c r="S49" s="17">
        <f t="shared" si="15"/>
        <v>-497.49789473683995</v>
      </c>
      <c r="T49" s="17">
        <f t="shared" si="16"/>
        <v>-4531.2421052631616</v>
      </c>
      <c r="U49" s="17">
        <f t="shared" si="17"/>
        <v>-226.56210526315817</v>
      </c>
      <c r="V49" s="18">
        <f t="shared" si="18"/>
        <v>-4304.6800000000039</v>
      </c>
    </row>
    <row r="50" spans="1:22" x14ac:dyDescent="0.3">
      <c r="A50" s="19" t="s">
        <v>54</v>
      </c>
      <c r="B50" s="20" t="s">
        <v>141</v>
      </c>
      <c r="C50" s="21" t="s">
        <v>142</v>
      </c>
      <c r="D50" s="22" t="s">
        <v>63</v>
      </c>
      <c r="E50" s="23">
        <v>0.9</v>
      </c>
      <c r="F50" s="21" t="s">
        <v>143</v>
      </c>
      <c r="G50" s="24">
        <v>44819</v>
      </c>
      <c r="H50" s="25">
        <v>34000</v>
      </c>
      <c r="I50" s="26">
        <v>2000</v>
      </c>
      <c r="J50" s="26">
        <v>32000</v>
      </c>
      <c r="K50" s="26">
        <v>3199.9999999999991</v>
      </c>
      <c r="L50" s="27">
        <v>28800</v>
      </c>
      <c r="M50" s="25">
        <v>34000</v>
      </c>
      <c r="N50" s="26">
        <f>M50-(Q50/E50)</f>
        <v>2000</v>
      </c>
      <c r="O50" s="26">
        <f t="shared" ref="O50:O61" si="19">P50+Q50</f>
        <v>32000</v>
      </c>
      <c r="P50" s="26">
        <f>(M50-N50)*(100%-E50)</f>
        <v>3199.9999999999991</v>
      </c>
      <c r="Q50" s="27">
        <v>28800</v>
      </c>
      <c r="R50" s="17">
        <f t="shared" si="14"/>
        <v>0</v>
      </c>
      <c r="S50" s="17">
        <f t="shared" si="15"/>
        <v>0</v>
      </c>
      <c r="T50" s="17">
        <f t="shared" si="16"/>
        <v>0</v>
      </c>
      <c r="U50" s="17">
        <f t="shared" si="17"/>
        <v>0</v>
      </c>
      <c r="V50" s="18">
        <f t="shared" si="18"/>
        <v>0</v>
      </c>
    </row>
    <row r="51" spans="1:22" x14ac:dyDescent="0.3">
      <c r="A51" s="19" t="s">
        <v>54</v>
      </c>
      <c r="B51" s="20" t="s">
        <v>144</v>
      </c>
      <c r="C51" s="21" t="s">
        <v>145</v>
      </c>
      <c r="D51" s="22" t="s">
        <v>63</v>
      </c>
      <c r="E51" s="23">
        <v>0.9</v>
      </c>
      <c r="F51" s="21" t="s">
        <v>146</v>
      </c>
      <c r="G51" s="24">
        <v>42901</v>
      </c>
      <c r="H51" s="25">
        <v>32000</v>
      </c>
      <c r="I51" s="26">
        <v>0</v>
      </c>
      <c r="J51" s="26">
        <v>32000</v>
      </c>
      <c r="K51" s="26">
        <v>3199.9999999999991</v>
      </c>
      <c r="L51" s="27">
        <v>28800</v>
      </c>
      <c r="M51" s="25">
        <v>29965.190000000002</v>
      </c>
      <c r="N51" s="26">
        <f>M51-(Q51/E51)</f>
        <v>2645.5900000000038</v>
      </c>
      <c r="O51" s="26">
        <f t="shared" si="19"/>
        <v>27319.599999999999</v>
      </c>
      <c r="P51" s="26">
        <f>(M51-N51)*(100%-E51)</f>
        <v>2731.9599999999991</v>
      </c>
      <c r="Q51" s="27">
        <v>24587.64</v>
      </c>
      <c r="R51" s="17">
        <f t="shared" si="14"/>
        <v>-2034.8099999999977</v>
      </c>
      <c r="S51" s="17">
        <f t="shared" si="15"/>
        <v>2645.5900000000038</v>
      </c>
      <c r="T51" s="17">
        <f t="shared" si="16"/>
        <v>-4680.4000000000015</v>
      </c>
      <c r="U51" s="17">
        <f t="shared" si="17"/>
        <v>-468.03999999999996</v>
      </c>
      <c r="V51" s="18">
        <f t="shared" si="18"/>
        <v>-4212.3600000000006</v>
      </c>
    </row>
    <row r="52" spans="1:22" x14ac:dyDescent="0.3">
      <c r="A52" s="19" t="s">
        <v>54</v>
      </c>
      <c r="B52" s="20" t="s">
        <v>147</v>
      </c>
      <c r="C52" s="21" t="s">
        <v>148</v>
      </c>
      <c r="D52" s="22" t="s">
        <v>63</v>
      </c>
      <c r="E52" s="23">
        <v>0.9</v>
      </c>
      <c r="F52" s="21" t="s">
        <v>149</v>
      </c>
      <c r="G52" s="24">
        <v>42810</v>
      </c>
      <c r="H52" s="25">
        <v>25000</v>
      </c>
      <c r="I52" s="26">
        <v>0</v>
      </c>
      <c r="J52" s="26">
        <v>25000</v>
      </c>
      <c r="K52" s="26">
        <v>2499.9999999999995</v>
      </c>
      <c r="L52" s="27">
        <v>22500</v>
      </c>
      <c r="M52" s="25">
        <v>13260.929999999998</v>
      </c>
      <c r="N52" s="26">
        <f>M52-(Q52/E52)</f>
        <v>2.6299999999991996</v>
      </c>
      <c r="O52" s="26">
        <f t="shared" si="19"/>
        <v>13258.3</v>
      </c>
      <c r="P52" s="26">
        <f>(M52-N52)*(100%-E52)</f>
        <v>1325.8299999999997</v>
      </c>
      <c r="Q52" s="27">
        <v>11932.47</v>
      </c>
      <c r="R52" s="17">
        <f t="shared" si="14"/>
        <v>-11739.070000000002</v>
      </c>
      <c r="S52" s="17">
        <f t="shared" si="15"/>
        <v>2.6299999999991996</v>
      </c>
      <c r="T52" s="17">
        <f t="shared" si="16"/>
        <v>-11741.7</v>
      </c>
      <c r="U52" s="17">
        <f t="shared" si="17"/>
        <v>-1174.1699999999998</v>
      </c>
      <c r="V52" s="18">
        <f t="shared" si="18"/>
        <v>-10567.53</v>
      </c>
    </row>
    <row r="53" spans="1:22" x14ac:dyDescent="0.3">
      <c r="A53" s="19" t="s">
        <v>84</v>
      </c>
      <c r="B53" s="20" t="s">
        <v>150</v>
      </c>
      <c r="C53" s="21" t="s">
        <v>151</v>
      </c>
      <c r="D53" s="22" t="s">
        <v>89</v>
      </c>
      <c r="E53" s="23">
        <v>0.4</v>
      </c>
      <c r="F53" s="21" t="s">
        <v>96</v>
      </c>
      <c r="G53" s="24" t="s">
        <v>57</v>
      </c>
      <c r="H53" s="25">
        <v>15000</v>
      </c>
      <c r="I53" s="26">
        <v>3750</v>
      </c>
      <c r="J53" s="26">
        <v>11250</v>
      </c>
      <c r="K53" s="26">
        <v>6750</v>
      </c>
      <c r="L53" s="27">
        <v>4500</v>
      </c>
      <c r="M53" s="25">
        <v>12947.09</v>
      </c>
      <c r="N53" s="26">
        <f>M53-(Q53/E53)</f>
        <v>1510.0900000000001</v>
      </c>
      <c r="O53" s="26">
        <f t="shared" si="19"/>
        <v>11437</v>
      </c>
      <c r="P53" s="26">
        <f>(M53-N53)*(100%-E53)</f>
        <v>6862.2</v>
      </c>
      <c r="Q53" s="27">
        <v>4574.8</v>
      </c>
      <c r="R53" s="17">
        <f t="shared" si="14"/>
        <v>-2052.91</v>
      </c>
      <c r="S53" s="17">
        <f t="shared" si="15"/>
        <v>-2239.91</v>
      </c>
      <c r="T53" s="17">
        <f t="shared" si="16"/>
        <v>187</v>
      </c>
      <c r="U53" s="17">
        <f t="shared" si="17"/>
        <v>112.19999999999982</v>
      </c>
      <c r="V53" s="18">
        <f t="shared" si="18"/>
        <v>74.800000000000182</v>
      </c>
    </row>
    <row r="54" spans="1:22" x14ac:dyDescent="0.3">
      <c r="A54" s="19" t="s">
        <v>84</v>
      </c>
      <c r="B54" s="20" t="s">
        <v>152</v>
      </c>
      <c r="C54" s="21" t="s">
        <v>153</v>
      </c>
      <c r="D54" s="22" t="s">
        <v>154</v>
      </c>
      <c r="E54" s="23">
        <v>0.85</v>
      </c>
      <c r="F54" s="21" t="s">
        <v>155</v>
      </c>
      <c r="G54" s="24" t="s">
        <v>156</v>
      </c>
      <c r="H54" s="25">
        <v>250000</v>
      </c>
      <c r="I54" s="26">
        <v>0</v>
      </c>
      <c r="J54" s="26">
        <v>250000</v>
      </c>
      <c r="K54" s="26">
        <v>37500.000000000007</v>
      </c>
      <c r="L54" s="27">
        <v>212500</v>
      </c>
      <c r="M54" s="25">
        <v>250000</v>
      </c>
      <c r="N54" s="26">
        <v>40934</v>
      </c>
      <c r="O54" s="26">
        <f t="shared" si="19"/>
        <v>209066</v>
      </c>
      <c r="P54" s="26">
        <v>31360</v>
      </c>
      <c r="Q54" s="27">
        <v>177706</v>
      </c>
      <c r="R54" s="17">
        <f t="shared" si="14"/>
        <v>0</v>
      </c>
      <c r="S54" s="17">
        <f t="shared" si="15"/>
        <v>40934</v>
      </c>
      <c r="T54" s="17">
        <f t="shared" si="16"/>
        <v>-40934</v>
      </c>
      <c r="U54" s="17">
        <f t="shared" si="17"/>
        <v>-6140.0000000000073</v>
      </c>
      <c r="V54" s="18">
        <f t="shared" si="18"/>
        <v>-34794</v>
      </c>
    </row>
    <row r="55" spans="1:22" x14ac:dyDescent="0.3">
      <c r="A55" s="19" t="s">
        <v>16</v>
      </c>
      <c r="B55" s="20" t="s">
        <v>157</v>
      </c>
      <c r="C55" s="21" t="s">
        <v>158</v>
      </c>
      <c r="D55" s="22" t="s">
        <v>89</v>
      </c>
      <c r="E55" s="23">
        <v>0.85</v>
      </c>
      <c r="F55" s="21" t="s">
        <v>159</v>
      </c>
      <c r="G55" s="24">
        <v>42272</v>
      </c>
      <c r="H55" s="25">
        <v>2000</v>
      </c>
      <c r="I55" s="26">
        <v>0</v>
      </c>
      <c r="J55" s="26">
        <v>2000</v>
      </c>
      <c r="K55" s="26">
        <v>300.00000000000006</v>
      </c>
      <c r="L55" s="27">
        <v>1700</v>
      </c>
      <c r="M55" s="25">
        <v>1204.9299999999998</v>
      </c>
      <c r="N55" s="26">
        <f t="shared" ref="N55:N61" si="20">M55-(Q55/E55)</f>
        <v>17.682941176470422</v>
      </c>
      <c r="O55" s="26">
        <f t="shared" si="19"/>
        <v>1187.2470588235294</v>
      </c>
      <c r="P55" s="26">
        <f t="shared" ref="P55:P61" si="21">(M55-N55)*(100%-E55)</f>
        <v>178.08705882352945</v>
      </c>
      <c r="Q55" s="27">
        <v>1009.16</v>
      </c>
      <c r="R55" s="17">
        <f t="shared" si="14"/>
        <v>-795.07000000000016</v>
      </c>
      <c r="S55" s="17">
        <f t="shared" si="15"/>
        <v>17.682941176470422</v>
      </c>
      <c r="T55" s="17">
        <f t="shared" si="16"/>
        <v>-812.75294117647059</v>
      </c>
      <c r="U55" s="17">
        <f t="shared" si="17"/>
        <v>-121.91294117647061</v>
      </c>
      <c r="V55" s="18">
        <f t="shared" si="18"/>
        <v>-690.84</v>
      </c>
    </row>
    <row r="56" spans="1:22" x14ac:dyDescent="0.3">
      <c r="A56" s="19" t="s">
        <v>16</v>
      </c>
      <c r="B56" s="20" t="s">
        <v>160</v>
      </c>
      <c r="C56" s="21" t="s">
        <v>161</v>
      </c>
      <c r="D56" s="22" t="s">
        <v>89</v>
      </c>
      <c r="E56" s="23">
        <v>1</v>
      </c>
      <c r="F56" s="21" t="s">
        <v>162</v>
      </c>
      <c r="G56" s="24">
        <v>43720</v>
      </c>
      <c r="H56" s="25">
        <v>2000</v>
      </c>
      <c r="I56" s="26">
        <v>250</v>
      </c>
      <c r="J56" s="26">
        <v>1750</v>
      </c>
      <c r="K56" s="26">
        <v>0</v>
      </c>
      <c r="L56" s="27">
        <v>1750</v>
      </c>
      <c r="M56" s="25">
        <v>1159.8</v>
      </c>
      <c r="N56" s="26">
        <f t="shared" si="20"/>
        <v>132.90000000000009</v>
      </c>
      <c r="O56" s="26">
        <f t="shared" si="19"/>
        <v>1026.8999999999999</v>
      </c>
      <c r="P56" s="26">
        <f t="shared" si="21"/>
        <v>0</v>
      </c>
      <c r="Q56" s="27">
        <v>1026.8999999999999</v>
      </c>
      <c r="R56" s="17">
        <f t="shared" si="14"/>
        <v>-840.2</v>
      </c>
      <c r="S56" s="17">
        <f t="shared" si="15"/>
        <v>-117.09999999999991</v>
      </c>
      <c r="T56" s="17">
        <f t="shared" si="16"/>
        <v>-723.10000000000014</v>
      </c>
      <c r="U56" s="17">
        <f t="shared" si="17"/>
        <v>0</v>
      </c>
      <c r="V56" s="18">
        <f t="shared" si="18"/>
        <v>-723.10000000000014</v>
      </c>
    </row>
    <row r="57" spans="1:22" x14ac:dyDescent="0.3">
      <c r="A57" s="19" t="s">
        <v>16</v>
      </c>
      <c r="B57" s="20" t="s">
        <v>163</v>
      </c>
      <c r="C57" s="21" t="s">
        <v>164</v>
      </c>
      <c r="D57" s="22" t="s">
        <v>165</v>
      </c>
      <c r="E57" s="23">
        <v>0.9</v>
      </c>
      <c r="F57" s="21" t="s">
        <v>166</v>
      </c>
      <c r="G57" s="24">
        <v>42425</v>
      </c>
      <c r="H57" s="25">
        <v>1550</v>
      </c>
      <c r="I57" s="26">
        <v>50</v>
      </c>
      <c r="J57" s="26">
        <v>1500</v>
      </c>
      <c r="K57" s="26">
        <v>149.99999999999997</v>
      </c>
      <c r="L57" s="27">
        <v>1350</v>
      </c>
      <c r="M57" s="25">
        <v>857.99</v>
      </c>
      <c r="N57" s="26">
        <f t="shared" si="20"/>
        <v>0.44555555555564297</v>
      </c>
      <c r="O57" s="26">
        <f t="shared" si="19"/>
        <v>857.54444444444437</v>
      </c>
      <c r="P57" s="26">
        <f t="shared" si="21"/>
        <v>85.754444444444417</v>
      </c>
      <c r="Q57" s="27">
        <v>771.79</v>
      </c>
      <c r="R57" s="17">
        <f t="shared" si="14"/>
        <v>-692.01</v>
      </c>
      <c r="S57" s="17">
        <f t="shared" si="15"/>
        <v>-49.554444444444357</v>
      </c>
      <c r="T57" s="17">
        <f t="shared" si="16"/>
        <v>-642.45555555555563</v>
      </c>
      <c r="U57" s="17">
        <f t="shared" si="17"/>
        <v>-64.245555555555555</v>
      </c>
      <c r="V57" s="18">
        <f t="shared" si="18"/>
        <v>-578.21</v>
      </c>
    </row>
    <row r="58" spans="1:22" x14ac:dyDescent="0.3">
      <c r="A58" s="19" t="s">
        <v>36</v>
      </c>
      <c r="B58" s="20" t="s">
        <v>167</v>
      </c>
      <c r="C58" s="21" t="s">
        <v>168</v>
      </c>
      <c r="D58" s="22" t="s">
        <v>38</v>
      </c>
      <c r="E58" s="23">
        <v>0.9</v>
      </c>
      <c r="F58" s="21" t="s">
        <v>169</v>
      </c>
      <c r="G58" s="24">
        <v>42425</v>
      </c>
      <c r="H58" s="25">
        <v>73100</v>
      </c>
      <c r="I58" s="26">
        <v>1550</v>
      </c>
      <c r="J58" s="26">
        <v>71550</v>
      </c>
      <c r="K58" s="26">
        <v>7154.9999999999982</v>
      </c>
      <c r="L58" s="27">
        <v>64395</v>
      </c>
      <c r="M58" s="25">
        <v>32469.599999999999</v>
      </c>
      <c r="N58" s="26">
        <f t="shared" si="20"/>
        <v>4184.9222222222234</v>
      </c>
      <c r="O58" s="26">
        <f t="shared" si="19"/>
        <v>28284.677777777775</v>
      </c>
      <c r="P58" s="26">
        <f t="shared" si="21"/>
        <v>2828.467777777777</v>
      </c>
      <c r="Q58" s="27">
        <v>25456.21</v>
      </c>
      <c r="R58" s="17">
        <f t="shared" si="14"/>
        <v>-40630.400000000001</v>
      </c>
      <c r="S58" s="17">
        <f t="shared" si="15"/>
        <v>2634.9222222222234</v>
      </c>
      <c r="T58" s="17">
        <f t="shared" si="16"/>
        <v>-43265.322222222225</v>
      </c>
      <c r="U58" s="17">
        <f t="shared" si="17"/>
        <v>-4326.5322222222212</v>
      </c>
      <c r="V58" s="18">
        <f t="shared" si="18"/>
        <v>-38938.79</v>
      </c>
    </row>
    <row r="59" spans="1:22" x14ac:dyDescent="0.3">
      <c r="A59" s="19" t="s">
        <v>102</v>
      </c>
      <c r="B59" s="20" t="s">
        <v>170</v>
      </c>
      <c r="C59" s="21" t="s">
        <v>171</v>
      </c>
      <c r="D59" s="22" t="s">
        <v>38</v>
      </c>
      <c r="E59" s="23">
        <v>0.9</v>
      </c>
      <c r="F59" s="21" t="s">
        <v>172</v>
      </c>
      <c r="G59" s="24">
        <v>42992</v>
      </c>
      <c r="H59" s="25">
        <v>14000</v>
      </c>
      <c r="I59" s="26">
        <v>1500</v>
      </c>
      <c r="J59" s="26">
        <v>12500</v>
      </c>
      <c r="K59" s="26">
        <v>1249.9999999999998</v>
      </c>
      <c r="L59" s="27">
        <v>11250</v>
      </c>
      <c r="M59" s="25">
        <v>10693.02</v>
      </c>
      <c r="N59" s="26">
        <f t="shared" si="20"/>
        <v>147.49777777777672</v>
      </c>
      <c r="O59" s="26">
        <f t="shared" si="19"/>
        <v>10545.522222222224</v>
      </c>
      <c r="P59" s="26">
        <f t="shared" si="21"/>
        <v>1054.5522222222221</v>
      </c>
      <c r="Q59" s="27">
        <v>9490.9700000000012</v>
      </c>
      <c r="R59" s="17">
        <f t="shared" si="14"/>
        <v>-3306.9799999999996</v>
      </c>
      <c r="S59" s="17">
        <f t="shared" si="15"/>
        <v>-1352.5022222222233</v>
      </c>
      <c r="T59" s="17">
        <f t="shared" si="16"/>
        <v>-1954.4777777777763</v>
      </c>
      <c r="U59" s="17">
        <f t="shared" si="17"/>
        <v>-195.44777777777767</v>
      </c>
      <c r="V59" s="18">
        <f t="shared" si="18"/>
        <v>-1759.0299999999988</v>
      </c>
    </row>
    <row r="60" spans="1:22" x14ac:dyDescent="0.3">
      <c r="A60" s="19" t="s">
        <v>73</v>
      </c>
      <c r="B60" s="20" t="s">
        <v>173</v>
      </c>
      <c r="C60" s="21" t="s">
        <v>174</v>
      </c>
      <c r="D60" s="22" t="s">
        <v>38</v>
      </c>
      <c r="E60" s="23">
        <v>0.9</v>
      </c>
      <c r="F60" s="21" t="s">
        <v>122</v>
      </c>
      <c r="G60" s="24">
        <v>42481</v>
      </c>
      <c r="H60" s="25">
        <v>123000</v>
      </c>
      <c r="I60" s="26">
        <v>8500</v>
      </c>
      <c r="J60" s="26">
        <v>114500</v>
      </c>
      <c r="K60" s="26">
        <v>11449.999999999998</v>
      </c>
      <c r="L60" s="27">
        <v>103050</v>
      </c>
      <c r="M60" s="25">
        <v>112803.79999999999</v>
      </c>
      <c r="N60" s="26">
        <f t="shared" si="20"/>
        <v>2958.3666666666541</v>
      </c>
      <c r="O60" s="26">
        <f t="shared" si="19"/>
        <v>109845.43333333333</v>
      </c>
      <c r="P60" s="26">
        <f t="shared" si="21"/>
        <v>10984.543333333331</v>
      </c>
      <c r="Q60" s="27">
        <v>98860.89</v>
      </c>
      <c r="R60" s="17">
        <f t="shared" si="14"/>
        <v>-10196.200000000012</v>
      </c>
      <c r="S60" s="17">
        <f t="shared" si="15"/>
        <v>-5541.6333333333459</v>
      </c>
      <c r="T60" s="17">
        <f t="shared" si="16"/>
        <v>-4654.5666666666657</v>
      </c>
      <c r="U60" s="17">
        <f t="shared" si="17"/>
        <v>-465.45666666666693</v>
      </c>
      <c r="V60" s="18">
        <f t="shared" si="18"/>
        <v>-4189.1100000000006</v>
      </c>
    </row>
    <row r="61" spans="1:22" x14ac:dyDescent="0.3">
      <c r="A61" s="19" t="s">
        <v>73</v>
      </c>
      <c r="B61" s="20" t="s">
        <v>175</v>
      </c>
      <c r="C61" s="21" t="s">
        <v>176</v>
      </c>
      <c r="D61" s="22" t="s">
        <v>38</v>
      </c>
      <c r="E61" s="23">
        <v>0.9</v>
      </c>
      <c r="F61" s="21" t="s">
        <v>79</v>
      </c>
      <c r="G61" s="24">
        <v>43986</v>
      </c>
      <c r="H61" s="25">
        <v>182000</v>
      </c>
      <c r="I61" s="26">
        <v>58753</v>
      </c>
      <c r="J61" s="26">
        <v>123247.03999999999</v>
      </c>
      <c r="K61" s="26">
        <v>12324.699999999997</v>
      </c>
      <c r="L61" s="27">
        <v>110922.34</v>
      </c>
      <c r="M61" s="25">
        <v>171135.61</v>
      </c>
      <c r="N61" s="26">
        <f t="shared" si="20"/>
        <v>47888.565555555528</v>
      </c>
      <c r="O61" s="26">
        <f t="shared" si="19"/>
        <v>123247.04444444446</v>
      </c>
      <c r="P61" s="26">
        <f t="shared" si="21"/>
        <v>12324.704444444444</v>
      </c>
      <c r="Q61" s="27">
        <v>110922.34000000001</v>
      </c>
      <c r="R61" s="17">
        <f t="shared" si="14"/>
        <v>-10864.390000000014</v>
      </c>
      <c r="S61" s="17">
        <f t="shared" si="15"/>
        <v>-10864.434444444472</v>
      </c>
      <c r="T61" s="17">
        <f t="shared" si="16"/>
        <v>4.4444444647524506E-3</v>
      </c>
      <c r="U61" s="17">
        <f t="shared" si="17"/>
        <v>4.4444444465625565E-3</v>
      </c>
      <c r="V61" s="18">
        <f t="shared" si="18"/>
        <v>0</v>
      </c>
    </row>
    <row r="62" spans="1:22" x14ac:dyDescent="0.3">
      <c r="A62" s="19" t="s">
        <v>102</v>
      </c>
      <c r="B62" s="20" t="s">
        <v>177</v>
      </c>
      <c r="C62" s="21">
        <v>3309</v>
      </c>
      <c r="D62" s="22" t="s">
        <v>32</v>
      </c>
      <c r="E62" s="23">
        <v>0.95</v>
      </c>
      <c r="F62" s="21" t="s">
        <v>178</v>
      </c>
      <c r="G62" s="24">
        <v>42481</v>
      </c>
      <c r="H62" s="25">
        <v>10300</v>
      </c>
      <c r="I62" s="26">
        <v>300</v>
      </c>
      <c r="J62" s="26">
        <v>10000</v>
      </c>
      <c r="K62" s="26">
        <v>500.00000000000045</v>
      </c>
      <c r="L62" s="27">
        <v>9500</v>
      </c>
      <c r="M62" s="25">
        <v>7137.59</v>
      </c>
      <c r="N62" s="26">
        <v>0</v>
      </c>
      <c r="O62" s="26">
        <v>7137.5994999999994</v>
      </c>
      <c r="P62" s="26">
        <v>356.87950000000035</v>
      </c>
      <c r="Q62" s="27">
        <v>6780.7199999999993</v>
      </c>
      <c r="R62" s="17">
        <f t="shared" si="14"/>
        <v>-3162.41</v>
      </c>
      <c r="S62" s="17">
        <f t="shared" si="15"/>
        <v>-300</v>
      </c>
      <c r="T62" s="17">
        <f t="shared" si="16"/>
        <v>-2862.4005000000006</v>
      </c>
      <c r="U62" s="17">
        <f t="shared" si="17"/>
        <v>-143.12050000000011</v>
      </c>
      <c r="V62" s="18">
        <f t="shared" si="18"/>
        <v>-2719.2800000000007</v>
      </c>
    </row>
    <row r="63" spans="1:22" x14ac:dyDescent="0.3">
      <c r="A63" s="19" t="s">
        <v>102</v>
      </c>
      <c r="B63" s="20" t="s">
        <v>179</v>
      </c>
      <c r="C63" s="21">
        <v>3311</v>
      </c>
      <c r="D63" s="22" t="s">
        <v>32</v>
      </c>
      <c r="E63" s="23">
        <v>0.95</v>
      </c>
      <c r="F63" s="21" t="s">
        <v>180</v>
      </c>
      <c r="G63" s="24">
        <v>42465</v>
      </c>
      <c r="H63" s="25">
        <v>5150</v>
      </c>
      <c r="I63" s="26">
        <v>200</v>
      </c>
      <c r="J63" s="26">
        <v>4950</v>
      </c>
      <c r="K63" s="26">
        <v>247.50000000000023</v>
      </c>
      <c r="L63" s="27">
        <v>4702.5</v>
      </c>
      <c r="M63" s="25">
        <v>4085.49</v>
      </c>
      <c r="N63" s="26">
        <v>4.6163157894734468</v>
      </c>
      <c r="O63" s="26">
        <v>4080.8736842105263</v>
      </c>
      <c r="P63" s="26">
        <v>204.04368421052649</v>
      </c>
      <c r="Q63" s="27">
        <v>3876.83</v>
      </c>
      <c r="R63" s="17">
        <f t="shared" si="14"/>
        <v>-1064.5100000000002</v>
      </c>
      <c r="S63" s="17">
        <f t="shared" si="15"/>
        <v>-195.38368421052655</v>
      </c>
      <c r="T63" s="17">
        <f t="shared" si="16"/>
        <v>-869.12631578947367</v>
      </c>
      <c r="U63" s="17">
        <f t="shared" si="17"/>
        <v>-43.456315789473734</v>
      </c>
      <c r="V63" s="18">
        <f t="shared" si="18"/>
        <v>-825.67000000000007</v>
      </c>
    </row>
    <row r="64" spans="1:22" x14ac:dyDescent="0.3">
      <c r="A64" s="19" t="s">
        <v>181</v>
      </c>
      <c r="B64" s="20" t="s">
        <v>182</v>
      </c>
      <c r="C64" s="21">
        <v>3312</v>
      </c>
      <c r="D64" s="22" t="s">
        <v>32</v>
      </c>
      <c r="E64" s="23">
        <v>0.95</v>
      </c>
      <c r="F64" s="21" t="s">
        <v>178</v>
      </c>
      <c r="G64" s="24">
        <v>42481</v>
      </c>
      <c r="H64" s="25">
        <v>9200</v>
      </c>
      <c r="I64" s="26">
        <v>200</v>
      </c>
      <c r="J64" s="26">
        <v>9000</v>
      </c>
      <c r="K64" s="26">
        <v>450.0000000000004</v>
      </c>
      <c r="L64" s="27">
        <v>8550</v>
      </c>
      <c r="M64" s="25">
        <v>6964.42</v>
      </c>
      <c r="N64" s="26">
        <v>0</v>
      </c>
      <c r="O64" s="26">
        <v>6964.451</v>
      </c>
      <c r="P64" s="26">
        <v>348.22100000000029</v>
      </c>
      <c r="Q64" s="27">
        <v>6616.23</v>
      </c>
      <c r="R64" s="17">
        <f t="shared" si="14"/>
        <v>-2235.58</v>
      </c>
      <c r="S64" s="17">
        <f t="shared" si="15"/>
        <v>-200</v>
      </c>
      <c r="T64" s="17">
        <f t="shared" si="16"/>
        <v>-2035.549</v>
      </c>
      <c r="U64" s="17">
        <f t="shared" si="17"/>
        <v>-101.77900000000011</v>
      </c>
      <c r="V64" s="18">
        <f t="shared" si="18"/>
        <v>-1933.7700000000004</v>
      </c>
    </row>
    <row r="65" spans="1:22" x14ac:dyDescent="0.3">
      <c r="A65" s="19" t="s">
        <v>181</v>
      </c>
      <c r="B65" s="20" t="s">
        <v>183</v>
      </c>
      <c r="C65" s="21">
        <v>3313</v>
      </c>
      <c r="D65" s="22" t="s">
        <v>32</v>
      </c>
      <c r="E65" s="23">
        <v>0.95</v>
      </c>
      <c r="F65" s="21" t="s">
        <v>178</v>
      </c>
      <c r="G65" s="24">
        <v>42481</v>
      </c>
      <c r="H65" s="25">
        <v>10200</v>
      </c>
      <c r="I65" s="26">
        <v>200</v>
      </c>
      <c r="J65" s="26">
        <v>10000</v>
      </c>
      <c r="K65" s="26">
        <v>500.00000000000045</v>
      </c>
      <c r="L65" s="27">
        <v>9500</v>
      </c>
      <c r="M65" s="25">
        <v>4457.5599999999995</v>
      </c>
      <c r="N65" s="26">
        <v>0</v>
      </c>
      <c r="O65" s="26">
        <v>4457.5580000000009</v>
      </c>
      <c r="P65" s="26">
        <v>222.87800000000018</v>
      </c>
      <c r="Q65" s="27">
        <v>4234.68</v>
      </c>
      <c r="R65" s="17">
        <f t="shared" si="14"/>
        <v>-5742.4400000000005</v>
      </c>
      <c r="S65" s="17">
        <f t="shared" si="15"/>
        <v>-200</v>
      </c>
      <c r="T65" s="17">
        <f t="shared" si="16"/>
        <v>-5542.4419999999991</v>
      </c>
      <c r="U65" s="17">
        <f t="shared" si="17"/>
        <v>-277.1220000000003</v>
      </c>
      <c r="V65" s="18">
        <f t="shared" si="18"/>
        <v>-5265.32</v>
      </c>
    </row>
    <row r="66" spans="1:22" x14ac:dyDescent="0.3">
      <c r="A66" s="19" t="s">
        <v>181</v>
      </c>
      <c r="B66" s="20" t="s">
        <v>184</v>
      </c>
      <c r="C66" s="21">
        <v>3314</v>
      </c>
      <c r="D66" s="22" t="s">
        <v>32</v>
      </c>
      <c r="E66" s="23">
        <v>0.95</v>
      </c>
      <c r="F66" s="21" t="s">
        <v>178</v>
      </c>
      <c r="G66" s="24">
        <v>42481</v>
      </c>
      <c r="H66" s="25">
        <v>9000</v>
      </c>
      <c r="I66" s="26">
        <v>200</v>
      </c>
      <c r="J66" s="26">
        <v>8800</v>
      </c>
      <c r="K66" s="26">
        <v>440.0000000000004</v>
      </c>
      <c r="L66" s="27">
        <v>8360</v>
      </c>
      <c r="M66" s="25">
        <v>7300.2199999999993</v>
      </c>
      <c r="N66" s="26">
        <v>32.209473684210025</v>
      </c>
      <c r="O66" s="26">
        <v>7268.0105263157893</v>
      </c>
      <c r="P66" s="26">
        <v>363.40052631578976</v>
      </c>
      <c r="Q66" s="27">
        <v>6904.61</v>
      </c>
      <c r="R66" s="17">
        <f t="shared" si="14"/>
        <v>-1699.7800000000007</v>
      </c>
      <c r="S66" s="17">
        <f t="shared" si="15"/>
        <v>-167.79052631578998</v>
      </c>
      <c r="T66" s="17">
        <f t="shared" si="16"/>
        <v>-1531.9894736842107</v>
      </c>
      <c r="U66" s="17">
        <f t="shared" si="17"/>
        <v>-76.599473684210636</v>
      </c>
      <c r="V66" s="18">
        <f t="shared" si="18"/>
        <v>-1455.3900000000003</v>
      </c>
    </row>
    <row r="67" spans="1:22" x14ac:dyDescent="0.3">
      <c r="A67" s="19" t="s">
        <v>181</v>
      </c>
      <c r="B67" s="20" t="s">
        <v>185</v>
      </c>
      <c r="C67" s="21">
        <v>3315</v>
      </c>
      <c r="D67" s="22" t="s">
        <v>32</v>
      </c>
      <c r="E67" s="23">
        <v>0.95</v>
      </c>
      <c r="F67" s="21" t="s">
        <v>178</v>
      </c>
      <c r="G67" s="24">
        <v>42481</v>
      </c>
      <c r="H67" s="25">
        <v>3400</v>
      </c>
      <c r="I67" s="26">
        <v>200</v>
      </c>
      <c r="J67" s="26">
        <v>3200</v>
      </c>
      <c r="K67" s="26">
        <v>160.00000000000014</v>
      </c>
      <c r="L67" s="27">
        <v>3040</v>
      </c>
      <c r="M67" s="25">
        <v>1608.1</v>
      </c>
      <c r="N67" s="26">
        <v>0</v>
      </c>
      <c r="O67" s="26">
        <v>1608.095</v>
      </c>
      <c r="P67" s="26">
        <v>80.405000000000072</v>
      </c>
      <c r="Q67" s="27">
        <v>1527.69</v>
      </c>
      <c r="R67" s="17">
        <f t="shared" ref="R67:R98" si="22">M67-H67</f>
        <v>-1791.9</v>
      </c>
      <c r="S67" s="17">
        <f t="shared" ref="S67:S98" si="23">N67-I67</f>
        <v>-200</v>
      </c>
      <c r="T67" s="17">
        <f t="shared" ref="T67:T98" si="24">O67-J67</f>
        <v>-1591.905</v>
      </c>
      <c r="U67" s="17">
        <f t="shared" ref="U67:U98" si="25">P67-K67</f>
        <v>-79.59500000000007</v>
      </c>
      <c r="V67" s="18">
        <f t="shared" ref="V67:V98" si="26">Q67-L67</f>
        <v>-1512.31</v>
      </c>
    </row>
    <row r="68" spans="1:22" x14ac:dyDescent="0.3">
      <c r="A68" s="19" t="s">
        <v>54</v>
      </c>
      <c r="B68" s="20" t="s">
        <v>186</v>
      </c>
      <c r="C68" s="21" t="s">
        <v>187</v>
      </c>
      <c r="D68" s="22" t="s">
        <v>38</v>
      </c>
      <c r="E68" s="23">
        <v>0.9</v>
      </c>
      <c r="F68" s="21" t="s">
        <v>60</v>
      </c>
      <c r="G68" s="24">
        <v>42635</v>
      </c>
      <c r="H68" s="25">
        <v>15000</v>
      </c>
      <c r="I68" s="26">
        <v>0</v>
      </c>
      <c r="J68" s="26">
        <v>15000</v>
      </c>
      <c r="K68" s="26">
        <v>1499.9999999999998</v>
      </c>
      <c r="L68" s="27">
        <v>13500</v>
      </c>
      <c r="M68" s="25">
        <v>10943.1</v>
      </c>
      <c r="N68" s="26">
        <v>213.37777777777774</v>
      </c>
      <c r="O68" s="26">
        <v>10729.722222222223</v>
      </c>
      <c r="P68" s="26">
        <v>1072.9722222222219</v>
      </c>
      <c r="Q68" s="27">
        <v>9656.75</v>
      </c>
      <c r="R68" s="17">
        <f t="shared" si="22"/>
        <v>-4056.8999999999996</v>
      </c>
      <c r="S68" s="17">
        <f t="shared" si="23"/>
        <v>213.37777777777774</v>
      </c>
      <c r="T68" s="17">
        <f t="shared" si="24"/>
        <v>-4270.2777777777774</v>
      </c>
      <c r="U68" s="17">
        <f t="shared" si="25"/>
        <v>-427.02777777777783</v>
      </c>
      <c r="V68" s="18">
        <f t="shared" si="26"/>
        <v>-3843.25</v>
      </c>
    </row>
    <row r="69" spans="1:22" x14ac:dyDescent="0.3">
      <c r="A69" s="19" t="s">
        <v>36</v>
      </c>
      <c r="B69" s="20" t="s">
        <v>188</v>
      </c>
      <c r="C69" s="21" t="s">
        <v>189</v>
      </c>
      <c r="D69" s="22" t="s">
        <v>38</v>
      </c>
      <c r="E69" s="23">
        <v>0.9</v>
      </c>
      <c r="F69" s="21" t="s">
        <v>190</v>
      </c>
      <c r="G69" s="24">
        <v>42635</v>
      </c>
      <c r="H69" s="25">
        <v>418000</v>
      </c>
      <c r="I69" s="26">
        <v>8000</v>
      </c>
      <c r="J69" s="26">
        <v>410000</v>
      </c>
      <c r="K69" s="26">
        <v>40999.999999999993</v>
      </c>
      <c r="L69" s="27">
        <v>369000</v>
      </c>
      <c r="M69" s="25">
        <v>212610.40000000002</v>
      </c>
      <c r="N69" s="26">
        <v>0</v>
      </c>
      <c r="O69" s="26">
        <v>212610.40000000002</v>
      </c>
      <c r="P69" s="26">
        <v>20806.400000000023</v>
      </c>
      <c r="Q69" s="27">
        <v>191804</v>
      </c>
      <c r="R69" s="17">
        <f t="shared" si="22"/>
        <v>-205389.59999999998</v>
      </c>
      <c r="S69" s="17">
        <f t="shared" si="23"/>
        <v>-8000</v>
      </c>
      <c r="T69" s="17">
        <f t="shared" si="24"/>
        <v>-197389.59999999998</v>
      </c>
      <c r="U69" s="17">
        <f t="shared" si="25"/>
        <v>-20193.599999999969</v>
      </c>
      <c r="V69" s="18">
        <f t="shared" si="26"/>
        <v>-177196</v>
      </c>
    </row>
    <row r="70" spans="1:22" x14ac:dyDescent="0.3">
      <c r="A70" s="19" t="s">
        <v>36</v>
      </c>
      <c r="B70" s="20" t="s">
        <v>191</v>
      </c>
      <c r="C70" s="21" t="s">
        <v>192</v>
      </c>
      <c r="D70" s="22" t="s">
        <v>38</v>
      </c>
      <c r="E70" s="23">
        <v>0.9</v>
      </c>
      <c r="F70" s="21" t="s">
        <v>193</v>
      </c>
      <c r="G70" s="24" t="s">
        <v>194</v>
      </c>
      <c r="H70" s="25">
        <v>196500</v>
      </c>
      <c r="I70" s="26">
        <v>1000</v>
      </c>
      <c r="J70" s="26">
        <v>195500</v>
      </c>
      <c r="K70" s="26">
        <v>19549.999999999996</v>
      </c>
      <c r="L70" s="27">
        <v>175950</v>
      </c>
      <c r="M70" s="25">
        <v>161100.87</v>
      </c>
      <c r="N70" s="26">
        <v>15327.047777777771</v>
      </c>
      <c r="O70" s="26">
        <v>145773.82222222222</v>
      </c>
      <c r="P70" s="26">
        <v>14577.382222222219</v>
      </c>
      <c r="Q70" s="27">
        <v>131196.44</v>
      </c>
      <c r="R70" s="17">
        <f t="shared" si="22"/>
        <v>-35399.130000000005</v>
      </c>
      <c r="S70" s="17">
        <f t="shared" si="23"/>
        <v>14327.047777777771</v>
      </c>
      <c r="T70" s="17">
        <f t="shared" si="24"/>
        <v>-49726.177777777775</v>
      </c>
      <c r="U70" s="17">
        <f t="shared" si="25"/>
        <v>-4972.6177777777775</v>
      </c>
      <c r="V70" s="18">
        <f t="shared" si="26"/>
        <v>-44753.56</v>
      </c>
    </row>
    <row r="71" spans="1:22" x14ac:dyDescent="0.3">
      <c r="A71" s="19" t="s">
        <v>36</v>
      </c>
      <c r="B71" s="20" t="s">
        <v>195</v>
      </c>
      <c r="C71" s="21" t="s">
        <v>196</v>
      </c>
      <c r="D71" s="22" t="s">
        <v>38</v>
      </c>
      <c r="E71" s="23">
        <v>0.9</v>
      </c>
      <c r="F71" s="21" t="s">
        <v>193</v>
      </c>
      <c r="G71" s="24" t="s">
        <v>194</v>
      </c>
      <c r="H71" s="25">
        <v>462000</v>
      </c>
      <c r="I71" s="26">
        <v>171000</v>
      </c>
      <c r="J71" s="26">
        <v>291000</v>
      </c>
      <c r="K71" s="26">
        <v>29099.999999999993</v>
      </c>
      <c r="L71" s="27">
        <v>261900</v>
      </c>
      <c r="M71" s="25">
        <v>305372.12</v>
      </c>
      <c r="N71" s="26">
        <v>32431.397777777805</v>
      </c>
      <c r="O71" s="26">
        <v>272940.72222222219</v>
      </c>
      <c r="P71" s="26">
        <v>27294.072222222214</v>
      </c>
      <c r="Q71" s="27">
        <v>245646.64999999997</v>
      </c>
      <c r="R71" s="17">
        <f t="shared" si="22"/>
        <v>-156627.88</v>
      </c>
      <c r="S71" s="17">
        <f t="shared" si="23"/>
        <v>-138568.60222222219</v>
      </c>
      <c r="T71" s="17">
        <f t="shared" si="24"/>
        <v>-18059.27777777781</v>
      </c>
      <c r="U71" s="17">
        <f t="shared" si="25"/>
        <v>-1805.9277777777788</v>
      </c>
      <c r="V71" s="18">
        <f t="shared" si="26"/>
        <v>-16253.350000000035</v>
      </c>
    </row>
    <row r="72" spans="1:22" x14ac:dyDescent="0.3">
      <c r="A72" s="19" t="s">
        <v>36</v>
      </c>
      <c r="B72" s="20" t="s">
        <v>197</v>
      </c>
      <c r="C72" s="21" t="s">
        <v>198</v>
      </c>
      <c r="D72" s="22" t="s">
        <v>38</v>
      </c>
      <c r="E72" s="23">
        <v>0.9</v>
      </c>
      <c r="F72" s="21" t="s">
        <v>193</v>
      </c>
      <c r="G72" s="24" t="s">
        <v>194</v>
      </c>
      <c r="H72" s="25">
        <v>62740</v>
      </c>
      <c r="I72" s="26">
        <v>18140</v>
      </c>
      <c r="J72" s="26">
        <v>44600</v>
      </c>
      <c r="K72" s="26">
        <v>4459.9999999999991</v>
      </c>
      <c r="L72" s="27">
        <v>40140</v>
      </c>
      <c r="M72" s="25">
        <v>27573</v>
      </c>
      <c r="N72" s="26">
        <v>1745.7777777777774</v>
      </c>
      <c r="O72" s="26">
        <v>25827.222222222223</v>
      </c>
      <c r="P72" s="26">
        <v>2582.7222222222217</v>
      </c>
      <c r="Q72" s="27">
        <v>23244.5</v>
      </c>
      <c r="R72" s="17">
        <f t="shared" si="22"/>
        <v>-35167</v>
      </c>
      <c r="S72" s="17">
        <f t="shared" si="23"/>
        <v>-16394.222222222223</v>
      </c>
      <c r="T72" s="17">
        <f t="shared" si="24"/>
        <v>-18772.777777777777</v>
      </c>
      <c r="U72" s="17">
        <f t="shared" si="25"/>
        <v>-1877.2777777777774</v>
      </c>
      <c r="V72" s="18">
        <f t="shared" si="26"/>
        <v>-16895.5</v>
      </c>
    </row>
    <row r="73" spans="1:22" x14ac:dyDescent="0.3">
      <c r="A73" s="19" t="s">
        <v>36</v>
      </c>
      <c r="B73" s="20" t="s">
        <v>199</v>
      </c>
      <c r="C73" s="21" t="s">
        <v>200</v>
      </c>
      <c r="D73" s="22" t="s">
        <v>38</v>
      </c>
      <c r="E73" s="23">
        <v>0.9</v>
      </c>
      <c r="F73" s="21" t="s">
        <v>201</v>
      </c>
      <c r="G73" s="24">
        <v>42810</v>
      </c>
      <c r="H73" s="25">
        <v>214000</v>
      </c>
      <c r="I73" s="26">
        <v>15000</v>
      </c>
      <c r="J73" s="26">
        <v>199000</v>
      </c>
      <c r="K73" s="26">
        <v>19899.999999999996</v>
      </c>
      <c r="L73" s="27">
        <v>179100</v>
      </c>
      <c r="M73" s="25">
        <v>133276.83999999997</v>
      </c>
      <c r="N73" s="26">
        <v>3315.2177777777397</v>
      </c>
      <c r="O73" s="26">
        <v>129961.62222222223</v>
      </c>
      <c r="P73" s="26">
        <v>12996.162222222219</v>
      </c>
      <c r="Q73" s="27">
        <v>116965.46</v>
      </c>
      <c r="R73" s="17">
        <f t="shared" si="22"/>
        <v>-80723.160000000033</v>
      </c>
      <c r="S73" s="17">
        <f t="shared" si="23"/>
        <v>-11684.78222222226</v>
      </c>
      <c r="T73" s="17">
        <f t="shared" si="24"/>
        <v>-69038.377777777772</v>
      </c>
      <c r="U73" s="17">
        <f t="shared" si="25"/>
        <v>-6903.8377777777769</v>
      </c>
      <c r="V73" s="18">
        <f t="shared" si="26"/>
        <v>-62134.539999999994</v>
      </c>
    </row>
    <row r="74" spans="1:22" x14ac:dyDescent="0.3">
      <c r="A74" s="19" t="s">
        <v>36</v>
      </c>
      <c r="B74" s="20" t="s">
        <v>202</v>
      </c>
      <c r="C74" s="21" t="s">
        <v>203</v>
      </c>
      <c r="D74" s="22" t="s">
        <v>38</v>
      </c>
      <c r="E74" s="23">
        <v>0.9</v>
      </c>
      <c r="F74" s="21" t="s">
        <v>193</v>
      </c>
      <c r="G74" s="24" t="s">
        <v>194</v>
      </c>
      <c r="H74" s="25">
        <v>45500</v>
      </c>
      <c r="I74" s="26">
        <v>500</v>
      </c>
      <c r="J74" s="26">
        <v>45000</v>
      </c>
      <c r="K74" s="26">
        <v>4499.9999999999991</v>
      </c>
      <c r="L74" s="27">
        <v>40500</v>
      </c>
      <c r="M74" s="25">
        <v>21386.16</v>
      </c>
      <c r="N74" s="26">
        <v>412.58222222221957</v>
      </c>
      <c r="O74" s="26">
        <v>20973.57777777778</v>
      </c>
      <c r="P74" s="26">
        <v>2097.3577777777778</v>
      </c>
      <c r="Q74" s="27">
        <v>18876.22</v>
      </c>
      <c r="R74" s="17">
        <f t="shared" si="22"/>
        <v>-24113.84</v>
      </c>
      <c r="S74" s="17">
        <f t="shared" si="23"/>
        <v>-87.417777777780429</v>
      </c>
      <c r="T74" s="17">
        <f t="shared" si="24"/>
        <v>-24026.42222222222</v>
      </c>
      <c r="U74" s="17">
        <f t="shared" si="25"/>
        <v>-2402.6422222222213</v>
      </c>
      <c r="V74" s="18">
        <f t="shared" si="26"/>
        <v>-21623.78</v>
      </c>
    </row>
    <row r="75" spans="1:22" x14ac:dyDescent="0.3">
      <c r="A75" s="19" t="s">
        <v>36</v>
      </c>
      <c r="B75" s="20" t="s">
        <v>204</v>
      </c>
      <c r="C75" s="21" t="s">
        <v>205</v>
      </c>
      <c r="D75" s="22" t="s">
        <v>38</v>
      </c>
      <c r="E75" s="23">
        <v>0.9</v>
      </c>
      <c r="F75" s="21" t="s">
        <v>193</v>
      </c>
      <c r="G75" s="24" t="s">
        <v>194</v>
      </c>
      <c r="H75" s="25">
        <v>101000</v>
      </c>
      <c r="I75" s="26">
        <v>1000</v>
      </c>
      <c r="J75" s="26">
        <v>100000</v>
      </c>
      <c r="K75" s="26">
        <v>9999.9999999999982</v>
      </c>
      <c r="L75" s="27">
        <v>90000</v>
      </c>
      <c r="M75" s="25">
        <v>49632.85</v>
      </c>
      <c r="N75" s="26">
        <v>4150.4166666666642</v>
      </c>
      <c r="O75" s="26">
        <v>45482.433333333334</v>
      </c>
      <c r="P75" s="26">
        <v>4548.243333333332</v>
      </c>
      <c r="Q75" s="27">
        <v>40934.19</v>
      </c>
      <c r="R75" s="17">
        <f t="shared" si="22"/>
        <v>-51367.15</v>
      </c>
      <c r="S75" s="17">
        <f t="shared" si="23"/>
        <v>3150.4166666666642</v>
      </c>
      <c r="T75" s="17">
        <f t="shared" si="24"/>
        <v>-54517.566666666666</v>
      </c>
      <c r="U75" s="17">
        <f t="shared" si="25"/>
        <v>-5451.7566666666662</v>
      </c>
      <c r="V75" s="18">
        <f t="shared" si="26"/>
        <v>-49065.81</v>
      </c>
    </row>
    <row r="76" spans="1:22" x14ac:dyDescent="0.3">
      <c r="A76" s="19" t="s">
        <v>36</v>
      </c>
      <c r="B76" s="20" t="s">
        <v>206</v>
      </c>
      <c r="C76" s="21" t="s">
        <v>207</v>
      </c>
      <c r="D76" s="22" t="s">
        <v>38</v>
      </c>
      <c r="E76" s="23">
        <v>0.9</v>
      </c>
      <c r="F76" s="21" t="s">
        <v>190</v>
      </c>
      <c r="G76" s="24">
        <v>42635</v>
      </c>
      <c r="H76" s="25">
        <v>56000</v>
      </c>
      <c r="I76" s="26">
        <v>600</v>
      </c>
      <c r="J76" s="26">
        <v>55400</v>
      </c>
      <c r="K76" s="26">
        <v>5539.9999999999991</v>
      </c>
      <c r="L76" s="27">
        <v>49860</v>
      </c>
      <c r="M76" s="25">
        <v>44144.7</v>
      </c>
      <c r="N76" s="26">
        <v>613.63333333333139</v>
      </c>
      <c r="O76" s="26">
        <v>43531.066666666666</v>
      </c>
      <c r="P76" s="26">
        <v>4353.1066666666657</v>
      </c>
      <c r="Q76" s="27">
        <v>39177.96</v>
      </c>
      <c r="R76" s="17">
        <f t="shared" si="22"/>
        <v>-11855.300000000003</v>
      </c>
      <c r="S76" s="17">
        <f t="shared" si="23"/>
        <v>13.633333333331393</v>
      </c>
      <c r="T76" s="17">
        <f t="shared" si="24"/>
        <v>-11868.933333333334</v>
      </c>
      <c r="U76" s="17">
        <f t="shared" si="25"/>
        <v>-1186.8933333333334</v>
      </c>
      <c r="V76" s="18">
        <f t="shared" si="26"/>
        <v>-10682.04</v>
      </c>
    </row>
    <row r="77" spans="1:22" x14ac:dyDescent="0.3">
      <c r="A77" s="19" t="s">
        <v>36</v>
      </c>
      <c r="B77" s="20" t="s">
        <v>208</v>
      </c>
      <c r="C77" s="21" t="s">
        <v>209</v>
      </c>
      <c r="D77" s="22" t="s">
        <v>38</v>
      </c>
      <c r="E77" s="23">
        <v>0.9</v>
      </c>
      <c r="F77" s="21" t="s">
        <v>201</v>
      </c>
      <c r="G77" s="24">
        <v>42810</v>
      </c>
      <c r="H77" s="25">
        <v>136000</v>
      </c>
      <c r="I77" s="26">
        <v>2000</v>
      </c>
      <c r="J77" s="26">
        <v>134000</v>
      </c>
      <c r="K77" s="26">
        <v>13399.999999999996</v>
      </c>
      <c r="L77" s="27">
        <v>120600</v>
      </c>
      <c r="M77" s="25">
        <v>75329.259999999995</v>
      </c>
      <c r="N77" s="26">
        <v>10528.182222222218</v>
      </c>
      <c r="O77" s="26">
        <v>64801.077777777777</v>
      </c>
      <c r="P77" s="26">
        <v>6480.1077777777764</v>
      </c>
      <c r="Q77" s="27">
        <v>58320.97</v>
      </c>
      <c r="R77" s="17">
        <f t="shared" si="22"/>
        <v>-60670.740000000005</v>
      </c>
      <c r="S77" s="17">
        <f t="shared" si="23"/>
        <v>8528.1822222222181</v>
      </c>
      <c r="T77" s="17">
        <f t="shared" si="24"/>
        <v>-69198.922222222231</v>
      </c>
      <c r="U77" s="17">
        <f t="shared" si="25"/>
        <v>-6919.89222222222</v>
      </c>
      <c r="V77" s="18">
        <f t="shared" si="26"/>
        <v>-62279.03</v>
      </c>
    </row>
    <row r="78" spans="1:22" x14ac:dyDescent="0.3">
      <c r="A78" s="19" t="s">
        <v>36</v>
      </c>
      <c r="B78" s="20" t="s">
        <v>210</v>
      </c>
      <c r="C78" s="21" t="s">
        <v>211</v>
      </c>
      <c r="D78" s="22" t="s">
        <v>38</v>
      </c>
      <c r="E78" s="23">
        <v>0.9</v>
      </c>
      <c r="F78" s="21" t="s">
        <v>201</v>
      </c>
      <c r="G78" s="24">
        <v>42810</v>
      </c>
      <c r="H78" s="25">
        <v>96000</v>
      </c>
      <c r="I78" s="26">
        <v>1000</v>
      </c>
      <c r="J78" s="26">
        <v>95000</v>
      </c>
      <c r="K78" s="26">
        <v>9499.9999999999982</v>
      </c>
      <c r="L78" s="27">
        <v>85500</v>
      </c>
      <c r="M78" s="25">
        <v>50200.63</v>
      </c>
      <c r="N78" s="26">
        <v>6515.763333333336</v>
      </c>
      <c r="O78" s="26">
        <v>43684.866666666661</v>
      </c>
      <c r="P78" s="26">
        <v>4368.4866666666649</v>
      </c>
      <c r="Q78" s="27">
        <v>39316.379999999997</v>
      </c>
      <c r="R78" s="17">
        <f t="shared" si="22"/>
        <v>-45799.37</v>
      </c>
      <c r="S78" s="17">
        <f t="shared" si="23"/>
        <v>5515.763333333336</v>
      </c>
      <c r="T78" s="17">
        <f t="shared" si="24"/>
        <v>-51315.133333333339</v>
      </c>
      <c r="U78" s="17">
        <f t="shared" si="25"/>
        <v>-5131.5133333333333</v>
      </c>
      <c r="V78" s="18">
        <f t="shared" si="26"/>
        <v>-46183.62</v>
      </c>
    </row>
    <row r="79" spans="1:22" x14ac:dyDescent="0.3">
      <c r="A79" s="19" t="s">
        <v>73</v>
      </c>
      <c r="B79" s="20" t="s">
        <v>212</v>
      </c>
      <c r="C79" s="21" t="s">
        <v>213</v>
      </c>
      <c r="D79" s="22" t="s">
        <v>93</v>
      </c>
      <c r="E79" s="23">
        <v>0.9</v>
      </c>
      <c r="F79" s="21" t="s">
        <v>214</v>
      </c>
      <c r="G79" s="24" t="s">
        <v>215</v>
      </c>
      <c r="H79" s="25">
        <v>12800</v>
      </c>
      <c r="I79" s="26">
        <v>1800</v>
      </c>
      <c r="J79" s="26">
        <v>11000</v>
      </c>
      <c r="K79" s="26">
        <v>1099.9999999999998</v>
      </c>
      <c r="L79" s="27">
        <v>9900</v>
      </c>
      <c r="M79" s="25">
        <v>7809.2400000000007</v>
      </c>
      <c r="N79" s="26">
        <v>124.32888888889102</v>
      </c>
      <c r="O79" s="26">
        <v>7684.9111111111097</v>
      </c>
      <c r="P79" s="26">
        <v>768.49111111111074</v>
      </c>
      <c r="Q79" s="27">
        <v>6916.4199999999992</v>
      </c>
      <c r="R79" s="17">
        <f t="shared" si="22"/>
        <v>-4990.7599999999993</v>
      </c>
      <c r="S79" s="17">
        <f t="shared" si="23"/>
        <v>-1675.671111111109</v>
      </c>
      <c r="T79" s="17">
        <f t="shared" si="24"/>
        <v>-3315.0888888888903</v>
      </c>
      <c r="U79" s="17">
        <f t="shared" si="25"/>
        <v>-331.50888888888903</v>
      </c>
      <c r="V79" s="18">
        <f t="shared" si="26"/>
        <v>-2983.5800000000008</v>
      </c>
    </row>
    <row r="80" spans="1:22" x14ac:dyDescent="0.3">
      <c r="A80" s="19" t="s">
        <v>84</v>
      </c>
      <c r="B80" s="20" t="s">
        <v>216</v>
      </c>
      <c r="C80" s="21" t="s">
        <v>217</v>
      </c>
      <c r="D80" s="22" t="s">
        <v>38</v>
      </c>
      <c r="E80" s="23">
        <v>0.9</v>
      </c>
      <c r="F80" s="21" t="s">
        <v>218</v>
      </c>
      <c r="G80" s="24">
        <v>42528</v>
      </c>
      <c r="H80" s="25">
        <v>20000</v>
      </c>
      <c r="I80" s="26">
        <v>0</v>
      </c>
      <c r="J80" s="26">
        <v>20000</v>
      </c>
      <c r="K80" s="26">
        <v>1999.9999999999995</v>
      </c>
      <c r="L80" s="27">
        <v>18000</v>
      </c>
      <c r="M80" s="25">
        <v>19100</v>
      </c>
      <c r="N80" s="26">
        <v>0</v>
      </c>
      <c r="O80" s="26">
        <v>19100</v>
      </c>
      <c r="P80" s="26">
        <v>1909.9999999999995</v>
      </c>
      <c r="Q80" s="27">
        <v>17190</v>
      </c>
      <c r="R80" s="17">
        <f t="shared" si="22"/>
        <v>-900</v>
      </c>
      <c r="S80" s="17">
        <f t="shared" si="23"/>
        <v>0</v>
      </c>
      <c r="T80" s="17">
        <f t="shared" si="24"/>
        <v>-900</v>
      </c>
      <c r="U80" s="17">
        <f t="shared" si="25"/>
        <v>-90</v>
      </c>
      <c r="V80" s="18">
        <f t="shared" si="26"/>
        <v>-810</v>
      </c>
    </row>
    <row r="81" spans="1:22" x14ac:dyDescent="0.3">
      <c r="A81" s="19" t="s">
        <v>84</v>
      </c>
      <c r="B81" s="20" t="s">
        <v>219</v>
      </c>
      <c r="C81" s="21" t="s">
        <v>220</v>
      </c>
      <c r="D81" s="22" t="s">
        <v>89</v>
      </c>
      <c r="E81" s="23">
        <v>0.35</v>
      </c>
      <c r="F81" s="21" t="s">
        <v>96</v>
      </c>
      <c r="G81" s="24" t="s">
        <v>57</v>
      </c>
      <c r="H81" s="25">
        <v>10000</v>
      </c>
      <c r="I81" s="26">
        <v>2500</v>
      </c>
      <c r="J81" s="26">
        <v>7500</v>
      </c>
      <c r="K81" s="26">
        <v>4875</v>
      </c>
      <c r="L81" s="27">
        <v>2625</v>
      </c>
      <c r="M81" s="25">
        <v>6683.09</v>
      </c>
      <c r="N81" s="26">
        <v>1060.8042857142855</v>
      </c>
      <c r="O81" s="26">
        <v>5622.2857142857147</v>
      </c>
      <c r="P81" s="26">
        <v>3654.4857142857145</v>
      </c>
      <c r="Q81" s="27">
        <v>1967.8</v>
      </c>
      <c r="R81" s="17">
        <f t="shared" si="22"/>
        <v>-3316.91</v>
      </c>
      <c r="S81" s="17">
        <f t="shared" si="23"/>
        <v>-1439.1957142857145</v>
      </c>
      <c r="T81" s="17">
        <f t="shared" si="24"/>
        <v>-1877.7142857142853</v>
      </c>
      <c r="U81" s="17">
        <f t="shared" si="25"/>
        <v>-1220.5142857142855</v>
      </c>
      <c r="V81" s="18">
        <f t="shared" si="26"/>
        <v>-657.2</v>
      </c>
    </row>
    <row r="82" spans="1:22" x14ac:dyDescent="0.3">
      <c r="A82" s="19" t="s">
        <v>30</v>
      </c>
      <c r="B82" s="20" t="s">
        <v>221</v>
      </c>
      <c r="C82" s="21" t="s">
        <v>222</v>
      </c>
      <c r="D82" s="22" t="s">
        <v>38</v>
      </c>
      <c r="E82" s="23">
        <v>0.9</v>
      </c>
      <c r="F82" s="21" t="s">
        <v>223</v>
      </c>
      <c r="G82" s="24">
        <v>42635</v>
      </c>
      <c r="H82" s="25">
        <v>12000</v>
      </c>
      <c r="I82" s="26">
        <v>0</v>
      </c>
      <c r="J82" s="26">
        <v>12000</v>
      </c>
      <c r="K82" s="26">
        <v>1199.9999999999998</v>
      </c>
      <c r="L82" s="27">
        <v>10800</v>
      </c>
      <c r="M82" s="25">
        <v>7355.24</v>
      </c>
      <c r="N82" s="26">
        <v>1437.54</v>
      </c>
      <c r="O82" s="26">
        <v>5917.7</v>
      </c>
      <c r="P82" s="26">
        <v>591.76999999999987</v>
      </c>
      <c r="Q82" s="27">
        <v>5325.93</v>
      </c>
      <c r="R82" s="17">
        <f t="shared" si="22"/>
        <v>-4644.76</v>
      </c>
      <c r="S82" s="17">
        <f t="shared" si="23"/>
        <v>1437.54</v>
      </c>
      <c r="T82" s="17">
        <f t="shared" si="24"/>
        <v>-6082.3</v>
      </c>
      <c r="U82" s="17">
        <f t="shared" si="25"/>
        <v>-608.2299999999999</v>
      </c>
      <c r="V82" s="18">
        <f t="shared" si="26"/>
        <v>-5474.07</v>
      </c>
    </row>
    <row r="83" spans="1:22" x14ac:dyDescent="0.3">
      <c r="A83" s="19" t="s">
        <v>16</v>
      </c>
      <c r="B83" s="20" t="s">
        <v>224</v>
      </c>
      <c r="C83" s="21" t="s">
        <v>225</v>
      </c>
      <c r="D83" s="22" t="s">
        <v>89</v>
      </c>
      <c r="E83" s="23">
        <v>1</v>
      </c>
      <c r="F83" s="21" t="s">
        <v>226</v>
      </c>
      <c r="G83" s="24">
        <v>44182</v>
      </c>
      <c r="H83" s="25">
        <v>48050</v>
      </c>
      <c r="I83" s="26">
        <v>594.30999999999995</v>
      </c>
      <c r="J83" s="26">
        <v>47455.69</v>
      </c>
      <c r="K83" s="26">
        <v>0</v>
      </c>
      <c r="L83" s="27">
        <v>47455.69</v>
      </c>
      <c r="M83" s="25">
        <v>36259.07</v>
      </c>
      <c r="N83" s="26">
        <f>M83-(Q83/E83)</f>
        <v>538.19000000000233</v>
      </c>
      <c r="O83" s="26">
        <f>P83+Q83</f>
        <v>35720.879999999997</v>
      </c>
      <c r="P83" s="26">
        <f>(M83-N83)*(100%-E83)</f>
        <v>0</v>
      </c>
      <c r="Q83" s="27">
        <v>35720.879999999997</v>
      </c>
      <c r="R83" s="17">
        <f t="shared" si="22"/>
        <v>-11790.93</v>
      </c>
      <c r="S83" s="17">
        <f t="shared" si="23"/>
        <v>-56.119999999997617</v>
      </c>
      <c r="T83" s="17">
        <f t="shared" si="24"/>
        <v>-11734.810000000005</v>
      </c>
      <c r="U83" s="17">
        <f t="shared" si="25"/>
        <v>0</v>
      </c>
      <c r="V83" s="18">
        <f t="shared" si="26"/>
        <v>-11734.810000000005</v>
      </c>
    </row>
    <row r="84" spans="1:22" x14ac:dyDescent="0.3">
      <c r="A84" s="19" t="s">
        <v>30</v>
      </c>
      <c r="B84" s="20" t="s">
        <v>227</v>
      </c>
      <c r="C84" s="21" t="s">
        <v>228</v>
      </c>
      <c r="D84" s="22" t="s">
        <v>38</v>
      </c>
      <c r="E84" s="23">
        <v>0.9</v>
      </c>
      <c r="F84" s="21" t="s">
        <v>223</v>
      </c>
      <c r="G84" s="24">
        <v>42635</v>
      </c>
      <c r="H84" s="25">
        <v>10000</v>
      </c>
      <c r="I84" s="26">
        <v>500</v>
      </c>
      <c r="J84" s="26">
        <v>9500</v>
      </c>
      <c r="K84" s="26">
        <v>949.99999999999977</v>
      </c>
      <c r="L84" s="27">
        <v>8550</v>
      </c>
      <c r="M84" s="25">
        <v>9913.07</v>
      </c>
      <c r="N84" s="26">
        <f>M84-(Q84/E84)</f>
        <v>256.69222222222197</v>
      </c>
      <c r="O84" s="26">
        <f>P84+Q84</f>
        <v>9656.3777777777777</v>
      </c>
      <c r="P84" s="26">
        <f>(M84-N84)*(100%-E84)</f>
        <v>965.63777777777761</v>
      </c>
      <c r="Q84" s="27">
        <v>8690.74</v>
      </c>
      <c r="R84" s="17">
        <f t="shared" si="22"/>
        <v>-86.930000000000291</v>
      </c>
      <c r="S84" s="17">
        <f t="shared" si="23"/>
        <v>-243.30777777777803</v>
      </c>
      <c r="T84" s="17">
        <f t="shared" si="24"/>
        <v>156.37777777777774</v>
      </c>
      <c r="U84" s="17">
        <f t="shared" si="25"/>
        <v>15.637777777777842</v>
      </c>
      <c r="V84" s="18">
        <f t="shared" si="26"/>
        <v>140.73999999999978</v>
      </c>
    </row>
    <row r="85" spans="1:22" x14ac:dyDescent="0.3">
      <c r="A85" s="19" t="s">
        <v>30</v>
      </c>
      <c r="B85" s="20" t="s">
        <v>229</v>
      </c>
      <c r="C85" s="21" t="s">
        <v>230</v>
      </c>
      <c r="D85" s="22" t="s">
        <v>32</v>
      </c>
      <c r="E85" s="23">
        <v>0.95</v>
      </c>
      <c r="F85" s="21" t="s">
        <v>231</v>
      </c>
      <c r="G85" s="24">
        <v>42635</v>
      </c>
      <c r="H85" s="25">
        <v>7000</v>
      </c>
      <c r="I85" s="26">
        <v>200</v>
      </c>
      <c r="J85" s="26">
        <v>6800</v>
      </c>
      <c r="K85" s="26">
        <v>340.00000000000028</v>
      </c>
      <c r="L85" s="27">
        <v>6460</v>
      </c>
      <c r="M85" s="25">
        <v>5682.09</v>
      </c>
      <c r="N85" s="26">
        <v>0</v>
      </c>
      <c r="O85" s="26">
        <v>5682.0945000000011</v>
      </c>
      <c r="P85" s="26">
        <v>284.10450000000026</v>
      </c>
      <c r="Q85" s="27">
        <v>5397.9900000000007</v>
      </c>
      <c r="R85" s="17">
        <f t="shared" si="22"/>
        <v>-1317.9099999999999</v>
      </c>
      <c r="S85" s="17">
        <f t="shared" si="23"/>
        <v>-200</v>
      </c>
      <c r="T85" s="17">
        <f t="shared" si="24"/>
        <v>-1117.9054999999989</v>
      </c>
      <c r="U85" s="17">
        <f t="shared" si="25"/>
        <v>-55.895500000000027</v>
      </c>
      <c r="V85" s="18">
        <f t="shared" si="26"/>
        <v>-1062.0099999999993</v>
      </c>
    </row>
    <row r="86" spans="1:22" x14ac:dyDescent="0.3">
      <c r="A86" s="19" t="s">
        <v>30</v>
      </c>
      <c r="B86" s="20" t="s">
        <v>232</v>
      </c>
      <c r="C86" s="21" t="s">
        <v>233</v>
      </c>
      <c r="D86" s="22" t="s">
        <v>32</v>
      </c>
      <c r="E86" s="23">
        <v>0.95</v>
      </c>
      <c r="F86" s="21" t="s">
        <v>234</v>
      </c>
      <c r="G86" s="24">
        <v>42726</v>
      </c>
      <c r="H86" s="25">
        <v>25200</v>
      </c>
      <c r="I86" s="26">
        <v>200</v>
      </c>
      <c r="J86" s="26">
        <v>25000</v>
      </c>
      <c r="K86" s="26">
        <v>1250.0000000000011</v>
      </c>
      <c r="L86" s="27">
        <v>23750</v>
      </c>
      <c r="M86" s="25">
        <v>6857.0399999999991</v>
      </c>
      <c r="N86" s="26">
        <v>0</v>
      </c>
      <c r="O86" s="26">
        <f>P86+Q86</f>
        <v>6857.0399999999981</v>
      </c>
      <c r="P86" s="26">
        <v>342.86</v>
      </c>
      <c r="Q86" s="27">
        <v>6514.1799999999985</v>
      </c>
      <c r="R86" s="17">
        <f t="shared" si="22"/>
        <v>-18342.96</v>
      </c>
      <c r="S86" s="17">
        <f t="shared" si="23"/>
        <v>-200</v>
      </c>
      <c r="T86" s="17">
        <f t="shared" si="24"/>
        <v>-18142.960000000003</v>
      </c>
      <c r="U86" s="17">
        <f t="shared" si="25"/>
        <v>-907.14000000000112</v>
      </c>
      <c r="V86" s="18">
        <f t="shared" si="26"/>
        <v>-17235.82</v>
      </c>
    </row>
    <row r="87" spans="1:22" x14ac:dyDescent="0.3">
      <c r="A87" s="19" t="s">
        <v>102</v>
      </c>
      <c r="B87" s="20" t="s">
        <v>235</v>
      </c>
      <c r="C87" s="21" t="s">
        <v>236</v>
      </c>
      <c r="D87" s="22" t="s">
        <v>32</v>
      </c>
      <c r="E87" s="23">
        <v>0.95</v>
      </c>
      <c r="F87" s="21" t="s">
        <v>237</v>
      </c>
      <c r="G87" s="24">
        <v>42635</v>
      </c>
      <c r="H87" s="25">
        <v>4100</v>
      </c>
      <c r="I87" s="26">
        <v>100</v>
      </c>
      <c r="J87" s="26">
        <v>4000</v>
      </c>
      <c r="K87" s="26">
        <v>200.00000000000017</v>
      </c>
      <c r="L87" s="27">
        <v>3800</v>
      </c>
      <c r="M87" s="25">
        <v>2654.2400000000002</v>
      </c>
      <c r="N87" s="26">
        <v>0</v>
      </c>
      <c r="O87" s="26">
        <v>2654.252</v>
      </c>
      <c r="P87" s="26">
        <v>132.71200000000013</v>
      </c>
      <c r="Q87" s="27">
        <v>2521.54</v>
      </c>
      <c r="R87" s="17">
        <f t="shared" si="22"/>
        <v>-1445.7599999999998</v>
      </c>
      <c r="S87" s="17">
        <f t="shared" si="23"/>
        <v>-100</v>
      </c>
      <c r="T87" s="17">
        <f t="shared" si="24"/>
        <v>-1345.748</v>
      </c>
      <c r="U87" s="17">
        <f t="shared" si="25"/>
        <v>-67.288000000000039</v>
      </c>
      <c r="V87" s="18">
        <f t="shared" si="26"/>
        <v>-1278.46</v>
      </c>
    </row>
    <row r="88" spans="1:22" x14ac:dyDescent="0.3">
      <c r="A88" s="19" t="s">
        <v>54</v>
      </c>
      <c r="B88" s="20" t="s">
        <v>238</v>
      </c>
      <c r="C88" s="21" t="s">
        <v>239</v>
      </c>
      <c r="D88" s="22" t="s">
        <v>89</v>
      </c>
      <c r="E88" s="23" t="s">
        <v>240</v>
      </c>
      <c r="F88" s="21" t="s">
        <v>241</v>
      </c>
      <c r="G88" s="24">
        <v>42810</v>
      </c>
      <c r="H88" s="25">
        <v>41800</v>
      </c>
      <c r="I88" s="26">
        <v>12144</v>
      </c>
      <c r="J88" s="26">
        <v>29656</v>
      </c>
      <c r="K88" s="26">
        <v>17793.599999999999</v>
      </c>
      <c r="L88" s="27">
        <v>11862.4</v>
      </c>
      <c r="M88" s="25">
        <v>40792.75</v>
      </c>
      <c r="N88" s="26">
        <v>2794.05</v>
      </c>
      <c r="O88" s="26">
        <v>37998.699999999997</v>
      </c>
      <c r="P88" s="26">
        <v>20567.889999999996</v>
      </c>
      <c r="Q88" s="27">
        <v>17430.810000000001</v>
      </c>
      <c r="R88" s="17">
        <f t="shared" si="22"/>
        <v>-1007.25</v>
      </c>
      <c r="S88" s="17">
        <f t="shared" si="23"/>
        <v>-9349.9500000000007</v>
      </c>
      <c r="T88" s="17">
        <f t="shared" si="24"/>
        <v>8342.6999999999971</v>
      </c>
      <c r="U88" s="17">
        <f t="shared" si="25"/>
        <v>2774.2899999999972</v>
      </c>
      <c r="V88" s="18">
        <f t="shared" si="26"/>
        <v>5568.4100000000017</v>
      </c>
    </row>
    <row r="89" spans="1:22" x14ac:dyDescent="0.3">
      <c r="A89" s="19" t="s">
        <v>54</v>
      </c>
      <c r="B89" s="20" t="s">
        <v>242</v>
      </c>
      <c r="C89" s="21" t="s">
        <v>243</v>
      </c>
      <c r="D89" s="22" t="s">
        <v>89</v>
      </c>
      <c r="E89" s="23">
        <v>0.5</v>
      </c>
      <c r="F89" s="21" t="s">
        <v>244</v>
      </c>
      <c r="G89" s="24">
        <v>42901</v>
      </c>
      <c r="H89" s="25">
        <v>10500</v>
      </c>
      <c r="I89" s="26">
        <v>3500</v>
      </c>
      <c r="J89" s="26">
        <v>7000</v>
      </c>
      <c r="K89" s="26">
        <v>3500</v>
      </c>
      <c r="L89" s="27">
        <v>3500</v>
      </c>
      <c r="M89" s="25">
        <v>9415.76</v>
      </c>
      <c r="N89" s="26">
        <v>2182.3600000000006</v>
      </c>
      <c r="O89" s="26">
        <v>7233.4</v>
      </c>
      <c r="P89" s="26">
        <v>3616.7</v>
      </c>
      <c r="Q89" s="27">
        <v>3616.7</v>
      </c>
      <c r="R89" s="17">
        <f t="shared" si="22"/>
        <v>-1084.2399999999998</v>
      </c>
      <c r="S89" s="17">
        <f t="shared" si="23"/>
        <v>-1317.6399999999994</v>
      </c>
      <c r="T89" s="17">
        <f t="shared" si="24"/>
        <v>233.39999999999964</v>
      </c>
      <c r="U89" s="17">
        <f t="shared" si="25"/>
        <v>116.69999999999982</v>
      </c>
      <c r="V89" s="18">
        <f t="shared" si="26"/>
        <v>116.69999999999982</v>
      </c>
    </row>
    <row r="90" spans="1:22" x14ac:dyDescent="0.3">
      <c r="A90" s="19" t="s">
        <v>54</v>
      </c>
      <c r="B90" s="20" t="s">
        <v>245</v>
      </c>
      <c r="C90" s="21" t="s">
        <v>246</v>
      </c>
      <c r="D90" s="22" t="s">
        <v>89</v>
      </c>
      <c r="E90" s="23">
        <v>0.35</v>
      </c>
      <c r="F90" s="21" t="s">
        <v>79</v>
      </c>
      <c r="G90" s="24">
        <v>43986</v>
      </c>
      <c r="H90" s="25">
        <v>16000</v>
      </c>
      <c r="I90" s="26">
        <v>8125.34</v>
      </c>
      <c r="J90" s="26">
        <v>7874.66</v>
      </c>
      <c r="K90" s="26">
        <v>5118.5290000000005</v>
      </c>
      <c r="L90" s="27">
        <v>2756.1309999999999</v>
      </c>
      <c r="M90" s="25">
        <v>13192.130000000001</v>
      </c>
      <c r="N90" s="26">
        <v>5317.8442857142863</v>
      </c>
      <c r="O90" s="26">
        <v>7874.2857142857147</v>
      </c>
      <c r="P90" s="26">
        <v>5118.2857142857147</v>
      </c>
      <c r="Q90" s="27">
        <v>2756</v>
      </c>
      <c r="R90" s="17">
        <f t="shared" si="22"/>
        <v>-2807.869999999999</v>
      </c>
      <c r="S90" s="17">
        <f t="shared" si="23"/>
        <v>-2807.4957142857138</v>
      </c>
      <c r="T90" s="17">
        <f t="shared" si="24"/>
        <v>-0.37428571428517898</v>
      </c>
      <c r="U90" s="17">
        <f t="shared" si="25"/>
        <v>-0.24328571428577561</v>
      </c>
      <c r="V90" s="18">
        <f t="shared" si="26"/>
        <v>-0.13099999999985812</v>
      </c>
    </row>
    <row r="91" spans="1:22" x14ac:dyDescent="0.3">
      <c r="A91" s="19" t="s">
        <v>54</v>
      </c>
      <c r="B91" s="20" t="s">
        <v>247</v>
      </c>
      <c r="C91" s="21" t="s">
        <v>248</v>
      </c>
      <c r="D91" s="22" t="s">
        <v>89</v>
      </c>
      <c r="E91" s="23" t="s">
        <v>240</v>
      </c>
      <c r="F91" s="21" t="s">
        <v>244</v>
      </c>
      <c r="G91" s="24">
        <v>42901</v>
      </c>
      <c r="H91" s="25">
        <v>27300</v>
      </c>
      <c r="I91" s="26">
        <v>11665</v>
      </c>
      <c r="J91" s="26">
        <v>15635</v>
      </c>
      <c r="K91" s="26">
        <v>10162.75</v>
      </c>
      <c r="L91" s="27">
        <v>5472.25</v>
      </c>
      <c r="M91" s="25">
        <v>22599.37</v>
      </c>
      <c r="N91" s="26">
        <v>3069.6899999999987</v>
      </c>
      <c r="O91" s="26">
        <v>19529.68</v>
      </c>
      <c r="P91" s="26">
        <v>11717.81</v>
      </c>
      <c r="Q91" s="27">
        <v>7811.87</v>
      </c>
      <c r="R91" s="17">
        <f t="shared" si="22"/>
        <v>-4700.630000000001</v>
      </c>
      <c r="S91" s="17">
        <f t="shared" si="23"/>
        <v>-8595.3100000000013</v>
      </c>
      <c r="T91" s="17">
        <f t="shared" si="24"/>
        <v>3894.6800000000003</v>
      </c>
      <c r="U91" s="17">
        <f t="shared" si="25"/>
        <v>1555.0599999999995</v>
      </c>
      <c r="V91" s="18">
        <f t="shared" si="26"/>
        <v>2339.62</v>
      </c>
    </row>
    <row r="92" spans="1:22" x14ac:dyDescent="0.3">
      <c r="A92" s="19" t="s">
        <v>54</v>
      </c>
      <c r="B92" s="20" t="s">
        <v>249</v>
      </c>
      <c r="C92" s="21" t="s">
        <v>250</v>
      </c>
      <c r="D92" s="22" t="s">
        <v>89</v>
      </c>
      <c r="E92" s="23">
        <v>0.4</v>
      </c>
      <c r="F92" s="21" t="s">
        <v>241</v>
      </c>
      <c r="G92" s="24">
        <v>42810</v>
      </c>
      <c r="H92" s="25">
        <v>15100</v>
      </c>
      <c r="I92" s="26">
        <v>6762</v>
      </c>
      <c r="J92" s="26">
        <v>8338</v>
      </c>
      <c r="K92" s="26">
        <v>5002.8</v>
      </c>
      <c r="L92" s="27">
        <v>3335.2000000000003</v>
      </c>
      <c r="M92" s="25">
        <v>13138.18</v>
      </c>
      <c r="N92" s="26">
        <v>2820.0550000000003</v>
      </c>
      <c r="O92" s="26">
        <v>10318.125</v>
      </c>
      <c r="P92" s="26">
        <v>6190.875</v>
      </c>
      <c r="Q92" s="27">
        <v>4127.25</v>
      </c>
      <c r="R92" s="17">
        <f t="shared" si="22"/>
        <v>-1961.8199999999997</v>
      </c>
      <c r="S92" s="17">
        <f t="shared" si="23"/>
        <v>-3941.9449999999997</v>
      </c>
      <c r="T92" s="17">
        <f t="shared" si="24"/>
        <v>1980.125</v>
      </c>
      <c r="U92" s="17">
        <f t="shared" si="25"/>
        <v>1188.0749999999998</v>
      </c>
      <c r="V92" s="18">
        <f t="shared" si="26"/>
        <v>792.04999999999973</v>
      </c>
    </row>
    <row r="93" spans="1:22" x14ac:dyDescent="0.3">
      <c r="A93" s="19" t="s">
        <v>54</v>
      </c>
      <c r="B93" s="20" t="s">
        <v>251</v>
      </c>
      <c r="C93" s="21" t="s">
        <v>252</v>
      </c>
      <c r="D93" s="22" t="s">
        <v>89</v>
      </c>
      <c r="E93" s="23">
        <v>0.4</v>
      </c>
      <c r="F93" s="21" t="s">
        <v>253</v>
      </c>
      <c r="G93" s="24">
        <v>43447</v>
      </c>
      <c r="H93" s="25">
        <v>7959.4</v>
      </c>
      <c r="I93" s="26">
        <v>3058.6</v>
      </c>
      <c r="J93" s="26">
        <v>4900.8</v>
      </c>
      <c r="K93" s="26">
        <v>2940.48</v>
      </c>
      <c r="L93" s="27">
        <v>1960.32</v>
      </c>
      <c r="M93" s="25">
        <v>7074.65</v>
      </c>
      <c r="N93" s="26">
        <v>2177.3999999999996</v>
      </c>
      <c r="O93" s="26">
        <v>4897.25</v>
      </c>
      <c r="P93" s="26">
        <v>2938.35</v>
      </c>
      <c r="Q93" s="27">
        <v>1958.9</v>
      </c>
      <c r="R93" s="17">
        <f t="shared" si="22"/>
        <v>-884.75</v>
      </c>
      <c r="S93" s="17">
        <f t="shared" si="23"/>
        <v>-881.20000000000027</v>
      </c>
      <c r="T93" s="17">
        <f t="shared" si="24"/>
        <v>-3.5500000000001819</v>
      </c>
      <c r="U93" s="17">
        <f t="shared" si="25"/>
        <v>-2.1300000000001091</v>
      </c>
      <c r="V93" s="18">
        <f t="shared" si="26"/>
        <v>-1.4199999999998454</v>
      </c>
    </row>
    <row r="94" spans="1:22" x14ac:dyDescent="0.3">
      <c r="A94" s="19" t="s">
        <v>54</v>
      </c>
      <c r="B94" s="20" t="s">
        <v>254</v>
      </c>
      <c r="C94" s="21" t="s">
        <v>255</v>
      </c>
      <c r="D94" s="22" t="s">
        <v>89</v>
      </c>
      <c r="E94" s="23" t="s">
        <v>240</v>
      </c>
      <c r="F94" s="21" t="s">
        <v>244</v>
      </c>
      <c r="G94" s="24">
        <v>42901</v>
      </c>
      <c r="H94" s="25">
        <v>21299.65</v>
      </c>
      <c r="I94" s="26">
        <v>4506.1499999999996</v>
      </c>
      <c r="J94" s="26">
        <v>16793.5</v>
      </c>
      <c r="K94" s="26">
        <v>8797.52</v>
      </c>
      <c r="L94" s="27">
        <v>7995.98</v>
      </c>
      <c r="M94" s="25">
        <v>19710.36</v>
      </c>
      <c r="N94" s="26">
        <v>1222.2999999999993</v>
      </c>
      <c r="O94" s="26">
        <v>18488.060000000001</v>
      </c>
      <c r="P94" s="26">
        <v>11057.11</v>
      </c>
      <c r="Q94" s="27">
        <v>7430.95</v>
      </c>
      <c r="R94" s="17">
        <f t="shared" si="22"/>
        <v>-1589.2900000000009</v>
      </c>
      <c r="S94" s="17">
        <f t="shared" si="23"/>
        <v>-3283.8500000000004</v>
      </c>
      <c r="T94" s="17">
        <f t="shared" si="24"/>
        <v>1694.5600000000013</v>
      </c>
      <c r="U94" s="17">
        <f t="shared" si="25"/>
        <v>2259.59</v>
      </c>
      <c r="V94" s="18">
        <f t="shared" si="26"/>
        <v>-565.02999999999975</v>
      </c>
    </row>
    <row r="95" spans="1:22" x14ac:dyDescent="0.3">
      <c r="A95" s="19" t="s">
        <v>54</v>
      </c>
      <c r="B95" s="20" t="s">
        <v>256</v>
      </c>
      <c r="C95" s="21" t="s">
        <v>257</v>
      </c>
      <c r="D95" s="22" t="s">
        <v>89</v>
      </c>
      <c r="E95" s="23">
        <v>0.4</v>
      </c>
      <c r="F95" s="21" t="s">
        <v>244</v>
      </c>
      <c r="G95" s="24">
        <v>42901</v>
      </c>
      <c r="H95" s="25">
        <v>9000</v>
      </c>
      <c r="I95" s="26">
        <v>2124</v>
      </c>
      <c r="J95" s="26">
        <v>6876</v>
      </c>
      <c r="K95" s="26">
        <v>4125.5999999999995</v>
      </c>
      <c r="L95" s="27">
        <v>2750.4</v>
      </c>
      <c r="M95" s="25">
        <v>8592.4500000000007</v>
      </c>
      <c r="N95" s="26">
        <v>907.65000000000055</v>
      </c>
      <c r="O95" s="26">
        <v>7684.8</v>
      </c>
      <c r="P95" s="26">
        <v>4610.88</v>
      </c>
      <c r="Q95" s="27">
        <v>3073.92</v>
      </c>
      <c r="R95" s="17">
        <f t="shared" si="22"/>
        <v>-407.54999999999927</v>
      </c>
      <c r="S95" s="17">
        <f t="shared" si="23"/>
        <v>-1216.3499999999995</v>
      </c>
      <c r="T95" s="17">
        <f t="shared" si="24"/>
        <v>808.80000000000018</v>
      </c>
      <c r="U95" s="17">
        <f t="shared" si="25"/>
        <v>485.28000000000065</v>
      </c>
      <c r="V95" s="18">
        <f t="shared" si="26"/>
        <v>323.52</v>
      </c>
    </row>
    <row r="96" spans="1:22" x14ac:dyDescent="0.3">
      <c r="A96" s="19" t="s">
        <v>54</v>
      </c>
      <c r="B96" s="20" t="s">
        <v>258</v>
      </c>
      <c r="C96" s="21" t="s">
        <v>259</v>
      </c>
      <c r="D96" s="22" t="s">
        <v>89</v>
      </c>
      <c r="E96" s="23" t="s">
        <v>240</v>
      </c>
      <c r="F96" s="21" t="s">
        <v>244</v>
      </c>
      <c r="G96" s="24">
        <v>42901</v>
      </c>
      <c r="H96" s="25">
        <v>28699.68</v>
      </c>
      <c r="I96" s="26">
        <v>11146.72</v>
      </c>
      <c r="J96" s="26">
        <v>17552.96</v>
      </c>
      <c r="K96" s="26">
        <v>9938.94</v>
      </c>
      <c r="L96" s="27">
        <v>7614.02</v>
      </c>
      <c r="M96" s="25">
        <v>25822.68</v>
      </c>
      <c r="N96" s="26">
        <v>6671.130000000001</v>
      </c>
      <c r="O96" s="26">
        <v>19151.55</v>
      </c>
      <c r="P96" s="26">
        <v>11490.93</v>
      </c>
      <c r="Q96" s="27">
        <v>7660.62</v>
      </c>
      <c r="R96" s="17">
        <f t="shared" si="22"/>
        <v>-2877</v>
      </c>
      <c r="S96" s="17">
        <f t="shared" si="23"/>
        <v>-4475.5899999999983</v>
      </c>
      <c r="T96" s="17">
        <f t="shared" si="24"/>
        <v>1598.5900000000001</v>
      </c>
      <c r="U96" s="17">
        <f t="shared" si="25"/>
        <v>1551.9899999999998</v>
      </c>
      <c r="V96" s="18">
        <f t="shared" si="26"/>
        <v>46.599999999999454</v>
      </c>
    </row>
    <row r="97" spans="1:22" x14ac:dyDescent="0.3">
      <c r="A97" s="19" t="s">
        <v>54</v>
      </c>
      <c r="B97" s="20" t="s">
        <v>260</v>
      </c>
      <c r="C97" s="21" t="s">
        <v>261</v>
      </c>
      <c r="D97" s="22" t="s">
        <v>89</v>
      </c>
      <c r="E97" s="23">
        <v>0.35</v>
      </c>
      <c r="F97" s="21" t="s">
        <v>244</v>
      </c>
      <c r="G97" s="24">
        <v>42901</v>
      </c>
      <c r="H97" s="25">
        <v>7300</v>
      </c>
      <c r="I97" s="26">
        <v>3320</v>
      </c>
      <c r="J97" s="26">
        <v>3980</v>
      </c>
      <c r="K97" s="26">
        <v>2388</v>
      </c>
      <c r="L97" s="27">
        <v>1592</v>
      </c>
      <c r="M97" s="25">
        <v>5493.2800000000007</v>
      </c>
      <c r="N97" s="26">
        <v>1114.908571428572</v>
      </c>
      <c r="O97" s="26">
        <v>4378.3714285714286</v>
      </c>
      <c r="P97" s="26">
        <v>2845.9414285714288</v>
      </c>
      <c r="Q97" s="27">
        <v>1532.43</v>
      </c>
      <c r="R97" s="17">
        <f t="shared" si="22"/>
        <v>-1806.7199999999993</v>
      </c>
      <c r="S97" s="17">
        <f t="shared" si="23"/>
        <v>-2205.091428571428</v>
      </c>
      <c r="T97" s="17">
        <f t="shared" si="24"/>
        <v>398.37142857142862</v>
      </c>
      <c r="U97" s="17">
        <f t="shared" si="25"/>
        <v>457.94142857142879</v>
      </c>
      <c r="V97" s="18">
        <f t="shared" si="26"/>
        <v>-59.569999999999936</v>
      </c>
    </row>
    <row r="98" spans="1:22" x14ac:dyDescent="0.3">
      <c r="A98" s="19" t="s">
        <v>54</v>
      </c>
      <c r="B98" s="20" t="s">
        <v>262</v>
      </c>
      <c r="C98" s="21" t="s">
        <v>263</v>
      </c>
      <c r="D98" s="22" t="s">
        <v>89</v>
      </c>
      <c r="E98" s="23" t="s">
        <v>240</v>
      </c>
      <c r="F98" s="21" t="s">
        <v>244</v>
      </c>
      <c r="G98" s="24">
        <v>42901</v>
      </c>
      <c r="H98" s="25">
        <v>48700</v>
      </c>
      <c r="I98" s="26">
        <v>18907</v>
      </c>
      <c r="J98" s="26">
        <v>29793</v>
      </c>
      <c r="K98" s="26">
        <v>17875.8</v>
      </c>
      <c r="L98" s="27">
        <v>11917.2</v>
      </c>
      <c r="M98" s="25">
        <v>40263.839999999997</v>
      </c>
      <c r="N98" s="26">
        <v>5888.0899999999965</v>
      </c>
      <c r="O98" s="26">
        <v>34375.75</v>
      </c>
      <c r="P98" s="26">
        <v>20625.45</v>
      </c>
      <c r="Q98" s="27">
        <v>13750.3</v>
      </c>
      <c r="R98" s="17">
        <f t="shared" si="22"/>
        <v>-8436.1600000000035</v>
      </c>
      <c r="S98" s="17">
        <f t="shared" si="23"/>
        <v>-13018.910000000003</v>
      </c>
      <c r="T98" s="17">
        <f t="shared" si="24"/>
        <v>4582.75</v>
      </c>
      <c r="U98" s="17">
        <f t="shared" si="25"/>
        <v>2749.6500000000015</v>
      </c>
      <c r="V98" s="18">
        <f t="shared" si="26"/>
        <v>1833.0999999999985</v>
      </c>
    </row>
    <row r="99" spans="1:22" x14ac:dyDescent="0.3">
      <c r="A99" s="19" t="s">
        <v>54</v>
      </c>
      <c r="B99" s="20" t="s">
        <v>264</v>
      </c>
      <c r="C99" s="21" t="s">
        <v>265</v>
      </c>
      <c r="D99" s="22" t="s">
        <v>89</v>
      </c>
      <c r="E99" s="23" t="s">
        <v>240</v>
      </c>
      <c r="F99" s="21" t="s">
        <v>241</v>
      </c>
      <c r="G99" s="24">
        <v>42810</v>
      </c>
      <c r="H99" s="25">
        <v>7500</v>
      </c>
      <c r="I99" s="26">
        <v>3090</v>
      </c>
      <c r="J99" s="26">
        <v>4410</v>
      </c>
      <c r="K99" s="26">
        <v>2646</v>
      </c>
      <c r="L99" s="27">
        <v>1764</v>
      </c>
      <c r="M99" s="25">
        <v>6048.77</v>
      </c>
      <c r="N99" s="26">
        <v>100.33</v>
      </c>
      <c r="O99" s="26">
        <v>5948.4400000000005</v>
      </c>
      <c r="P99" s="26">
        <v>3399.3100000000004</v>
      </c>
      <c r="Q99" s="27">
        <v>2549.13</v>
      </c>
      <c r="R99" s="17">
        <f t="shared" ref="R99:R113" si="27">M99-H99</f>
        <v>-1451.2299999999996</v>
      </c>
      <c r="S99" s="17">
        <f t="shared" ref="S99:S113" si="28">N99-I99</f>
        <v>-2989.67</v>
      </c>
      <c r="T99" s="17">
        <f t="shared" ref="T99:T113" si="29">O99-J99</f>
        <v>1538.4400000000005</v>
      </c>
      <c r="U99" s="17">
        <f t="shared" ref="U99:U113" si="30">P99-K99</f>
        <v>753.3100000000004</v>
      </c>
      <c r="V99" s="18">
        <f t="shared" ref="V99:V113" si="31">Q99-L99</f>
        <v>785.13000000000011</v>
      </c>
    </row>
    <row r="100" spans="1:22" x14ac:dyDescent="0.3">
      <c r="A100" s="19" t="s">
        <v>54</v>
      </c>
      <c r="B100" s="20" t="s">
        <v>266</v>
      </c>
      <c r="C100" s="21" t="s">
        <v>267</v>
      </c>
      <c r="D100" s="22" t="s">
        <v>89</v>
      </c>
      <c r="E100" s="23" t="s">
        <v>240</v>
      </c>
      <c r="F100" s="21" t="s">
        <v>244</v>
      </c>
      <c r="G100" s="24">
        <v>42901</v>
      </c>
      <c r="H100" s="25">
        <v>32000</v>
      </c>
      <c r="I100" s="26">
        <v>10093</v>
      </c>
      <c r="J100" s="26">
        <v>21907</v>
      </c>
      <c r="K100" s="26">
        <v>14239.55</v>
      </c>
      <c r="L100" s="27">
        <v>7667.45</v>
      </c>
      <c r="M100" s="25">
        <v>29624.309999999998</v>
      </c>
      <c r="N100" s="26">
        <v>1553.27</v>
      </c>
      <c r="O100" s="26">
        <v>28071.039999999997</v>
      </c>
      <c r="P100" s="26">
        <v>15844.769999999999</v>
      </c>
      <c r="Q100" s="27">
        <v>12226.269999999999</v>
      </c>
      <c r="R100" s="17">
        <f t="shared" si="27"/>
        <v>-2375.6900000000023</v>
      </c>
      <c r="S100" s="17">
        <f t="shared" si="28"/>
        <v>-8539.73</v>
      </c>
      <c r="T100" s="17">
        <f t="shared" si="29"/>
        <v>6164.0399999999972</v>
      </c>
      <c r="U100" s="17">
        <f t="shared" si="30"/>
        <v>1605.2199999999993</v>
      </c>
      <c r="V100" s="18">
        <f t="shared" si="31"/>
        <v>4558.8199999999988</v>
      </c>
    </row>
    <row r="101" spans="1:22" x14ac:dyDescent="0.3">
      <c r="A101" s="19" t="s">
        <v>54</v>
      </c>
      <c r="B101" s="20" t="s">
        <v>268</v>
      </c>
      <c r="C101" s="21" t="s">
        <v>269</v>
      </c>
      <c r="D101" s="22" t="s">
        <v>89</v>
      </c>
      <c r="E101" s="23" t="s">
        <v>240</v>
      </c>
      <c r="F101" s="21" t="s">
        <v>244</v>
      </c>
      <c r="G101" s="24">
        <v>42901</v>
      </c>
      <c r="H101" s="25">
        <v>17300</v>
      </c>
      <c r="I101" s="26">
        <v>4275</v>
      </c>
      <c r="J101" s="26">
        <v>13025</v>
      </c>
      <c r="K101" s="26">
        <v>8466.25</v>
      </c>
      <c r="L101" s="27">
        <v>4558.75</v>
      </c>
      <c r="M101" s="25">
        <v>16372.04</v>
      </c>
      <c r="N101" s="26">
        <v>118.31999999999971</v>
      </c>
      <c r="O101" s="26">
        <v>16253.720000000001</v>
      </c>
      <c r="P101" s="26">
        <v>9264.6200000000008</v>
      </c>
      <c r="Q101" s="27">
        <v>6989.1</v>
      </c>
      <c r="R101" s="17">
        <f t="shared" si="27"/>
        <v>-927.95999999999913</v>
      </c>
      <c r="S101" s="17">
        <f t="shared" si="28"/>
        <v>-4156.68</v>
      </c>
      <c r="T101" s="17">
        <f t="shared" si="29"/>
        <v>3228.7200000000012</v>
      </c>
      <c r="U101" s="17">
        <f t="shared" si="30"/>
        <v>798.3700000000008</v>
      </c>
      <c r="V101" s="18">
        <f t="shared" si="31"/>
        <v>2430.3500000000004</v>
      </c>
    </row>
    <row r="102" spans="1:22" x14ac:dyDescent="0.3">
      <c r="A102" s="19" t="s">
        <v>54</v>
      </c>
      <c r="B102" s="20" t="s">
        <v>270</v>
      </c>
      <c r="C102" s="21" t="s">
        <v>271</v>
      </c>
      <c r="D102" s="22" t="s">
        <v>89</v>
      </c>
      <c r="E102" s="23" t="s">
        <v>272</v>
      </c>
      <c r="F102" s="21" t="s">
        <v>241</v>
      </c>
      <c r="G102" s="24">
        <v>42810</v>
      </c>
      <c r="H102" s="25">
        <v>7400</v>
      </c>
      <c r="I102" s="26">
        <v>798</v>
      </c>
      <c r="J102" s="26">
        <v>6602</v>
      </c>
      <c r="K102" s="26">
        <v>3961.2</v>
      </c>
      <c r="L102" s="27">
        <v>2640.8</v>
      </c>
      <c r="M102" s="25">
        <v>6926.39</v>
      </c>
      <c r="N102" s="26">
        <v>226.24000000000069</v>
      </c>
      <c r="O102" s="26">
        <v>6700.15</v>
      </c>
      <c r="P102" s="26">
        <v>4020.09</v>
      </c>
      <c r="Q102" s="27">
        <v>2680.06</v>
      </c>
      <c r="R102" s="17">
        <f t="shared" si="27"/>
        <v>-473.60999999999967</v>
      </c>
      <c r="S102" s="17">
        <f t="shared" si="28"/>
        <v>-571.75999999999931</v>
      </c>
      <c r="T102" s="17">
        <f t="shared" si="29"/>
        <v>98.149999999999636</v>
      </c>
      <c r="U102" s="17">
        <f t="shared" si="30"/>
        <v>58.890000000000327</v>
      </c>
      <c r="V102" s="18">
        <f t="shared" si="31"/>
        <v>39.259999999999764</v>
      </c>
    </row>
    <row r="103" spans="1:22" x14ac:dyDescent="0.3">
      <c r="A103" s="19" t="s">
        <v>36</v>
      </c>
      <c r="B103" s="20" t="s">
        <v>273</v>
      </c>
      <c r="C103" s="21">
        <v>3362</v>
      </c>
      <c r="D103" s="22" t="s">
        <v>38</v>
      </c>
      <c r="E103" s="23">
        <v>0.9</v>
      </c>
      <c r="F103" s="21" t="s">
        <v>201</v>
      </c>
      <c r="G103" s="24">
        <v>42810</v>
      </c>
      <c r="H103" s="25">
        <v>90000</v>
      </c>
      <c r="I103" s="26">
        <v>2000</v>
      </c>
      <c r="J103" s="26">
        <v>88000</v>
      </c>
      <c r="K103" s="26">
        <v>8799.9999999999982</v>
      </c>
      <c r="L103" s="27">
        <v>79200</v>
      </c>
      <c r="M103" s="25">
        <v>83123.759999999995</v>
      </c>
      <c r="N103" s="26">
        <v>3865.0044444444356</v>
      </c>
      <c r="O103" s="26">
        <v>79258.755555555559</v>
      </c>
      <c r="P103" s="26">
        <v>7925.8755555555545</v>
      </c>
      <c r="Q103" s="27">
        <v>71332.88</v>
      </c>
      <c r="R103" s="17">
        <f t="shared" si="27"/>
        <v>-6876.2400000000052</v>
      </c>
      <c r="S103" s="17">
        <f t="shared" si="28"/>
        <v>1865.0044444444356</v>
      </c>
      <c r="T103" s="17">
        <f t="shared" si="29"/>
        <v>-8741.2444444444409</v>
      </c>
      <c r="U103" s="17">
        <f t="shared" si="30"/>
        <v>-874.12444444444372</v>
      </c>
      <c r="V103" s="18">
        <f t="shared" si="31"/>
        <v>-7867.1199999999953</v>
      </c>
    </row>
    <row r="104" spans="1:22" x14ac:dyDescent="0.3">
      <c r="A104" s="19" t="s">
        <v>36</v>
      </c>
      <c r="B104" s="20" t="s">
        <v>274</v>
      </c>
      <c r="C104" s="21">
        <v>3363</v>
      </c>
      <c r="D104" s="22" t="s">
        <v>38</v>
      </c>
      <c r="E104" s="23">
        <v>0.9</v>
      </c>
      <c r="F104" s="21" t="s">
        <v>190</v>
      </c>
      <c r="G104" s="24">
        <v>42635</v>
      </c>
      <c r="H104" s="25">
        <v>54000</v>
      </c>
      <c r="I104" s="26">
        <v>2000</v>
      </c>
      <c r="J104" s="26">
        <v>52000</v>
      </c>
      <c r="K104" s="26">
        <v>5199.9999999999991</v>
      </c>
      <c r="L104" s="27">
        <v>46800</v>
      </c>
      <c r="M104" s="25">
        <v>29012.35</v>
      </c>
      <c r="N104" s="26">
        <v>845.21666666666715</v>
      </c>
      <c r="O104" s="26">
        <v>28167.133333333331</v>
      </c>
      <c r="P104" s="26">
        <v>2816.7133333333327</v>
      </c>
      <c r="Q104" s="27">
        <v>25350.42</v>
      </c>
      <c r="R104" s="17">
        <f t="shared" si="27"/>
        <v>-24987.65</v>
      </c>
      <c r="S104" s="17">
        <f t="shared" si="28"/>
        <v>-1154.7833333333328</v>
      </c>
      <c r="T104" s="17">
        <f t="shared" si="29"/>
        <v>-23832.866666666669</v>
      </c>
      <c r="U104" s="17">
        <f t="shared" si="30"/>
        <v>-2383.2866666666664</v>
      </c>
      <c r="V104" s="18">
        <f t="shared" si="31"/>
        <v>-21449.58</v>
      </c>
    </row>
    <row r="105" spans="1:22" x14ac:dyDescent="0.3">
      <c r="A105" s="19" t="s">
        <v>36</v>
      </c>
      <c r="B105" s="20" t="s">
        <v>275</v>
      </c>
      <c r="C105" s="21">
        <v>3365</v>
      </c>
      <c r="D105" s="22" t="s">
        <v>38</v>
      </c>
      <c r="E105" s="23">
        <v>0.9</v>
      </c>
      <c r="F105" s="21" t="s">
        <v>276</v>
      </c>
      <c r="G105" s="24">
        <v>43083</v>
      </c>
      <c r="H105" s="25">
        <v>125000</v>
      </c>
      <c r="I105" s="26">
        <v>4500</v>
      </c>
      <c r="J105" s="26">
        <v>120500</v>
      </c>
      <c r="K105" s="26">
        <v>12049.999999999998</v>
      </c>
      <c r="L105" s="27">
        <v>108450</v>
      </c>
      <c r="M105" s="25">
        <v>120047.46</v>
      </c>
      <c r="N105" s="26">
        <v>3619.0599999999977</v>
      </c>
      <c r="O105" s="26">
        <v>116428.40000000001</v>
      </c>
      <c r="P105" s="26">
        <v>11642.839999999998</v>
      </c>
      <c r="Q105" s="27">
        <v>104785.56000000001</v>
      </c>
      <c r="R105" s="17">
        <f t="shared" si="27"/>
        <v>-4952.5399999999936</v>
      </c>
      <c r="S105" s="17">
        <f t="shared" si="28"/>
        <v>-880.94000000000233</v>
      </c>
      <c r="T105" s="17">
        <f t="shared" si="29"/>
        <v>-4071.5999999999913</v>
      </c>
      <c r="U105" s="17">
        <f t="shared" si="30"/>
        <v>-407.15999999999985</v>
      </c>
      <c r="V105" s="18">
        <f t="shared" si="31"/>
        <v>-3664.4399999999878</v>
      </c>
    </row>
    <row r="106" spans="1:22" x14ac:dyDescent="0.3">
      <c r="A106" s="19" t="s">
        <v>36</v>
      </c>
      <c r="B106" s="20" t="s">
        <v>277</v>
      </c>
      <c r="C106" s="21">
        <v>3367</v>
      </c>
      <c r="D106" s="22" t="s">
        <v>38</v>
      </c>
      <c r="E106" s="23">
        <v>0.9</v>
      </c>
      <c r="F106" s="21" t="s">
        <v>278</v>
      </c>
      <c r="G106" s="24">
        <v>42992</v>
      </c>
      <c r="H106" s="25">
        <v>55000</v>
      </c>
      <c r="I106" s="26">
        <v>900</v>
      </c>
      <c r="J106" s="26">
        <v>54100</v>
      </c>
      <c r="K106" s="26">
        <v>5409.9999999999991</v>
      </c>
      <c r="L106" s="27">
        <v>48690</v>
      </c>
      <c r="M106" s="25">
        <v>43309.939999999995</v>
      </c>
      <c r="N106" s="26">
        <v>1812.2844444444418</v>
      </c>
      <c r="O106" s="26">
        <v>41497.655555555553</v>
      </c>
      <c r="P106" s="26">
        <v>4149.7655555555548</v>
      </c>
      <c r="Q106" s="27">
        <v>37347.89</v>
      </c>
      <c r="R106" s="17">
        <f t="shared" si="27"/>
        <v>-11690.060000000005</v>
      </c>
      <c r="S106" s="17">
        <f t="shared" si="28"/>
        <v>912.28444444444176</v>
      </c>
      <c r="T106" s="17">
        <f t="shared" si="29"/>
        <v>-12602.344444444447</v>
      </c>
      <c r="U106" s="17">
        <f t="shared" si="30"/>
        <v>-1260.2344444444443</v>
      </c>
      <c r="V106" s="18">
        <f t="shared" si="31"/>
        <v>-11342.11</v>
      </c>
    </row>
    <row r="107" spans="1:22" x14ac:dyDescent="0.3">
      <c r="A107" s="19" t="s">
        <v>36</v>
      </c>
      <c r="B107" s="20" t="s">
        <v>279</v>
      </c>
      <c r="C107" s="21">
        <v>3368</v>
      </c>
      <c r="D107" s="22" t="s">
        <v>38</v>
      </c>
      <c r="E107" s="23">
        <v>0.9</v>
      </c>
      <c r="F107" s="21" t="s">
        <v>190</v>
      </c>
      <c r="G107" s="24">
        <v>42635</v>
      </c>
      <c r="H107" s="25">
        <v>82000</v>
      </c>
      <c r="I107" s="26">
        <v>3000</v>
      </c>
      <c r="J107" s="26">
        <v>79000</v>
      </c>
      <c r="K107" s="26">
        <v>7899.9999999999982</v>
      </c>
      <c r="L107" s="27">
        <v>71100</v>
      </c>
      <c r="M107" s="25">
        <v>48659.979999999996</v>
      </c>
      <c r="N107" s="26">
        <v>2364.1133333333346</v>
      </c>
      <c r="O107" s="26">
        <v>46295.866666666661</v>
      </c>
      <c r="P107" s="26">
        <v>4629.5866666666652</v>
      </c>
      <c r="Q107" s="27">
        <v>41666.28</v>
      </c>
      <c r="R107" s="17">
        <f t="shared" si="27"/>
        <v>-33340.020000000004</v>
      </c>
      <c r="S107" s="17">
        <f t="shared" si="28"/>
        <v>-635.88666666666541</v>
      </c>
      <c r="T107" s="17">
        <f t="shared" si="29"/>
        <v>-32704.133333333339</v>
      </c>
      <c r="U107" s="17">
        <f t="shared" si="30"/>
        <v>-3270.413333333333</v>
      </c>
      <c r="V107" s="18">
        <f t="shared" si="31"/>
        <v>-29433.72</v>
      </c>
    </row>
    <row r="108" spans="1:22" x14ac:dyDescent="0.3">
      <c r="A108" s="19" t="s">
        <v>36</v>
      </c>
      <c r="B108" s="20" t="s">
        <v>280</v>
      </c>
      <c r="C108" s="21">
        <v>3369</v>
      </c>
      <c r="D108" s="22" t="s">
        <v>38</v>
      </c>
      <c r="E108" s="23">
        <v>0.9</v>
      </c>
      <c r="F108" s="21" t="s">
        <v>201</v>
      </c>
      <c r="G108" s="24">
        <v>42810</v>
      </c>
      <c r="H108" s="25">
        <v>118500</v>
      </c>
      <c r="I108" s="26">
        <v>2500</v>
      </c>
      <c r="J108" s="26">
        <v>116000</v>
      </c>
      <c r="K108" s="26">
        <v>11599.999999999998</v>
      </c>
      <c r="L108" s="27">
        <v>104400</v>
      </c>
      <c r="M108" s="25">
        <v>57680.46</v>
      </c>
      <c r="N108" s="26">
        <v>57680.46</v>
      </c>
      <c r="O108" s="26">
        <v>0</v>
      </c>
      <c r="P108" s="26">
        <v>0</v>
      </c>
      <c r="Q108" s="27">
        <v>0</v>
      </c>
      <c r="R108" s="17">
        <f t="shared" si="27"/>
        <v>-60819.54</v>
      </c>
      <c r="S108" s="17">
        <f t="shared" si="28"/>
        <v>55180.46</v>
      </c>
      <c r="T108" s="17">
        <f t="shared" si="29"/>
        <v>-116000</v>
      </c>
      <c r="U108" s="17">
        <f t="shared" si="30"/>
        <v>-11599.999999999998</v>
      </c>
      <c r="V108" s="18">
        <f t="shared" si="31"/>
        <v>-104400</v>
      </c>
    </row>
    <row r="109" spans="1:22" x14ac:dyDescent="0.3">
      <c r="A109" s="19" t="s">
        <v>36</v>
      </c>
      <c r="B109" s="20" t="s">
        <v>281</v>
      </c>
      <c r="C109" s="21">
        <v>3370</v>
      </c>
      <c r="D109" s="22" t="s">
        <v>38</v>
      </c>
      <c r="E109" s="23">
        <v>0.9</v>
      </c>
      <c r="F109" s="21" t="s">
        <v>201</v>
      </c>
      <c r="G109" s="24">
        <v>42810</v>
      </c>
      <c r="H109" s="25">
        <v>98500</v>
      </c>
      <c r="I109" s="26">
        <v>1000</v>
      </c>
      <c r="J109" s="26">
        <v>97500</v>
      </c>
      <c r="K109" s="26">
        <v>9749.9999999999982</v>
      </c>
      <c r="L109" s="27">
        <v>87750</v>
      </c>
      <c r="M109" s="25">
        <v>48234.759999999995</v>
      </c>
      <c r="N109" s="26">
        <v>48234.759999999995</v>
      </c>
      <c r="O109" s="26">
        <v>0</v>
      </c>
      <c r="P109" s="26">
        <v>0</v>
      </c>
      <c r="Q109" s="27">
        <v>0</v>
      </c>
      <c r="R109" s="17">
        <f t="shared" si="27"/>
        <v>-50265.240000000005</v>
      </c>
      <c r="S109" s="17">
        <f t="shared" si="28"/>
        <v>47234.759999999995</v>
      </c>
      <c r="T109" s="17">
        <f t="shared" si="29"/>
        <v>-97500</v>
      </c>
      <c r="U109" s="17">
        <f t="shared" si="30"/>
        <v>-9749.9999999999982</v>
      </c>
      <c r="V109" s="18">
        <f t="shared" si="31"/>
        <v>-87750</v>
      </c>
    </row>
    <row r="110" spans="1:22" x14ac:dyDescent="0.3">
      <c r="A110" s="19" t="s">
        <v>30</v>
      </c>
      <c r="B110" s="20" t="s">
        <v>282</v>
      </c>
      <c r="C110" s="21" t="s">
        <v>283</v>
      </c>
      <c r="D110" s="22" t="s">
        <v>38</v>
      </c>
      <c r="E110" s="23">
        <v>0.9</v>
      </c>
      <c r="F110" s="21" t="s">
        <v>284</v>
      </c>
      <c r="G110" s="24">
        <v>44182</v>
      </c>
      <c r="H110" s="25">
        <v>50000</v>
      </c>
      <c r="I110" s="26">
        <v>0</v>
      </c>
      <c r="J110" s="26">
        <v>50000</v>
      </c>
      <c r="K110" s="26">
        <v>4999.9999999999991</v>
      </c>
      <c r="L110" s="27">
        <v>45000</v>
      </c>
      <c r="M110" s="25">
        <v>40000.589999999997</v>
      </c>
      <c r="N110" s="26">
        <f>M110-(Q110/E110)</f>
        <v>4049.2677777777717</v>
      </c>
      <c r="O110" s="26">
        <f t="shared" ref="O110:O115" si="32">P110+Q110</f>
        <v>35951.322222222225</v>
      </c>
      <c r="P110" s="26">
        <f>(M110-N110)*(100%-E110)</f>
        <v>3595.1322222222216</v>
      </c>
      <c r="Q110" s="27">
        <v>32356.190000000002</v>
      </c>
      <c r="R110" s="17">
        <f t="shared" si="27"/>
        <v>-9999.4100000000035</v>
      </c>
      <c r="S110" s="17">
        <f t="shared" si="28"/>
        <v>4049.2677777777717</v>
      </c>
      <c r="T110" s="17">
        <f t="shared" si="29"/>
        <v>-14048.677777777775</v>
      </c>
      <c r="U110" s="17">
        <f t="shared" si="30"/>
        <v>-1404.8677777777775</v>
      </c>
      <c r="V110" s="18">
        <f t="shared" si="31"/>
        <v>-12643.809999999998</v>
      </c>
    </row>
    <row r="111" spans="1:22" x14ac:dyDescent="0.3">
      <c r="A111" s="19" t="s">
        <v>30</v>
      </c>
      <c r="B111" s="20" t="s">
        <v>285</v>
      </c>
      <c r="C111" s="21" t="s">
        <v>286</v>
      </c>
      <c r="D111" s="22" t="s">
        <v>38</v>
      </c>
      <c r="E111" s="23">
        <v>0.9</v>
      </c>
      <c r="F111" s="21" t="s">
        <v>284</v>
      </c>
      <c r="G111" s="24">
        <v>44182</v>
      </c>
      <c r="H111" s="25">
        <v>39000</v>
      </c>
      <c r="I111" s="26">
        <v>0</v>
      </c>
      <c r="J111" s="26">
        <v>39000</v>
      </c>
      <c r="K111" s="26">
        <v>3899.9999999999991</v>
      </c>
      <c r="L111" s="27">
        <v>35100</v>
      </c>
      <c r="M111" s="25">
        <v>39000</v>
      </c>
      <c r="N111" s="26">
        <f>M111-(Q111/E111)</f>
        <v>12240.522222222226</v>
      </c>
      <c r="O111" s="26">
        <f t="shared" si="32"/>
        <v>26759.477777777774</v>
      </c>
      <c r="P111" s="26">
        <f>(M111-N111)*(100%-E111)</f>
        <v>2675.947777777777</v>
      </c>
      <c r="Q111" s="27">
        <v>24083.53</v>
      </c>
      <c r="R111" s="17">
        <f t="shared" si="27"/>
        <v>0</v>
      </c>
      <c r="S111" s="17">
        <f t="shared" si="28"/>
        <v>12240.522222222226</v>
      </c>
      <c r="T111" s="17">
        <f t="shared" si="29"/>
        <v>-12240.522222222226</v>
      </c>
      <c r="U111" s="17">
        <f t="shared" si="30"/>
        <v>-1224.0522222222221</v>
      </c>
      <c r="V111" s="18">
        <f t="shared" si="31"/>
        <v>-11016.470000000001</v>
      </c>
    </row>
    <row r="112" spans="1:22" x14ac:dyDescent="0.3">
      <c r="A112" s="19" t="s">
        <v>16</v>
      </c>
      <c r="B112" s="20" t="s">
        <v>287</v>
      </c>
      <c r="C112" s="21" t="s">
        <v>288</v>
      </c>
      <c r="D112" s="22" t="s">
        <v>89</v>
      </c>
      <c r="E112" s="23">
        <v>1</v>
      </c>
      <c r="F112" s="21" t="s">
        <v>289</v>
      </c>
      <c r="G112" s="24">
        <v>42635</v>
      </c>
      <c r="H112" s="25">
        <v>12700</v>
      </c>
      <c r="I112" s="26">
        <v>300</v>
      </c>
      <c r="J112" s="26">
        <v>12400</v>
      </c>
      <c r="K112" s="26">
        <v>0</v>
      </c>
      <c r="L112" s="27">
        <v>12400</v>
      </c>
      <c r="M112" s="25">
        <v>6738.85</v>
      </c>
      <c r="N112" s="26">
        <f>M112-(Q112/E112)</f>
        <v>0</v>
      </c>
      <c r="O112" s="26">
        <f t="shared" si="32"/>
        <v>6738.85</v>
      </c>
      <c r="P112" s="26">
        <f>(M112-N112)*(100%-E112)</f>
        <v>0</v>
      </c>
      <c r="Q112" s="27">
        <v>6738.85</v>
      </c>
      <c r="R112" s="17">
        <f t="shared" si="27"/>
        <v>-5961.15</v>
      </c>
      <c r="S112" s="17">
        <f t="shared" si="28"/>
        <v>-300</v>
      </c>
      <c r="T112" s="17">
        <f t="shared" si="29"/>
        <v>-5661.15</v>
      </c>
      <c r="U112" s="17">
        <f t="shared" si="30"/>
        <v>0</v>
      </c>
      <c r="V112" s="18">
        <f t="shared" si="31"/>
        <v>-5661.15</v>
      </c>
    </row>
    <row r="113" spans="1:22" x14ac:dyDescent="0.3">
      <c r="A113" s="19" t="s">
        <v>16</v>
      </c>
      <c r="B113" s="20" t="s">
        <v>290</v>
      </c>
      <c r="C113" s="21" t="s">
        <v>291</v>
      </c>
      <c r="D113" s="22" t="s">
        <v>89</v>
      </c>
      <c r="E113" s="23">
        <v>1</v>
      </c>
      <c r="F113" s="21" t="s">
        <v>289</v>
      </c>
      <c r="G113" s="24">
        <v>42635</v>
      </c>
      <c r="H113" s="25">
        <v>2300</v>
      </c>
      <c r="I113" s="26">
        <v>200</v>
      </c>
      <c r="J113" s="26">
        <v>2100</v>
      </c>
      <c r="K113" s="26">
        <v>0</v>
      </c>
      <c r="L113" s="27">
        <v>2100</v>
      </c>
      <c r="M113" s="25">
        <v>1030.4299999999998</v>
      </c>
      <c r="N113" s="26">
        <f>M113-(Q113/E113)</f>
        <v>221.49999999999989</v>
      </c>
      <c r="O113" s="26">
        <f t="shared" si="32"/>
        <v>808.93</v>
      </c>
      <c r="P113" s="26">
        <f>(M113-N113)*(100%-E113)</f>
        <v>0</v>
      </c>
      <c r="Q113" s="27">
        <v>808.93</v>
      </c>
      <c r="R113" s="17">
        <f t="shared" si="27"/>
        <v>-1269.5700000000002</v>
      </c>
      <c r="S113" s="17">
        <f t="shared" si="28"/>
        <v>21.499999999999886</v>
      </c>
      <c r="T113" s="17">
        <f t="shared" si="29"/>
        <v>-1291.0700000000002</v>
      </c>
      <c r="U113" s="17">
        <f t="shared" si="30"/>
        <v>0</v>
      </c>
      <c r="V113" s="18">
        <f t="shared" si="31"/>
        <v>-1291.0700000000002</v>
      </c>
    </row>
    <row r="114" spans="1:22" x14ac:dyDescent="0.3">
      <c r="A114" s="19" t="s">
        <v>292</v>
      </c>
      <c r="B114" s="20" t="s">
        <v>293</v>
      </c>
      <c r="C114" s="21" t="s">
        <v>294</v>
      </c>
      <c r="D114" s="22" t="s">
        <v>38</v>
      </c>
      <c r="E114" s="23">
        <v>0.9</v>
      </c>
      <c r="F114" s="21" t="s">
        <v>295</v>
      </c>
      <c r="G114" s="24" t="s">
        <v>296</v>
      </c>
      <c r="H114" s="25">
        <v>89000</v>
      </c>
      <c r="I114" s="26">
        <v>13000</v>
      </c>
      <c r="J114" s="26">
        <v>76000</v>
      </c>
      <c r="K114" s="26">
        <v>7599.9999999999982</v>
      </c>
      <c r="L114" s="27">
        <v>68400</v>
      </c>
      <c r="M114" s="25">
        <v>84.7</v>
      </c>
      <c r="N114" s="26">
        <f>M114-(Q114/E114)</f>
        <v>84.7</v>
      </c>
      <c r="O114" s="26">
        <f t="shared" si="32"/>
        <v>0</v>
      </c>
      <c r="P114" s="26">
        <f>(M114-N114)*(100%-E114)</f>
        <v>0</v>
      </c>
      <c r="Q114" s="27">
        <v>0</v>
      </c>
      <c r="R114" s="17">
        <f t="shared" ref="R114:V114" si="33">M114-H114</f>
        <v>-88915.3</v>
      </c>
      <c r="S114" s="17">
        <f t="shared" si="33"/>
        <v>-12915.3</v>
      </c>
      <c r="T114" s="17">
        <f t="shared" si="33"/>
        <v>-76000</v>
      </c>
      <c r="U114" s="17">
        <f t="shared" si="33"/>
        <v>-7599.9999999999982</v>
      </c>
      <c r="V114" s="18">
        <f t="shared" si="33"/>
        <v>-68400</v>
      </c>
    </row>
    <row r="115" spans="1:22" x14ac:dyDescent="0.3">
      <c r="A115" s="19" t="s">
        <v>54</v>
      </c>
      <c r="B115" s="20" t="s">
        <v>297</v>
      </c>
      <c r="C115" s="21" t="s">
        <v>298</v>
      </c>
      <c r="D115" s="22" t="s">
        <v>71</v>
      </c>
      <c r="E115" s="23">
        <v>0.95</v>
      </c>
      <c r="F115" s="21" t="s">
        <v>299</v>
      </c>
      <c r="G115" s="24">
        <v>42726</v>
      </c>
      <c r="H115" s="25">
        <v>200640.5</v>
      </c>
      <c r="I115" s="26">
        <v>3000</v>
      </c>
      <c r="J115" s="26">
        <v>197640.5</v>
      </c>
      <c r="K115" s="26">
        <v>9882.0250000000087</v>
      </c>
      <c r="L115" s="27">
        <v>187758.47499999998</v>
      </c>
      <c r="M115" s="25">
        <v>161198.80000000002</v>
      </c>
      <c r="N115" s="26">
        <f>M115-O115</f>
        <v>0</v>
      </c>
      <c r="O115" s="26">
        <f t="shared" si="32"/>
        <v>161198.80000000002</v>
      </c>
      <c r="P115" s="26">
        <v>8059.8799999999992</v>
      </c>
      <c r="Q115" s="27">
        <v>153138.92000000001</v>
      </c>
      <c r="R115" s="17">
        <f t="shared" ref="R115:R146" si="34">M115-H115</f>
        <v>-39441.699999999983</v>
      </c>
      <c r="S115" s="17">
        <f t="shared" ref="S115:S146" si="35">N115-I115</f>
        <v>-3000</v>
      </c>
      <c r="T115" s="17">
        <f t="shared" ref="T115:T146" si="36">O115-J115</f>
        <v>-36441.699999999983</v>
      </c>
      <c r="U115" s="17">
        <f t="shared" ref="U115:U146" si="37">P115-K115</f>
        <v>-1822.1450000000095</v>
      </c>
      <c r="V115" s="18">
        <f t="shared" ref="V115:V146" si="38">Q115-L115</f>
        <v>-34619.554999999964</v>
      </c>
    </row>
    <row r="116" spans="1:22" x14ac:dyDescent="0.3">
      <c r="A116" s="19" t="s">
        <v>54</v>
      </c>
      <c r="B116" s="20" t="s">
        <v>300</v>
      </c>
      <c r="C116" s="21" t="s">
        <v>301</v>
      </c>
      <c r="D116" s="22" t="s">
        <v>63</v>
      </c>
      <c r="E116" s="23">
        <v>0.9</v>
      </c>
      <c r="F116" s="21" t="s">
        <v>149</v>
      </c>
      <c r="G116" s="24">
        <v>42810</v>
      </c>
      <c r="H116" s="25">
        <v>25000</v>
      </c>
      <c r="I116" s="26">
        <v>0</v>
      </c>
      <c r="J116" s="26">
        <v>25000</v>
      </c>
      <c r="K116" s="26">
        <v>2499.9999999999995</v>
      </c>
      <c r="L116" s="27">
        <v>22500</v>
      </c>
      <c r="M116" s="25">
        <v>15967.2</v>
      </c>
      <c r="N116" s="26">
        <v>0</v>
      </c>
      <c r="O116" s="26">
        <v>15967.2</v>
      </c>
      <c r="P116" s="26">
        <v>1596.7199999999998</v>
      </c>
      <c r="Q116" s="27">
        <v>14370.480000000001</v>
      </c>
      <c r="R116" s="17">
        <f t="shared" si="34"/>
        <v>-9032.7999999999993</v>
      </c>
      <c r="S116" s="17">
        <f t="shared" si="35"/>
        <v>0</v>
      </c>
      <c r="T116" s="17">
        <f t="shared" si="36"/>
        <v>-9032.7999999999993</v>
      </c>
      <c r="U116" s="17">
        <f t="shared" si="37"/>
        <v>-903.27999999999975</v>
      </c>
      <c r="V116" s="18">
        <f t="shared" si="38"/>
        <v>-8129.5199999999986</v>
      </c>
    </row>
    <row r="117" spans="1:22" x14ac:dyDescent="0.3">
      <c r="A117" s="19" t="s">
        <v>54</v>
      </c>
      <c r="B117" s="20" t="s">
        <v>302</v>
      </c>
      <c r="C117" s="21" t="s">
        <v>303</v>
      </c>
      <c r="D117" s="22" t="s">
        <v>63</v>
      </c>
      <c r="E117" s="23">
        <v>0.9</v>
      </c>
      <c r="F117" s="21" t="s">
        <v>149</v>
      </c>
      <c r="G117" s="24">
        <v>42810</v>
      </c>
      <c r="H117" s="25">
        <v>30000</v>
      </c>
      <c r="I117" s="26">
        <v>0</v>
      </c>
      <c r="J117" s="26">
        <v>30000</v>
      </c>
      <c r="K117" s="26">
        <v>2999.9999999999995</v>
      </c>
      <c r="L117" s="27">
        <v>27000</v>
      </c>
      <c r="M117" s="25">
        <v>24941.460000000003</v>
      </c>
      <c r="N117" s="26">
        <v>0</v>
      </c>
      <c r="O117" s="26">
        <v>24941.476000000002</v>
      </c>
      <c r="P117" s="26">
        <v>2494.1459999999997</v>
      </c>
      <c r="Q117" s="27">
        <v>22447.33</v>
      </c>
      <c r="R117" s="17">
        <f t="shared" si="34"/>
        <v>-5058.5399999999972</v>
      </c>
      <c r="S117" s="17">
        <f t="shared" si="35"/>
        <v>0</v>
      </c>
      <c r="T117" s="17">
        <f t="shared" si="36"/>
        <v>-5058.5239999999976</v>
      </c>
      <c r="U117" s="17">
        <f t="shared" si="37"/>
        <v>-505.85399999999981</v>
      </c>
      <c r="V117" s="18">
        <f t="shared" si="38"/>
        <v>-4552.6699999999983</v>
      </c>
    </row>
    <row r="118" spans="1:22" x14ac:dyDescent="0.3">
      <c r="A118" s="19" t="s">
        <v>84</v>
      </c>
      <c r="B118" s="20" t="s">
        <v>304</v>
      </c>
      <c r="C118" s="21" t="s">
        <v>305</v>
      </c>
      <c r="D118" s="22" t="s">
        <v>38</v>
      </c>
      <c r="E118" s="23">
        <v>0.9</v>
      </c>
      <c r="F118" s="21" t="s">
        <v>306</v>
      </c>
      <c r="G118" s="24">
        <v>42901</v>
      </c>
      <c r="H118" s="25">
        <v>5500</v>
      </c>
      <c r="I118" s="26">
        <v>0</v>
      </c>
      <c r="J118" s="26">
        <v>5500</v>
      </c>
      <c r="K118" s="26">
        <v>549.99999999999989</v>
      </c>
      <c r="L118" s="27">
        <v>4950</v>
      </c>
      <c r="M118" s="25">
        <v>1185.32</v>
      </c>
      <c r="N118" s="26">
        <v>0</v>
      </c>
      <c r="O118" s="26">
        <v>1185.3319999999999</v>
      </c>
      <c r="P118" s="26">
        <v>118.53199999999997</v>
      </c>
      <c r="Q118" s="27">
        <v>1066.8</v>
      </c>
      <c r="R118" s="17">
        <f t="shared" si="34"/>
        <v>-4314.68</v>
      </c>
      <c r="S118" s="17">
        <f t="shared" si="35"/>
        <v>0</v>
      </c>
      <c r="T118" s="17">
        <f t="shared" si="36"/>
        <v>-4314.6679999999997</v>
      </c>
      <c r="U118" s="17">
        <f t="shared" si="37"/>
        <v>-431.4679999999999</v>
      </c>
      <c r="V118" s="18">
        <f t="shared" si="38"/>
        <v>-3883.2</v>
      </c>
    </row>
    <row r="119" spans="1:22" x14ac:dyDescent="0.3">
      <c r="A119" s="19" t="s">
        <v>36</v>
      </c>
      <c r="B119" s="20" t="s">
        <v>307</v>
      </c>
      <c r="C119" s="21" t="s">
        <v>308</v>
      </c>
      <c r="D119" s="22" t="s">
        <v>38</v>
      </c>
      <c r="E119" s="23">
        <v>0.9</v>
      </c>
      <c r="F119" s="21" t="s">
        <v>309</v>
      </c>
      <c r="G119" s="24" t="s">
        <v>310</v>
      </c>
      <c r="H119" s="25">
        <v>103000</v>
      </c>
      <c r="I119" s="26">
        <v>17000</v>
      </c>
      <c r="J119" s="26">
        <v>86000</v>
      </c>
      <c r="K119" s="26">
        <v>8599.9999999999982</v>
      </c>
      <c r="L119" s="27">
        <v>77400</v>
      </c>
      <c r="M119" s="25">
        <v>70490.900000000009</v>
      </c>
      <c r="N119" s="26">
        <f>M119-(Q119/E119)</f>
        <v>9321.6000000000131</v>
      </c>
      <c r="O119" s="26">
        <f>P119+Q119</f>
        <v>61169.299999999996</v>
      </c>
      <c r="P119" s="26">
        <f>(M119-N119)*(100%-E119)</f>
        <v>6116.9299999999985</v>
      </c>
      <c r="Q119" s="27">
        <v>55052.369999999995</v>
      </c>
      <c r="R119" s="17">
        <f t="shared" si="34"/>
        <v>-32509.099999999991</v>
      </c>
      <c r="S119" s="17">
        <f t="shared" si="35"/>
        <v>-7678.3999999999869</v>
      </c>
      <c r="T119" s="17">
        <f t="shared" si="36"/>
        <v>-24830.700000000004</v>
      </c>
      <c r="U119" s="17">
        <f t="shared" si="37"/>
        <v>-2483.0699999999997</v>
      </c>
      <c r="V119" s="18">
        <f t="shared" si="38"/>
        <v>-22347.630000000005</v>
      </c>
    </row>
    <row r="120" spans="1:22" x14ac:dyDescent="0.3">
      <c r="A120" s="19" t="s">
        <v>30</v>
      </c>
      <c r="B120" s="20" t="s">
        <v>311</v>
      </c>
      <c r="C120" s="21" t="s">
        <v>312</v>
      </c>
      <c r="D120" s="22" t="s">
        <v>89</v>
      </c>
      <c r="E120" s="23">
        <v>0.4</v>
      </c>
      <c r="F120" s="21" t="s">
        <v>244</v>
      </c>
      <c r="G120" s="24">
        <v>42901</v>
      </c>
      <c r="H120" s="25">
        <v>4200</v>
      </c>
      <c r="I120" s="26">
        <v>2270</v>
      </c>
      <c r="J120" s="26">
        <v>1930</v>
      </c>
      <c r="K120" s="26">
        <v>1158</v>
      </c>
      <c r="L120" s="27">
        <v>772</v>
      </c>
      <c r="M120" s="25">
        <v>2289.42</v>
      </c>
      <c r="N120" s="26">
        <f>M120-(Q120/E120)</f>
        <v>322.24500000000012</v>
      </c>
      <c r="O120" s="26">
        <f>P120+Q120</f>
        <v>1967.1749999999997</v>
      </c>
      <c r="P120" s="26">
        <f>(M120-N120)*(100%-E120)</f>
        <v>1180.3049999999998</v>
      </c>
      <c r="Q120" s="27">
        <v>786.87</v>
      </c>
      <c r="R120" s="17">
        <f t="shared" si="34"/>
        <v>-1910.58</v>
      </c>
      <c r="S120" s="17">
        <f t="shared" si="35"/>
        <v>-1947.7549999999999</v>
      </c>
      <c r="T120" s="17">
        <f t="shared" si="36"/>
        <v>37.174999999999727</v>
      </c>
      <c r="U120" s="17">
        <f t="shared" si="37"/>
        <v>22.304999999999836</v>
      </c>
      <c r="V120" s="18">
        <f t="shared" si="38"/>
        <v>14.870000000000005</v>
      </c>
    </row>
    <row r="121" spans="1:22" x14ac:dyDescent="0.3">
      <c r="A121" s="19" t="s">
        <v>54</v>
      </c>
      <c r="B121" s="20" t="s">
        <v>313</v>
      </c>
      <c r="C121" s="21" t="s">
        <v>314</v>
      </c>
      <c r="D121" s="22" t="s">
        <v>89</v>
      </c>
      <c r="E121" s="23">
        <v>0.4</v>
      </c>
      <c r="F121" s="21" t="s">
        <v>253</v>
      </c>
      <c r="G121" s="24">
        <v>43447</v>
      </c>
      <c r="H121" s="25">
        <v>25000</v>
      </c>
      <c r="I121" s="26">
        <v>16088.37</v>
      </c>
      <c r="J121" s="26">
        <v>8911.630000000001</v>
      </c>
      <c r="K121" s="26">
        <v>5348.08</v>
      </c>
      <c r="L121" s="27">
        <v>3563.55</v>
      </c>
      <c r="M121" s="25">
        <v>22728.15</v>
      </c>
      <c r="N121" s="26">
        <f>M121-(Q121/E121)</f>
        <v>13821.725000000002</v>
      </c>
      <c r="O121" s="26">
        <f>P121+Q121</f>
        <v>8906.4249999999993</v>
      </c>
      <c r="P121" s="26">
        <f>(M121-N121)*(100%-E121)</f>
        <v>5343.8549999999996</v>
      </c>
      <c r="Q121" s="27">
        <v>3562.57</v>
      </c>
      <c r="R121" s="17">
        <f t="shared" si="34"/>
        <v>-2271.8499999999985</v>
      </c>
      <c r="S121" s="17">
        <f t="shared" si="35"/>
        <v>-2266.6449999999986</v>
      </c>
      <c r="T121" s="17">
        <f t="shared" si="36"/>
        <v>-5.2050000000017462</v>
      </c>
      <c r="U121" s="17">
        <f t="shared" si="37"/>
        <v>-4.2250000000003638</v>
      </c>
      <c r="V121" s="18">
        <f t="shared" si="38"/>
        <v>-0.98000000000001819</v>
      </c>
    </row>
    <row r="122" spans="1:22" x14ac:dyDescent="0.3">
      <c r="A122" s="19" t="s">
        <v>84</v>
      </c>
      <c r="B122" s="20" t="s">
        <v>315</v>
      </c>
      <c r="C122" s="21" t="s">
        <v>316</v>
      </c>
      <c r="D122" s="22" t="s">
        <v>89</v>
      </c>
      <c r="E122" s="23">
        <v>0.5</v>
      </c>
      <c r="F122" s="21" t="s">
        <v>317</v>
      </c>
      <c r="G122" s="24">
        <v>42901</v>
      </c>
      <c r="H122" s="25">
        <v>15000</v>
      </c>
      <c r="I122" s="26">
        <v>4000</v>
      </c>
      <c r="J122" s="26">
        <v>11000</v>
      </c>
      <c r="K122" s="26">
        <v>5500</v>
      </c>
      <c r="L122" s="27">
        <v>5500</v>
      </c>
      <c r="M122" s="25">
        <v>2366.9499999999998</v>
      </c>
      <c r="N122" s="26">
        <f>M122-(Q122/E122)</f>
        <v>580.44999999999982</v>
      </c>
      <c r="O122" s="26">
        <f>P122+Q122</f>
        <v>1786.5</v>
      </c>
      <c r="P122" s="26">
        <f>(M122-N122)*(100%-E122)</f>
        <v>893.25</v>
      </c>
      <c r="Q122" s="27">
        <v>893.25</v>
      </c>
      <c r="R122" s="17">
        <f t="shared" si="34"/>
        <v>-12633.05</v>
      </c>
      <c r="S122" s="17">
        <f t="shared" si="35"/>
        <v>-3419.55</v>
      </c>
      <c r="T122" s="17">
        <f t="shared" si="36"/>
        <v>-9213.5</v>
      </c>
      <c r="U122" s="17">
        <f t="shared" si="37"/>
        <v>-4606.75</v>
      </c>
      <c r="V122" s="18">
        <f t="shared" si="38"/>
        <v>-4606.75</v>
      </c>
    </row>
    <row r="123" spans="1:22" x14ac:dyDescent="0.3">
      <c r="A123" s="19" t="s">
        <v>102</v>
      </c>
      <c r="B123" s="20" t="s">
        <v>318</v>
      </c>
      <c r="C123" s="21" t="s">
        <v>319</v>
      </c>
      <c r="D123" s="22" t="s">
        <v>32</v>
      </c>
      <c r="E123" s="23">
        <v>0.95</v>
      </c>
      <c r="F123" s="21" t="s">
        <v>320</v>
      </c>
      <c r="G123" s="24">
        <v>42901</v>
      </c>
      <c r="H123" s="25">
        <v>4900</v>
      </c>
      <c r="I123" s="26">
        <v>200</v>
      </c>
      <c r="J123" s="26">
        <v>4700</v>
      </c>
      <c r="K123" s="26">
        <v>235.0000000000002</v>
      </c>
      <c r="L123" s="27">
        <v>4465</v>
      </c>
      <c r="M123" s="25">
        <v>2792.97</v>
      </c>
      <c r="N123" s="26">
        <v>28.580526315789484</v>
      </c>
      <c r="O123" s="26">
        <v>2764.3894736842103</v>
      </c>
      <c r="P123" s="26">
        <v>138.21947368421064</v>
      </c>
      <c r="Q123" s="27">
        <v>2626.1699999999996</v>
      </c>
      <c r="R123" s="17">
        <f t="shared" si="34"/>
        <v>-2107.0300000000002</v>
      </c>
      <c r="S123" s="17">
        <f t="shared" si="35"/>
        <v>-171.41947368421052</v>
      </c>
      <c r="T123" s="17">
        <f t="shared" si="36"/>
        <v>-1935.6105263157897</v>
      </c>
      <c r="U123" s="17">
        <f t="shared" si="37"/>
        <v>-96.780526315789558</v>
      </c>
      <c r="V123" s="18">
        <f t="shared" si="38"/>
        <v>-1838.8300000000004</v>
      </c>
    </row>
    <row r="124" spans="1:22" x14ac:dyDescent="0.3">
      <c r="A124" s="19" t="s">
        <v>30</v>
      </c>
      <c r="B124" s="20" t="s">
        <v>321</v>
      </c>
      <c r="C124" s="21" t="s">
        <v>322</v>
      </c>
      <c r="D124" s="22" t="s">
        <v>32</v>
      </c>
      <c r="E124" s="23">
        <v>0.95</v>
      </c>
      <c r="F124" s="21" t="s">
        <v>323</v>
      </c>
      <c r="G124" s="24" t="s">
        <v>215</v>
      </c>
      <c r="H124" s="25">
        <v>110500</v>
      </c>
      <c r="I124" s="26">
        <v>500</v>
      </c>
      <c r="J124" s="26">
        <v>110000</v>
      </c>
      <c r="K124" s="26">
        <v>5500.0000000000045</v>
      </c>
      <c r="L124" s="27">
        <v>104500</v>
      </c>
      <c r="M124" s="25">
        <v>108678.77</v>
      </c>
      <c r="N124" s="26">
        <v>1.5789473691256717E-3</v>
      </c>
      <c r="O124" s="26">
        <v>108678.76842105263</v>
      </c>
      <c r="P124" s="26">
        <v>5433.9384210526368</v>
      </c>
      <c r="Q124" s="27">
        <v>103244.83</v>
      </c>
      <c r="R124" s="17">
        <f t="shared" si="34"/>
        <v>-1821.2299999999959</v>
      </c>
      <c r="S124" s="17">
        <f t="shared" si="35"/>
        <v>-499.99842105263087</v>
      </c>
      <c r="T124" s="17">
        <f t="shared" si="36"/>
        <v>-1321.2315789473651</v>
      </c>
      <c r="U124" s="17">
        <f t="shared" si="37"/>
        <v>-66.061578947367707</v>
      </c>
      <c r="V124" s="18">
        <f t="shared" si="38"/>
        <v>-1255.1699999999983</v>
      </c>
    </row>
    <row r="125" spans="1:22" x14ac:dyDescent="0.3">
      <c r="A125" s="19" t="s">
        <v>30</v>
      </c>
      <c r="B125" s="20" t="s">
        <v>324</v>
      </c>
      <c r="C125" s="21" t="s">
        <v>325</v>
      </c>
      <c r="D125" s="22" t="s">
        <v>32</v>
      </c>
      <c r="E125" s="23">
        <v>0.95</v>
      </c>
      <c r="F125" s="21" t="s">
        <v>326</v>
      </c>
      <c r="G125" s="24">
        <v>43083</v>
      </c>
      <c r="H125" s="25">
        <v>22200</v>
      </c>
      <c r="I125" s="26">
        <v>200</v>
      </c>
      <c r="J125" s="26">
        <v>22000</v>
      </c>
      <c r="K125" s="26">
        <v>1100.0000000000009</v>
      </c>
      <c r="L125" s="27">
        <v>20900</v>
      </c>
      <c r="M125" s="25">
        <v>15773.890000000001</v>
      </c>
      <c r="N125" s="26">
        <v>0</v>
      </c>
      <c r="O125" s="26">
        <f>P125+Q125</f>
        <v>15773.890000000003</v>
      </c>
      <c r="P125" s="26">
        <v>788.69</v>
      </c>
      <c r="Q125" s="27">
        <v>14985.200000000003</v>
      </c>
      <c r="R125" s="17">
        <f t="shared" si="34"/>
        <v>-6426.1099999999988</v>
      </c>
      <c r="S125" s="17">
        <f t="shared" si="35"/>
        <v>-200</v>
      </c>
      <c r="T125" s="17">
        <f t="shared" si="36"/>
        <v>-6226.1099999999969</v>
      </c>
      <c r="U125" s="17">
        <f t="shared" si="37"/>
        <v>-311.31000000000085</v>
      </c>
      <c r="V125" s="18">
        <f t="shared" si="38"/>
        <v>-5914.7999999999975</v>
      </c>
    </row>
    <row r="126" spans="1:22" x14ac:dyDescent="0.3">
      <c r="A126" s="19" t="s">
        <v>30</v>
      </c>
      <c r="B126" s="20" t="s">
        <v>327</v>
      </c>
      <c r="C126" s="21" t="s">
        <v>328</v>
      </c>
      <c r="D126" s="22" t="s">
        <v>89</v>
      </c>
      <c r="E126" s="23">
        <v>0.32</v>
      </c>
      <c r="F126" s="21" t="s">
        <v>329</v>
      </c>
      <c r="G126" s="24">
        <v>45176</v>
      </c>
      <c r="H126" s="25">
        <v>316000</v>
      </c>
      <c r="I126" s="26">
        <v>179763.95</v>
      </c>
      <c r="J126" s="26">
        <v>136236.04999999999</v>
      </c>
      <c r="K126" s="26">
        <v>92640.513999999981</v>
      </c>
      <c r="L126" s="27">
        <v>43595.536</v>
      </c>
      <c r="M126" s="25">
        <v>316000</v>
      </c>
      <c r="N126" s="26">
        <v>179763.95</v>
      </c>
      <c r="O126" s="26">
        <v>136236.04999999999</v>
      </c>
      <c r="P126" s="26">
        <v>92640.513999999981</v>
      </c>
      <c r="Q126" s="27">
        <v>43595.536</v>
      </c>
      <c r="R126" s="17">
        <f t="shared" si="34"/>
        <v>0</v>
      </c>
      <c r="S126" s="17">
        <f t="shared" si="35"/>
        <v>0</v>
      </c>
      <c r="T126" s="17">
        <f t="shared" si="36"/>
        <v>0</v>
      </c>
      <c r="U126" s="17">
        <f t="shared" si="37"/>
        <v>0</v>
      </c>
      <c r="V126" s="18">
        <f t="shared" si="38"/>
        <v>0</v>
      </c>
    </row>
    <row r="127" spans="1:22" x14ac:dyDescent="0.3">
      <c r="A127" s="19" t="s">
        <v>54</v>
      </c>
      <c r="B127" s="20" t="s">
        <v>330</v>
      </c>
      <c r="C127" s="21" t="s">
        <v>331</v>
      </c>
      <c r="D127" s="22" t="s">
        <v>82</v>
      </c>
      <c r="E127" s="23">
        <v>1</v>
      </c>
      <c r="F127" s="21" t="s">
        <v>332</v>
      </c>
      <c r="G127" s="24">
        <v>43173</v>
      </c>
      <c r="H127" s="25">
        <v>35200</v>
      </c>
      <c r="I127" s="26">
        <v>200</v>
      </c>
      <c r="J127" s="26">
        <v>35000</v>
      </c>
      <c r="K127" s="26">
        <v>0</v>
      </c>
      <c r="L127" s="27">
        <v>35000</v>
      </c>
      <c r="M127" s="25">
        <v>7942.2800000000025</v>
      </c>
      <c r="N127" s="26">
        <v>0</v>
      </c>
      <c r="O127" s="26">
        <v>7942.2800000000025</v>
      </c>
      <c r="P127" s="26">
        <v>0</v>
      </c>
      <c r="Q127" s="27">
        <v>7942.2800000000025</v>
      </c>
      <c r="R127" s="17">
        <f t="shared" si="34"/>
        <v>-27257.719999999998</v>
      </c>
      <c r="S127" s="17">
        <f t="shared" si="35"/>
        <v>-200</v>
      </c>
      <c r="T127" s="17">
        <f t="shared" si="36"/>
        <v>-27057.719999999998</v>
      </c>
      <c r="U127" s="17">
        <f t="shared" si="37"/>
        <v>0</v>
      </c>
      <c r="V127" s="18">
        <f t="shared" si="38"/>
        <v>-27057.719999999998</v>
      </c>
    </row>
    <row r="128" spans="1:22" x14ac:dyDescent="0.3">
      <c r="A128" s="19" t="s">
        <v>30</v>
      </c>
      <c r="B128" s="20" t="s">
        <v>333</v>
      </c>
      <c r="C128" s="21" t="s">
        <v>334</v>
      </c>
      <c r="D128" s="22" t="s">
        <v>32</v>
      </c>
      <c r="E128" s="23">
        <v>0.95</v>
      </c>
      <c r="F128" s="21" t="s">
        <v>335</v>
      </c>
      <c r="G128" s="24">
        <v>43173</v>
      </c>
      <c r="H128" s="25">
        <v>31000</v>
      </c>
      <c r="I128" s="26">
        <v>300</v>
      </c>
      <c r="J128" s="26">
        <v>30700</v>
      </c>
      <c r="K128" s="26">
        <v>1535.0000000000014</v>
      </c>
      <c r="L128" s="27">
        <v>29165</v>
      </c>
      <c r="M128" s="25">
        <v>11190.23</v>
      </c>
      <c r="N128" s="26">
        <v>0</v>
      </c>
      <c r="O128" s="26">
        <v>11190.231500000002</v>
      </c>
      <c r="P128" s="26">
        <v>559.51150000000052</v>
      </c>
      <c r="Q128" s="27">
        <v>10630.720000000001</v>
      </c>
      <c r="R128" s="17">
        <f t="shared" si="34"/>
        <v>-19809.77</v>
      </c>
      <c r="S128" s="17">
        <f t="shared" si="35"/>
        <v>-300</v>
      </c>
      <c r="T128" s="17">
        <f t="shared" si="36"/>
        <v>-19509.768499999998</v>
      </c>
      <c r="U128" s="17">
        <f t="shared" si="37"/>
        <v>-975.48850000000084</v>
      </c>
      <c r="V128" s="18">
        <f t="shared" si="38"/>
        <v>-18534.28</v>
      </c>
    </row>
    <row r="129" spans="1:22" x14ac:dyDescent="0.3">
      <c r="A129" s="19" t="s">
        <v>36</v>
      </c>
      <c r="B129" s="20" t="s">
        <v>336</v>
      </c>
      <c r="C129" s="21" t="s">
        <v>337</v>
      </c>
      <c r="D129" s="22" t="s">
        <v>38</v>
      </c>
      <c r="E129" s="23">
        <v>0.9</v>
      </c>
      <c r="F129" s="21" t="s">
        <v>338</v>
      </c>
      <c r="G129" s="24">
        <v>43173</v>
      </c>
      <c r="H129" s="25">
        <v>72000</v>
      </c>
      <c r="I129" s="26">
        <v>7200</v>
      </c>
      <c r="J129" s="26">
        <v>64800</v>
      </c>
      <c r="K129" s="26">
        <v>6479.9999999999982</v>
      </c>
      <c r="L129" s="27">
        <v>58320</v>
      </c>
      <c r="M129" s="25">
        <v>71336.62</v>
      </c>
      <c r="N129" s="26">
        <f>M129-(Q129/E129)</f>
        <v>13433.720000000001</v>
      </c>
      <c r="O129" s="26">
        <f t="shared" ref="O129:O135" si="39">P129+Q129</f>
        <v>57902.899999999994</v>
      </c>
      <c r="P129" s="26">
        <f>(M129-N129)*(100%-E129)</f>
        <v>5790.2899999999981</v>
      </c>
      <c r="Q129" s="27">
        <v>52112.609999999993</v>
      </c>
      <c r="R129" s="17">
        <f t="shared" si="34"/>
        <v>-663.38000000000466</v>
      </c>
      <c r="S129" s="17">
        <f t="shared" si="35"/>
        <v>6233.7200000000012</v>
      </c>
      <c r="T129" s="17">
        <f t="shared" si="36"/>
        <v>-6897.1000000000058</v>
      </c>
      <c r="U129" s="17">
        <f t="shared" si="37"/>
        <v>-689.71</v>
      </c>
      <c r="V129" s="18">
        <f t="shared" si="38"/>
        <v>-6207.3900000000067</v>
      </c>
    </row>
    <row r="130" spans="1:22" x14ac:dyDescent="0.3">
      <c r="A130" s="19" t="s">
        <v>36</v>
      </c>
      <c r="B130" s="20" t="s">
        <v>339</v>
      </c>
      <c r="C130" s="21" t="s">
        <v>340</v>
      </c>
      <c r="D130" s="22" t="s">
        <v>38</v>
      </c>
      <c r="E130" s="23">
        <v>0.9</v>
      </c>
      <c r="F130" s="21" t="s">
        <v>338</v>
      </c>
      <c r="G130" s="24">
        <v>43173</v>
      </c>
      <c r="H130" s="25">
        <v>32000</v>
      </c>
      <c r="I130" s="26">
        <v>3200</v>
      </c>
      <c r="J130" s="26">
        <v>28800</v>
      </c>
      <c r="K130" s="26">
        <v>2879.9999999999995</v>
      </c>
      <c r="L130" s="27">
        <v>25920</v>
      </c>
      <c r="M130" s="25">
        <v>17533.420000000002</v>
      </c>
      <c r="N130" s="26">
        <f>M130-(Q130/E130)</f>
        <v>2142.2088888888902</v>
      </c>
      <c r="O130" s="26">
        <f t="shared" si="39"/>
        <v>15391.211111111112</v>
      </c>
      <c r="P130" s="26">
        <f>(M130-N130)*(100%-E130)</f>
        <v>1539.1211111111108</v>
      </c>
      <c r="Q130" s="27">
        <v>13852.09</v>
      </c>
      <c r="R130" s="17">
        <f t="shared" si="34"/>
        <v>-14466.579999999998</v>
      </c>
      <c r="S130" s="17">
        <f t="shared" si="35"/>
        <v>-1057.7911111111098</v>
      </c>
      <c r="T130" s="17">
        <f t="shared" si="36"/>
        <v>-13408.788888888888</v>
      </c>
      <c r="U130" s="17">
        <f t="shared" si="37"/>
        <v>-1340.8788888888887</v>
      </c>
      <c r="V130" s="18">
        <f t="shared" si="38"/>
        <v>-12067.91</v>
      </c>
    </row>
    <row r="131" spans="1:22" x14ac:dyDescent="0.3">
      <c r="A131" s="19" t="s">
        <v>36</v>
      </c>
      <c r="B131" s="20" t="s">
        <v>341</v>
      </c>
      <c r="C131" s="21" t="s">
        <v>342</v>
      </c>
      <c r="D131" s="22" t="s">
        <v>38</v>
      </c>
      <c r="E131" s="23">
        <v>0.9</v>
      </c>
      <c r="F131" s="21" t="s">
        <v>338</v>
      </c>
      <c r="G131" s="24">
        <v>43173</v>
      </c>
      <c r="H131" s="25">
        <v>80000</v>
      </c>
      <c r="I131" s="26">
        <v>8000</v>
      </c>
      <c r="J131" s="26">
        <v>72000</v>
      </c>
      <c r="K131" s="26">
        <v>7199.9999999999982</v>
      </c>
      <c r="L131" s="27">
        <v>64800</v>
      </c>
      <c r="M131" s="25">
        <v>44749.409999999989</v>
      </c>
      <c r="N131" s="26">
        <f>M131-(Q131/E131)</f>
        <v>710.42111111110717</v>
      </c>
      <c r="O131" s="26">
        <f t="shared" si="39"/>
        <v>44038.988888888882</v>
      </c>
      <c r="P131" s="26">
        <f>(M131-N131)*(100%-E131)</f>
        <v>4403.8988888888871</v>
      </c>
      <c r="Q131" s="27">
        <v>39635.089999999997</v>
      </c>
      <c r="R131" s="17">
        <f t="shared" si="34"/>
        <v>-35250.590000000011</v>
      </c>
      <c r="S131" s="17">
        <f t="shared" si="35"/>
        <v>-7289.5788888888928</v>
      </c>
      <c r="T131" s="17">
        <f t="shared" si="36"/>
        <v>-27961.011111111118</v>
      </c>
      <c r="U131" s="17">
        <f t="shared" si="37"/>
        <v>-2796.1011111111111</v>
      </c>
      <c r="V131" s="18">
        <f t="shared" si="38"/>
        <v>-25164.910000000003</v>
      </c>
    </row>
    <row r="132" spans="1:22" x14ac:dyDescent="0.3">
      <c r="A132" s="19" t="s">
        <v>36</v>
      </c>
      <c r="B132" s="20" t="s">
        <v>343</v>
      </c>
      <c r="C132" s="21" t="s">
        <v>344</v>
      </c>
      <c r="D132" s="22" t="s">
        <v>38</v>
      </c>
      <c r="E132" s="23">
        <v>0.9</v>
      </c>
      <c r="F132" s="21" t="s">
        <v>338</v>
      </c>
      <c r="G132" s="24">
        <v>43173</v>
      </c>
      <c r="H132" s="25">
        <v>72000</v>
      </c>
      <c r="I132" s="26">
        <v>7200</v>
      </c>
      <c r="J132" s="26">
        <v>64800</v>
      </c>
      <c r="K132" s="26">
        <v>6479.9999999999982</v>
      </c>
      <c r="L132" s="27">
        <v>58320</v>
      </c>
      <c r="M132" s="25">
        <v>59564.1</v>
      </c>
      <c r="N132" s="26">
        <f>M132-(Q132/E132)</f>
        <v>5269.0666666666657</v>
      </c>
      <c r="O132" s="26">
        <f t="shared" si="39"/>
        <v>54295.033333333333</v>
      </c>
      <c r="P132" s="26">
        <f>(M132-N132)*(100%-E132)</f>
        <v>5429.5033333333322</v>
      </c>
      <c r="Q132" s="27">
        <v>48865.53</v>
      </c>
      <c r="R132" s="17">
        <f t="shared" si="34"/>
        <v>-12435.900000000001</v>
      </c>
      <c r="S132" s="17">
        <f t="shared" si="35"/>
        <v>-1930.9333333333343</v>
      </c>
      <c r="T132" s="17">
        <f t="shared" si="36"/>
        <v>-10504.966666666667</v>
      </c>
      <c r="U132" s="17">
        <f t="shared" si="37"/>
        <v>-1050.496666666666</v>
      </c>
      <c r="V132" s="18">
        <f t="shared" si="38"/>
        <v>-9454.4700000000012</v>
      </c>
    </row>
    <row r="133" spans="1:22" x14ac:dyDescent="0.3">
      <c r="A133" s="19" t="s">
        <v>36</v>
      </c>
      <c r="B133" s="20" t="s">
        <v>345</v>
      </c>
      <c r="C133" s="21" t="s">
        <v>346</v>
      </c>
      <c r="D133" s="22" t="s">
        <v>38</v>
      </c>
      <c r="E133" s="23">
        <v>0.9</v>
      </c>
      <c r="F133" s="21" t="s">
        <v>338</v>
      </c>
      <c r="G133" s="24">
        <v>43173</v>
      </c>
      <c r="H133" s="25">
        <v>110000</v>
      </c>
      <c r="I133" s="26">
        <v>11000</v>
      </c>
      <c r="J133" s="26">
        <v>99000</v>
      </c>
      <c r="K133" s="26">
        <v>9899.9999999999982</v>
      </c>
      <c r="L133" s="27">
        <v>89100</v>
      </c>
      <c r="M133" s="25">
        <v>90587</v>
      </c>
      <c r="N133" s="26">
        <f>M133-(Q133/E133)</f>
        <v>5094.2888888888847</v>
      </c>
      <c r="O133" s="26">
        <f t="shared" si="39"/>
        <v>85492.711111111115</v>
      </c>
      <c r="P133" s="26">
        <f>(M133-N133)*(100%-E133)</f>
        <v>8549.2711111111093</v>
      </c>
      <c r="Q133" s="27">
        <v>76943.44</v>
      </c>
      <c r="R133" s="17">
        <f t="shared" si="34"/>
        <v>-19413</v>
      </c>
      <c r="S133" s="17">
        <f t="shared" si="35"/>
        <v>-5905.7111111111153</v>
      </c>
      <c r="T133" s="17">
        <f t="shared" si="36"/>
        <v>-13507.288888888885</v>
      </c>
      <c r="U133" s="17">
        <f t="shared" si="37"/>
        <v>-1350.7288888888888</v>
      </c>
      <c r="V133" s="18">
        <f t="shared" si="38"/>
        <v>-12156.559999999998</v>
      </c>
    </row>
    <row r="134" spans="1:22" x14ac:dyDescent="0.3">
      <c r="A134" s="19" t="s">
        <v>16</v>
      </c>
      <c r="B134" s="20" t="s">
        <v>347</v>
      </c>
      <c r="C134" s="21" t="s">
        <v>348</v>
      </c>
      <c r="D134" s="22" t="s">
        <v>349</v>
      </c>
      <c r="E134" s="23">
        <v>0</v>
      </c>
      <c r="F134" s="21" t="s">
        <v>350</v>
      </c>
      <c r="G134" s="24">
        <v>43173</v>
      </c>
      <c r="H134" s="25">
        <v>13200</v>
      </c>
      <c r="I134" s="26">
        <v>0</v>
      </c>
      <c r="J134" s="26">
        <v>13200</v>
      </c>
      <c r="K134" s="26">
        <v>13200</v>
      </c>
      <c r="L134" s="27">
        <v>0</v>
      </c>
      <c r="M134" s="25">
        <v>7264.24</v>
      </c>
      <c r="N134" s="26">
        <v>0</v>
      </c>
      <c r="O134" s="26">
        <f t="shared" si="39"/>
        <v>7264.2400000000007</v>
      </c>
      <c r="P134" s="26">
        <v>6677.3700000000008</v>
      </c>
      <c r="Q134" s="27">
        <v>586.87</v>
      </c>
      <c r="R134" s="17">
        <f t="shared" si="34"/>
        <v>-5935.76</v>
      </c>
      <c r="S134" s="17">
        <f t="shared" si="35"/>
        <v>0</v>
      </c>
      <c r="T134" s="17">
        <f t="shared" si="36"/>
        <v>-5935.7599999999993</v>
      </c>
      <c r="U134" s="17">
        <f t="shared" si="37"/>
        <v>-6522.6299999999992</v>
      </c>
      <c r="V134" s="18">
        <f t="shared" si="38"/>
        <v>586.87</v>
      </c>
    </row>
    <row r="135" spans="1:22" x14ac:dyDescent="0.3">
      <c r="A135" s="19" t="s">
        <v>54</v>
      </c>
      <c r="B135" s="20" t="s">
        <v>351</v>
      </c>
      <c r="C135" s="21" t="s">
        <v>352</v>
      </c>
      <c r="D135" s="22" t="s">
        <v>63</v>
      </c>
      <c r="E135" s="23">
        <v>0.9</v>
      </c>
      <c r="F135" s="21" t="s">
        <v>353</v>
      </c>
      <c r="G135" s="24">
        <v>43356</v>
      </c>
      <c r="H135" s="25">
        <v>10000</v>
      </c>
      <c r="I135" s="26">
        <v>0</v>
      </c>
      <c r="J135" s="26">
        <v>10000</v>
      </c>
      <c r="K135" s="26">
        <v>999.99999999999977</v>
      </c>
      <c r="L135" s="27">
        <v>9000</v>
      </c>
      <c r="M135" s="25">
        <v>8628.57</v>
      </c>
      <c r="N135" s="26">
        <f>M135-(Q135/E135)</f>
        <v>85.21444444444387</v>
      </c>
      <c r="O135" s="26">
        <f t="shared" si="39"/>
        <v>8543.3555555555558</v>
      </c>
      <c r="P135" s="26">
        <f>(M135-N135)*(100%-E135)</f>
        <v>854.3355555555554</v>
      </c>
      <c r="Q135" s="27">
        <v>7689.02</v>
      </c>
      <c r="R135" s="17">
        <f t="shared" si="34"/>
        <v>-1371.4300000000003</v>
      </c>
      <c r="S135" s="17">
        <f t="shared" si="35"/>
        <v>85.21444444444387</v>
      </c>
      <c r="T135" s="17">
        <f t="shared" si="36"/>
        <v>-1456.6444444444442</v>
      </c>
      <c r="U135" s="17">
        <f t="shared" si="37"/>
        <v>-145.66444444444437</v>
      </c>
      <c r="V135" s="18">
        <f t="shared" si="38"/>
        <v>-1310.9799999999996</v>
      </c>
    </row>
    <row r="136" spans="1:22" x14ac:dyDescent="0.3">
      <c r="A136" s="19" t="s">
        <v>54</v>
      </c>
      <c r="B136" s="20" t="s">
        <v>354</v>
      </c>
      <c r="C136" s="21" t="s">
        <v>355</v>
      </c>
      <c r="D136" s="22" t="s">
        <v>63</v>
      </c>
      <c r="E136" s="23">
        <v>0.9</v>
      </c>
      <c r="F136" s="21" t="s">
        <v>353</v>
      </c>
      <c r="G136" s="24">
        <v>43356</v>
      </c>
      <c r="H136" s="25">
        <v>10000</v>
      </c>
      <c r="I136" s="26">
        <v>0</v>
      </c>
      <c r="J136" s="26">
        <v>10000</v>
      </c>
      <c r="K136" s="26">
        <v>999.99999999999977</v>
      </c>
      <c r="L136" s="27">
        <v>9000</v>
      </c>
      <c r="M136" s="25">
        <v>9073.7300000000014</v>
      </c>
      <c r="N136" s="26">
        <v>0</v>
      </c>
      <c r="O136" s="26">
        <f t="shared" ref="O136" si="40">P136+Q136</f>
        <v>9073.7330000000002</v>
      </c>
      <c r="P136" s="26">
        <f t="shared" ref="P136" si="41">(M136-N136)*(100%-E136)</f>
        <v>907.37299999999993</v>
      </c>
      <c r="Q136" s="27">
        <v>8166.36</v>
      </c>
      <c r="R136" s="17">
        <f t="shared" si="34"/>
        <v>-926.26999999999862</v>
      </c>
      <c r="S136" s="17">
        <f t="shared" si="35"/>
        <v>0</v>
      </c>
      <c r="T136" s="17">
        <f t="shared" si="36"/>
        <v>-926.26699999999983</v>
      </c>
      <c r="U136" s="17">
        <f t="shared" si="37"/>
        <v>-92.626999999999839</v>
      </c>
      <c r="V136" s="18">
        <f t="shared" si="38"/>
        <v>-833.64000000000033</v>
      </c>
    </row>
    <row r="137" spans="1:22" x14ac:dyDescent="0.3">
      <c r="A137" s="19" t="s">
        <v>30</v>
      </c>
      <c r="B137" s="20" t="s">
        <v>356</v>
      </c>
      <c r="C137" s="21" t="s">
        <v>357</v>
      </c>
      <c r="D137" s="22" t="s">
        <v>32</v>
      </c>
      <c r="E137" s="23">
        <v>0.95</v>
      </c>
      <c r="F137" s="21" t="s">
        <v>358</v>
      </c>
      <c r="G137" s="24" t="s">
        <v>359</v>
      </c>
      <c r="H137" s="25">
        <v>20200</v>
      </c>
      <c r="I137" s="26">
        <v>200</v>
      </c>
      <c r="J137" s="26">
        <v>20000</v>
      </c>
      <c r="K137" s="26">
        <v>1000.0000000000009</v>
      </c>
      <c r="L137" s="27">
        <v>19000</v>
      </c>
      <c r="M137" s="25">
        <v>2155.4499999999998</v>
      </c>
      <c r="N137" s="26">
        <v>0</v>
      </c>
      <c r="O137" s="26">
        <f t="shared" ref="O137:O143" si="42">P137+Q137</f>
        <v>2155.4525000000003</v>
      </c>
      <c r="P137" s="26">
        <f t="shared" ref="P137:P143" si="43">(M137-N137)*(100%-E137)</f>
        <v>107.77250000000009</v>
      </c>
      <c r="Q137" s="27">
        <v>2047.68</v>
      </c>
      <c r="R137" s="17">
        <f t="shared" si="34"/>
        <v>-18044.55</v>
      </c>
      <c r="S137" s="17">
        <f t="shared" si="35"/>
        <v>-200</v>
      </c>
      <c r="T137" s="17">
        <f t="shared" si="36"/>
        <v>-17844.547500000001</v>
      </c>
      <c r="U137" s="17">
        <f t="shared" si="37"/>
        <v>-892.22750000000087</v>
      </c>
      <c r="V137" s="18">
        <f t="shared" si="38"/>
        <v>-16952.32</v>
      </c>
    </row>
    <row r="138" spans="1:22" x14ac:dyDescent="0.3">
      <c r="A138" s="19" t="s">
        <v>30</v>
      </c>
      <c r="B138" s="20" t="s">
        <v>360</v>
      </c>
      <c r="C138" s="21" t="s">
        <v>361</v>
      </c>
      <c r="D138" s="22" t="s">
        <v>32</v>
      </c>
      <c r="E138" s="23">
        <v>0.95</v>
      </c>
      <c r="F138" s="21" t="s">
        <v>362</v>
      </c>
      <c r="G138" s="24" t="s">
        <v>363</v>
      </c>
      <c r="H138" s="25">
        <v>15150</v>
      </c>
      <c r="I138" s="26">
        <v>200</v>
      </c>
      <c r="J138" s="26">
        <v>14950</v>
      </c>
      <c r="K138" s="26">
        <v>747.50000000000068</v>
      </c>
      <c r="L138" s="27">
        <v>14202.5</v>
      </c>
      <c r="M138" s="25">
        <v>11950.51</v>
      </c>
      <c r="N138" s="26">
        <f>M138-(Q138/E138)</f>
        <v>6.3942105263140547</v>
      </c>
      <c r="O138" s="26">
        <f t="shared" si="42"/>
        <v>11944.115789473686</v>
      </c>
      <c r="P138" s="26">
        <f t="shared" si="43"/>
        <v>597.20578947368483</v>
      </c>
      <c r="Q138" s="27">
        <v>11346.910000000002</v>
      </c>
      <c r="R138" s="17">
        <f t="shared" si="34"/>
        <v>-3199.49</v>
      </c>
      <c r="S138" s="17">
        <f t="shared" si="35"/>
        <v>-193.60578947368595</v>
      </c>
      <c r="T138" s="17">
        <f t="shared" si="36"/>
        <v>-3005.8842105263138</v>
      </c>
      <c r="U138" s="17">
        <f t="shared" si="37"/>
        <v>-150.29421052631585</v>
      </c>
      <c r="V138" s="18">
        <f t="shared" si="38"/>
        <v>-2855.5899999999983</v>
      </c>
    </row>
    <row r="139" spans="1:22" x14ac:dyDescent="0.3">
      <c r="A139" s="19" t="s">
        <v>30</v>
      </c>
      <c r="B139" s="20" t="s">
        <v>364</v>
      </c>
      <c r="C139" s="21" t="s">
        <v>365</v>
      </c>
      <c r="D139" s="22" t="s">
        <v>32</v>
      </c>
      <c r="E139" s="23">
        <v>0.95</v>
      </c>
      <c r="F139" s="21" t="s">
        <v>366</v>
      </c>
      <c r="G139" s="24" t="s">
        <v>367</v>
      </c>
      <c r="H139" s="25">
        <v>15200</v>
      </c>
      <c r="I139" s="26">
        <v>200</v>
      </c>
      <c r="J139" s="26">
        <v>15000</v>
      </c>
      <c r="K139" s="26">
        <v>750.00000000000068</v>
      </c>
      <c r="L139" s="27">
        <v>14250</v>
      </c>
      <c r="M139" s="25">
        <v>5079.8200000000006</v>
      </c>
      <c r="N139" s="26">
        <v>0</v>
      </c>
      <c r="O139" s="26">
        <f t="shared" si="42"/>
        <v>5079.8210000000008</v>
      </c>
      <c r="P139" s="26">
        <f t="shared" si="43"/>
        <v>253.99100000000027</v>
      </c>
      <c r="Q139" s="27">
        <v>4825.8300000000008</v>
      </c>
      <c r="R139" s="17">
        <f t="shared" si="34"/>
        <v>-10120.18</v>
      </c>
      <c r="S139" s="17">
        <f t="shared" si="35"/>
        <v>-200</v>
      </c>
      <c r="T139" s="17">
        <f t="shared" si="36"/>
        <v>-9920.1790000000001</v>
      </c>
      <c r="U139" s="17">
        <f t="shared" si="37"/>
        <v>-496.00900000000041</v>
      </c>
      <c r="V139" s="18">
        <f t="shared" si="38"/>
        <v>-9424.1699999999983</v>
      </c>
    </row>
    <row r="140" spans="1:22" x14ac:dyDescent="0.3">
      <c r="A140" s="19" t="s">
        <v>30</v>
      </c>
      <c r="B140" s="20" t="s">
        <v>368</v>
      </c>
      <c r="C140" s="21" t="s">
        <v>369</v>
      </c>
      <c r="D140" s="22" t="s">
        <v>32</v>
      </c>
      <c r="E140" s="23">
        <v>0.95</v>
      </c>
      <c r="F140" s="21" t="s">
        <v>370</v>
      </c>
      <c r="G140" s="24" t="s">
        <v>371</v>
      </c>
      <c r="H140" s="25">
        <v>24200</v>
      </c>
      <c r="I140" s="26">
        <v>200</v>
      </c>
      <c r="J140" s="26">
        <v>24000</v>
      </c>
      <c r="K140" s="26">
        <v>1200.0000000000011</v>
      </c>
      <c r="L140" s="27">
        <v>22800</v>
      </c>
      <c r="M140" s="25">
        <v>20155.170000000002</v>
      </c>
      <c r="N140" s="26">
        <f>M140-(Q140/E140)</f>
        <v>5.4015789473705809</v>
      </c>
      <c r="O140" s="26">
        <f t="shared" si="42"/>
        <v>20149.768421052631</v>
      </c>
      <c r="P140" s="26">
        <f t="shared" si="43"/>
        <v>1007.4884210526325</v>
      </c>
      <c r="Q140" s="27">
        <v>19142.28</v>
      </c>
      <c r="R140" s="17">
        <f t="shared" si="34"/>
        <v>-4044.8299999999981</v>
      </c>
      <c r="S140" s="17">
        <f t="shared" si="35"/>
        <v>-194.59842105262942</v>
      </c>
      <c r="T140" s="17">
        <f t="shared" si="36"/>
        <v>-3850.2315789473687</v>
      </c>
      <c r="U140" s="17">
        <f t="shared" si="37"/>
        <v>-192.51157894736866</v>
      </c>
      <c r="V140" s="18">
        <f t="shared" si="38"/>
        <v>-3657.7200000000012</v>
      </c>
    </row>
    <row r="141" spans="1:22" x14ac:dyDescent="0.3">
      <c r="A141" s="19" t="s">
        <v>30</v>
      </c>
      <c r="B141" s="20" t="s">
        <v>372</v>
      </c>
      <c r="C141" s="21" t="s">
        <v>373</v>
      </c>
      <c r="D141" s="22" t="s">
        <v>32</v>
      </c>
      <c r="E141" s="23">
        <v>0.95</v>
      </c>
      <c r="F141" s="21" t="s">
        <v>370</v>
      </c>
      <c r="G141" s="24" t="s">
        <v>371</v>
      </c>
      <c r="H141" s="25">
        <v>18200</v>
      </c>
      <c r="I141" s="26">
        <v>200</v>
      </c>
      <c r="J141" s="26">
        <v>18000</v>
      </c>
      <c r="K141" s="26">
        <v>900.0000000000008</v>
      </c>
      <c r="L141" s="27">
        <v>17100</v>
      </c>
      <c r="M141" s="25">
        <v>11168.38</v>
      </c>
      <c r="N141" s="26">
        <f>M141-(Q141/E141)</f>
        <v>1.0526315782044549E-3</v>
      </c>
      <c r="O141" s="26">
        <f t="shared" si="42"/>
        <v>11168.378947368421</v>
      </c>
      <c r="P141" s="26">
        <f t="shared" si="43"/>
        <v>558.41894736842153</v>
      </c>
      <c r="Q141" s="27">
        <v>10609.96</v>
      </c>
      <c r="R141" s="17">
        <f t="shared" si="34"/>
        <v>-7031.6200000000008</v>
      </c>
      <c r="S141" s="17">
        <f t="shared" si="35"/>
        <v>-199.9989473684218</v>
      </c>
      <c r="T141" s="17">
        <f t="shared" si="36"/>
        <v>-6831.621052631579</v>
      </c>
      <c r="U141" s="17">
        <f t="shared" si="37"/>
        <v>-341.58105263157927</v>
      </c>
      <c r="V141" s="18">
        <f t="shared" si="38"/>
        <v>-6490.0400000000009</v>
      </c>
    </row>
    <row r="142" spans="1:22" x14ac:dyDescent="0.3">
      <c r="A142" s="19" t="s">
        <v>54</v>
      </c>
      <c r="B142" s="20" t="s">
        <v>374</v>
      </c>
      <c r="C142" s="21" t="s">
        <v>375</v>
      </c>
      <c r="D142" s="22" t="s">
        <v>38</v>
      </c>
      <c r="E142" s="23">
        <v>0.9</v>
      </c>
      <c r="F142" s="21" t="s">
        <v>353</v>
      </c>
      <c r="G142" s="24">
        <v>43356</v>
      </c>
      <c r="H142" s="25">
        <v>8000</v>
      </c>
      <c r="I142" s="26">
        <v>0</v>
      </c>
      <c r="J142" s="26">
        <v>8000</v>
      </c>
      <c r="K142" s="26">
        <v>799.99999999999977</v>
      </c>
      <c r="L142" s="27">
        <v>7200</v>
      </c>
      <c r="M142" s="25">
        <v>7729.14</v>
      </c>
      <c r="N142" s="26">
        <f>M142-(Q142/E142)</f>
        <v>185.50666666666802</v>
      </c>
      <c r="O142" s="26">
        <f t="shared" si="42"/>
        <v>7543.6333333333323</v>
      </c>
      <c r="P142" s="26">
        <f t="shared" si="43"/>
        <v>754.36333333333312</v>
      </c>
      <c r="Q142" s="27">
        <v>6789.2699999999995</v>
      </c>
      <c r="R142" s="17">
        <f t="shared" si="34"/>
        <v>-270.85999999999967</v>
      </c>
      <c r="S142" s="17">
        <f t="shared" si="35"/>
        <v>185.50666666666802</v>
      </c>
      <c r="T142" s="17">
        <f t="shared" si="36"/>
        <v>-456.3666666666677</v>
      </c>
      <c r="U142" s="17">
        <f t="shared" si="37"/>
        <v>-45.636666666666656</v>
      </c>
      <c r="V142" s="18">
        <f t="shared" si="38"/>
        <v>-410.73000000000047</v>
      </c>
    </row>
    <row r="143" spans="1:22" x14ac:dyDescent="0.3">
      <c r="A143" s="19" t="s">
        <v>36</v>
      </c>
      <c r="B143" s="20" t="s">
        <v>376</v>
      </c>
      <c r="C143" s="21" t="s">
        <v>377</v>
      </c>
      <c r="D143" s="22" t="s">
        <v>93</v>
      </c>
      <c r="E143" s="23">
        <v>0.9</v>
      </c>
      <c r="F143" s="21" t="s">
        <v>378</v>
      </c>
      <c r="G143" s="24" t="s">
        <v>379</v>
      </c>
      <c r="H143" s="25">
        <v>69000</v>
      </c>
      <c r="I143" s="26">
        <v>0</v>
      </c>
      <c r="J143" s="26">
        <v>69000</v>
      </c>
      <c r="K143" s="26">
        <v>6899.9999999999982</v>
      </c>
      <c r="L143" s="27">
        <v>62100</v>
      </c>
      <c r="M143" s="25">
        <v>65916.13</v>
      </c>
      <c r="N143" s="26">
        <f>M143-(Q143/E143)</f>
        <v>3436.2522222222324</v>
      </c>
      <c r="O143" s="26">
        <f t="shared" si="42"/>
        <v>62479.877777777772</v>
      </c>
      <c r="P143" s="26">
        <f t="shared" si="43"/>
        <v>6247.9877777777756</v>
      </c>
      <c r="Q143" s="27">
        <v>56231.89</v>
      </c>
      <c r="R143" s="17">
        <f t="shared" si="34"/>
        <v>-3083.8699999999953</v>
      </c>
      <c r="S143" s="17">
        <f t="shared" si="35"/>
        <v>3436.2522222222324</v>
      </c>
      <c r="T143" s="17">
        <f t="shared" si="36"/>
        <v>-6520.1222222222277</v>
      </c>
      <c r="U143" s="17">
        <f t="shared" si="37"/>
        <v>-652.01222222222259</v>
      </c>
      <c r="V143" s="18">
        <f t="shared" si="38"/>
        <v>-5868.1100000000006</v>
      </c>
    </row>
    <row r="144" spans="1:22" x14ac:dyDescent="0.3">
      <c r="A144" s="19" t="s">
        <v>30</v>
      </c>
      <c r="B144" s="20" t="s">
        <v>380</v>
      </c>
      <c r="C144" s="21" t="s">
        <v>381</v>
      </c>
      <c r="D144" s="22" t="s">
        <v>89</v>
      </c>
      <c r="E144" s="23">
        <v>0.35</v>
      </c>
      <c r="F144" s="21" t="s">
        <v>329</v>
      </c>
      <c r="G144" s="24">
        <v>45176</v>
      </c>
      <c r="H144" s="25">
        <v>102000</v>
      </c>
      <c r="I144" s="26">
        <v>90761.36</v>
      </c>
      <c r="J144" s="26">
        <v>11238.64</v>
      </c>
      <c r="K144" s="26">
        <v>7305.116</v>
      </c>
      <c r="L144" s="27">
        <v>3933.5239999999994</v>
      </c>
      <c r="M144" s="25">
        <v>102000</v>
      </c>
      <c r="N144" s="26">
        <v>90761.36</v>
      </c>
      <c r="O144" s="26">
        <v>11238.64</v>
      </c>
      <c r="P144" s="26">
        <v>7305.116</v>
      </c>
      <c r="Q144" s="27">
        <v>3933.5239999999994</v>
      </c>
      <c r="R144" s="17">
        <f t="shared" si="34"/>
        <v>0</v>
      </c>
      <c r="S144" s="17">
        <f t="shared" si="35"/>
        <v>0</v>
      </c>
      <c r="T144" s="17">
        <f t="shared" si="36"/>
        <v>0</v>
      </c>
      <c r="U144" s="17">
        <f t="shared" si="37"/>
        <v>0</v>
      </c>
      <c r="V144" s="18">
        <f t="shared" si="38"/>
        <v>0</v>
      </c>
    </row>
    <row r="145" spans="1:22" x14ac:dyDescent="0.3">
      <c r="A145" s="19" t="s">
        <v>54</v>
      </c>
      <c r="B145" s="20" t="s">
        <v>382</v>
      </c>
      <c r="C145" s="21" t="s">
        <v>383</v>
      </c>
      <c r="D145" s="22" t="s">
        <v>89</v>
      </c>
      <c r="E145" s="23">
        <v>0.4</v>
      </c>
      <c r="F145" s="21" t="s">
        <v>253</v>
      </c>
      <c r="G145" s="24">
        <v>43447</v>
      </c>
      <c r="H145" s="25">
        <v>59000</v>
      </c>
      <c r="I145" s="26">
        <v>39000</v>
      </c>
      <c r="J145" s="26">
        <v>20000</v>
      </c>
      <c r="K145" s="26">
        <v>12000</v>
      </c>
      <c r="L145" s="27">
        <v>8000</v>
      </c>
      <c r="M145" s="25">
        <v>43589.590000000004</v>
      </c>
      <c r="N145" s="26">
        <f t="shared" ref="N145:N150" si="44">M145-(Q145/E145)</f>
        <v>12938.540000000005</v>
      </c>
      <c r="O145" s="26">
        <f t="shared" ref="O145:O160" si="45">P145+Q145</f>
        <v>30651.049999999996</v>
      </c>
      <c r="P145" s="26">
        <f t="shared" ref="P145:P150" si="46">(M145-N145)*(100%-E145)</f>
        <v>18390.629999999997</v>
      </c>
      <c r="Q145" s="27">
        <v>12260.42</v>
      </c>
      <c r="R145" s="17">
        <f t="shared" si="34"/>
        <v>-15410.409999999996</v>
      </c>
      <c r="S145" s="17">
        <f t="shared" si="35"/>
        <v>-26061.459999999995</v>
      </c>
      <c r="T145" s="17">
        <f t="shared" si="36"/>
        <v>10651.049999999996</v>
      </c>
      <c r="U145" s="17">
        <f t="shared" si="37"/>
        <v>6390.6299999999974</v>
      </c>
      <c r="V145" s="18">
        <f t="shared" si="38"/>
        <v>4260.42</v>
      </c>
    </row>
    <row r="146" spans="1:22" x14ac:dyDescent="0.3">
      <c r="A146" s="19" t="s">
        <v>36</v>
      </c>
      <c r="B146" s="20" t="s">
        <v>384</v>
      </c>
      <c r="C146" s="21" t="s">
        <v>385</v>
      </c>
      <c r="D146" s="22" t="s">
        <v>38</v>
      </c>
      <c r="E146" s="23">
        <v>0.9</v>
      </c>
      <c r="F146" s="21" t="s">
        <v>386</v>
      </c>
      <c r="G146" s="24">
        <v>43629</v>
      </c>
      <c r="H146" s="25">
        <v>123000</v>
      </c>
      <c r="I146" s="26">
        <v>35000</v>
      </c>
      <c r="J146" s="26">
        <v>88000</v>
      </c>
      <c r="K146" s="26">
        <v>8799.9999999999982</v>
      </c>
      <c r="L146" s="27">
        <v>79200</v>
      </c>
      <c r="M146" s="25">
        <v>77535.240000000005</v>
      </c>
      <c r="N146" s="26">
        <f t="shared" si="44"/>
        <v>11107.162222222236</v>
      </c>
      <c r="O146" s="26">
        <f t="shared" si="45"/>
        <v>66428.077777777769</v>
      </c>
      <c r="P146" s="26">
        <f t="shared" si="46"/>
        <v>6642.8077777777753</v>
      </c>
      <c r="Q146" s="27">
        <v>59785.27</v>
      </c>
      <c r="R146" s="17">
        <f t="shared" si="34"/>
        <v>-45464.759999999995</v>
      </c>
      <c r="S146" s="17">
        <f t="shared" si="35"/>
        <v>-23892.837777777764</v>
      </c>
      <c r="T146" s="17">
        <f t="shared" si="36"/>
        <v>-21571.922222222231</v>
      </c>
      <c r="U146" s="17">
        <f t="shared" si="37"/>
        <v>-2157.1922222222229</v>
      </c>
      <c r="V146" s="18">
        <f t="shared" si="38"/>
        <v>-19414.730000000003</v>
      </c>
    </row>
    <row r="147" spans="1:22" x14ac:dyDescent="0.3">
      <c r="A147" s="19" t="s">
        <v>36</v>
      </c>
      <c r="B147" s="20" t="s">
        <v>387</v>
      </c>
      <c r="C147" s="21" t="s">
        <v>388</v>
      </c>
      <c r="D147" s="22" t="s">
        <v>63</v>
      </c>
      <c r="E147" s="23">
        <v>0.9</v>
      </c>
      <c r="F147" s="21" t="s">
        <v>389</v>
      </c>
      <c r="G147" s="24">
        <v>43895</v>
      </c>
      <c r="H147" s="25">
        <v>53000</v>
      </c>
      <c r="I147" s="26">
        <v>9000</v>
      </c>
      <c r="J147" s="26">
        <v>44000</v>
      </c>
      <c r="K147" s="26">
        <v>4399.9999999999991</v>
      </c>
      <c r="L147" s="27">
        <v>39600</v>
      </c>
      <c r="M147" s="25">
        <v>49355.619999999995</v>
      </c>
      <c r="N147" s="26">
        <f t="shared" si="44"/>
        <v>5880.8644444444435</v>
      </c>
      <c r="O147" s="26">
        <f t="shared" si="45"/>
        <v>43474.755555555552</v>
      </c>
      <c r="P147" s="26">
        <f t="shared" si="46"/>
        <v>4347.4755555555539</v>
      </c>
      <c r="Q147" s="27">
        <v>39127.279999999999</v>
      </c>
      <c r="R147" s="17">
        <f t="shared" ref="R147:R178" si="47">M147-H147</f>
        <v>-3644.3800000000047</v>
      </c>
      <c r="S147" s="17">
        <f t="shared" ref="S147:S178" si="48">N147-I147</f>
        <v>-3119.1355555555565</v>
      </c>
      <c r="T147" s="17">
        <f t="shared" ref="T147:T178" si="49">O147-J147</f>
        <v>-525.24444444444816</v>
      </c>
      <c r="U147" s="17">
        <f t="shared" ref="U147:U178" si="50">P147-K147</f>
        <v>-52.52444444444518</v>
      </c>
      <c r="V147" s="18">
        <f t="shared" ref="V147:V178" si="51">Q147-L147</f>
        <v>-472.72000000000116</v>
      </c>
    </row>
    <row r="148" spans="1:22" x14ac:dyDescent="0.3">
      <c r="A148" s="19" t="s">
        <v>36</v>
      </c>
      <c r="B148" s="20" t="s">
        <v>390</v>
      </c>
      <c r="C148" s="21" t="s">
        <v>391</v>
      </c>
      <c r="D148" s="22" t="s">
        <v>38</v>
      </c>
      <c r="E148" s="23">
        <v>0.9</v>
      </c>
      <c r="F148" s="21" t="s">
        <v>392</v>
      </c>
      <c r="G148" s="24">
        <v>43447</v>
      </c>
      <c r="H148" s="25">
        <v>101000</v>
      </c>
      <c r="I148" s="26">
        <v>2500</v>
      </c>
      <c r="J148" s="26">
        <v>98500</v>
      </c>
      <c r="K148" s="26">
        <v>9849.9999999999982</v>
      </c>
      <c r="L148" s="27">
        <v>88650</v>
      </c>
      <c r="M148" s="25">
        <v>67233.84</v>
      </c>
      <c r="N148" s="26">
        <f t="shared" si="44"/>
        <v>36654.973333333328</v>
      </c>
      <c r="O148" s="26">
        <f t="shared" si="45"/>
        <v>30578.866666666669</v>
      </c>
      <c r="P148" s="26">
        <f t="shared" si="46"/>
        <v>3057.8866666666663</v>
      </c>
      <c r="Q148" s="27">
        <v>27520.980000000003</v>
      </c>
      <c r="R148" s="17">
        <f t="shared" si="47"/>
        <v>-33766.160000000003</v>
      </c>
      <c r="S148" s="17">
        <f t="shared" si="48"/>
        <v>34154.973333333328</v>
      </c>
      <c r="T148" s="17">
        <f t="shared" si="49"/>
        <v>-67921.133333333331</v>
      </c>
      <c r="U148" s="17">
        <f t="shared" si="50"/>
        <v>-6792.1133333333319</v>
      </c>
      <c r="V148" s="18">
        <f t="shared" si="51"/>
        <v>-61129.02</v>
      </c>
    </row>
    <row r="149" spans="1:22" x14ac:dyDescent="0.3">
      <c r="A149" s="19" t="s">
        <v>54</v>
      </c>
      <c r="B149" s="20" t="s">
        <v>393</v>
      </c>
      <c r="C149" s="21" t="s">
        <v>394</v>
      </c>
      <c r="D149" s="22" t="s">
        <v>38</v>
      </c>
      <c r="E149" s="23">
        <v>0.9</v>
      </c>
      <c r="F149" s="21" t="s">
        <v>395</v>
      </c>
      <c r="G149" s="24" t="s">
        <v>396</v>
      </c>
      <c r="H149" s="25">
        <v>3200</v>
      </c>
      <c r="I149" s="26">
        <v>765.44</v>
      </c>
      <c r="J149" s="26">
        <v>2434.56</v>
      </c>
      <c r="K149" s="26">
        <v>243.45599999999993</v>
      </c>
      <c r="L149" s="27">
        <v>2191.1039999999998</v>
      </c>
      <c r="M149" s="25">
        <v>2841.2999999999997</v>
      </c>
      <c r="N149" s="26">
        <f t="shared" si="44"/>
        <v>408.79999999999973</v>
      </c>
      <c r="O149" s="26">
        <f t="shared" si="45"/>
        <v>2432.5</v>
      </c>
      <c r="P149" s="26">
        <f t="shared" si="46"/>
        <v>243.24999999999994</v>
      </c>
      <c r="Q149" s="27">
        <v>2189.25</v>
      </c>
      <c r="R149" s="17">
        <f t="shared" si="47"/>
        <v>-358.70000000000027</v>
      </c>
      <c r="S149" s="17">
        <f t="shared" si="48"/>
        <v>-356.64000000000033</v>
      </c>
      <c r="T149" s="17">
        <f t="shared" si="49"/>
        <v>-2.0599999999999454</v>
      </c>
      <c r="U149" s="17">
        <f t="shared" si="50"/>
        <v>-0.20599999999998886</v>
      </c>
      <c r="V149" s="18">
        <f t="shared" si="51"/>
        <v>-1.8539999999998145</v>
      </c>
    </row>
    <row r="150" spans="1:22" x14ac:dyDescent="0.3">
      <c r="A150" s="19" t="s">
        <v>54</v>
      </c>
      <c r="B150" s="20" t="s">
        <v>397</v>
      </c>
      <c r="C150" s="21" t="s">
        <v>398</v>
      </c>
      <c r="D150" s="22" t="s">
        <v>82</v>
      </c>
      <c r="E150" s="23">
        <v>1</v>
      </c>
      <c r="F150" s="21" t="s">
        <v>399</v>
      </c>
      <c r="G150" s="24">
        <v>43537</v>
      </c>
      <c r="H150" s="25">
        <v>35200</v>
      </c>
      <c r="I150" s="26">
        <v>200</v>
      </c>
      <c r="J150" s="26">
        <v>35000</v>
      </c>
      <c r="K150" s="26">
        <v>0</v>
      </c>
      <c r="L150" s="27">
        <v>35000</v>
      </c>
      <c r="M150" s="25">
        <v>7535.3900000000085</v>
      </c>
      <c r="N150" s="26">
        <f t="shared" si="44"/>
        <v>0</v>
      </c>
      <c r="O150" s="26">
        <f t="shared" si="45"/>
        <v>7535.3900000000085</v>
      </c>
      <c r="P150" s="26">
        <f t="shared" si="46"/>
        <v>0</v>
      </c>
      <c r="Q150" s="27">
        <v>7535.3900000000085</v>
      </c>
      <c r="R150" s="17">
        <f t="shared" si="47"/>
        <v>-27664.609999999993</v>
      </c>
      <c r="S150" s="17">
        <f t="shared" si="48"/>
        <v>-200</v>
      </c>
      <c r="T150" s="17">
        <f t="shared" si="49"/>
        <v>-27464.609999999993</v>
      </c>
      <c r="U150" s="17">
        <f t="shared" si="50"/>
        <v>0</v>
      </c>
      <c r="V150" s="18">
        <f t="shared" si="51"/>
        <v>-27464.609999999993</v>
      </c>
    </row>
    <row r="151" spans="1:22" x14ac:dyDescent="0.3">
      <c r="A151" s="19" t="s">
        <v>54</v>
      </c>
      <c r="B151" s="20" t="s">
        <v>400</v>
      </c>
      <c r="C151" s="21" t="s">
        <v>401</v>
      </c>
      <c r="D151" s="22" t="s">
        <v>89</v>
      </c>
      <c r="E151" s="23" t="s">
        <v>402</v>
      </c>
      <c r="F151" s="21" t="s">
        <v>403</v>
      </c>
      <c r="G151" s="24" t="s">
        <v>404</v>
      </c>
      <c r="H151" s="25">
        <v>17000</v>
      </c>
      <c r="I151" s="26">
        <v>2550</v>
      </c>
      <c r="J151" s="26">
        <v>14450</v>
      </c>
      <c r="K151" s="26">
        <v>9392.5</v>
      </c>
      <c r="L151" s="27">
        <v>5057.5</v>
      </c>
      <c r="M151" s="25">
        <v>11440.560000000001</v>
      </c>
      <c r="N151" s="26">
        <f>M151-O151</f>
        <v>1864.8600000000006</v>
      </c>
      <c r="O151" s="26">
        <f t="shared" si="45"/>
        <v>9575.7000000000007</v>
      </c>
      <c r="P151" s="26">
        <v>5887.83</v>
      </c>
      <c r="Q151" s="27">
        <v>3687.8700000000003</v>
      </c>
      <c r="R151" s="17">
        <f t="shared" si="47"/>
        <v>-5559.4399999999987</v>
      </c>
      <c r="S151" s="17">
        <f t="shared" si="48"/>
        <v>-685.13999999999942</v>
      </c>
      <c r="T151" s="17">
        <f t="shared" si="49"/>
        <v>-4874.2999999999993</v>
      </c>
      <c r="U151" s="17">
        <f t="shared" si="50"/>
        <v>-3504.67</v>
      </c>
      <c r="V151" s="18">
        <f t="shared" si="51"/>
        <v>-1369.6299999999997</v>
      </c>
    </row>
    <row r="152" spans="1:22" x14ac:dyDescent="0.3">
      <c r="A152" s="19" t="s">
        <v>54</v>
      </c>
      <c r="B152" s="20" t="s">
        <v>405</v>
      </c>
      <c r="C152" s="21" t="s">
        <v>406</v>
      </c>
      <c r="D152" s="22" t="s">
        <v>89</v>
      </c>
      <c r="E152" s="23" t="s">
        <v>407</v>
      </c>
      <c r="F152" s="21" t="s">
        <v>408</v>
      </c>
      <c r="G152" s="24" t="s">
        <v>29</v>
      </c>
      <c r="H152" s="25">
        <v>20000</v>
      </c>
      <c r="I152" s="26">
        <v>9414.7000000000007</v>
      </c>
      <c r="J152" s="26">
        <v>10585.3</v>
      </c>
      <c r="K152" s="26">
        <v>6189.63</v>
      </c>
      <c r="L152" s="27">
        <v>4395.67</v>
      </c>
      <c r="M152" s="25">
        <v>17785.46</v>
      </c>
      <c r="N152" s="26">
        <f t="shared" ref="N152:N159" si="52">M152-O152</f>
        <v>7301.9499999999989</v>
      </c>
      <c r="O152" s="26">
        <f t="shared" si="45"/>
        <v>10483.51</v>
      </c>
      <c r="P152" s="26">
        <v>6087.51</v>
      </c>
      <c r="Q152" s="27">
        <v>4396</v>
      </c>
      <c r="R152" s="17">
        <f t="shared" si="47"/>
        <v>-2214.5400000000009</v>
      </c>
      <c r="S152" s="17">
        <f t="shared" si="48"/>
        <v>-2112.7500000000018</v>
      </c>
      <c r="T152" s="17">
        <f t="shared" si="49"/>
        <v>-101.78999999999905</v>
      </c>
      <c r="U152" s="17">
        <f t="shared" si="50"/>
        <v>-102.11999999999989</v>
      </c>
      <c r="V152" s="18">
        <f t="shared" si="51"/>
        <v>0.32999999999992724</v>
      </c>
    </row>
    <row r="153" spans="1:22" x14ac:dyDescent="0.3">
      <c r="A153" s="19" t="s">
        <v>54</v>
      </c>
      <c r="B153" s="20" t="s">
        <v>409</v>
      </c>
      <c r="C153" s="21" t="s">
        <v>410</v>
      </c>
      <c r="D153" s="22" t="s">
        <v>89</v>
      </c>
      <c r="E153" s="23" t="s">
        <v>402</v>
      </c>
      <c r="F153" s="21" t="s">
        <v>403</v>
      </c>
      <c r="G153" s="24" t="s">
        <v>404</v>
      </c>
      <c r="H153" s="25">
        <v>18000</v>
      </c>
      <c r="I153" s="26">
        <v>2700</v>
      </c>
      <c r="J153" s="26">
        <v>15300</v>
      </c>
      <c r="K153" s="26">
        <v>9945</v>
      </c>
      <c r="L153" s="27">
        <v>5355</v>
      </c>
      <c r="M153" s="25">
        <v>14941.07</v>
      </c>
      <c r="N153" s="26">
        <f t="shared" si="52"/>
        <v>5958.66</v>
      </c>
      <c r="O153" s="26">
        <f t="shared" si="45"/>
        <v>8982.41</v>
      </c>
      <c r="P153" s="26">
        <v>4905.6400000000003</v>
      </c>
      <c r="Q153" s="27">
        <v>4076.7700000000004</v>
      </c>
      <c r="R153" s="17">
        <f t="shared" si="47"/>
        <v>-3058.9300000000003</v>
      </c>
      <c r="S153" s="17">
        <f t="shared" si="48"/>
        <v>3258.66</v>
      </c>
      <c r="T153" s="17">
        <f t="shared" si="49"/>
        <v>-6317.59</v>
      </c>
      <c r="U153" s="17">
        <f t="shared" si="50"/>
        <v>-5039.3599999999997</v>
      </c>
      <c r="V153" s="18">
        <f t="shared" si="51"/>
        <v>-1278.2299999999996</v>
      </c>
    </row>
    <row r="154" spans="1:22" x14ac:dyDescent="0.3">
      <c r="A154" s="19" t="s">
        <v>54</v>
      </c>
      <c r="B154" s="20" t="s">
        <v>411</v>
      </c>
      <c r="C154" s="21" t="s">
        <v>412</v>
      </c>
      <c r="D154" s="22" t="s">
        <v>89</v>
      </c>
      <c r="E154" s="23" t="s">
        <v>402</v>
      </c>
      <c r="F154" s="21" t="s">
        <v>413</v>
      </c>
      <c r="G154" s="24">
        <v>44455</v>
      </c>
      <c r="H154" s="25">
        <v>31000</v>
      </c>
      <c r="I154" s="26">
        <v>13368.06</v>
      </c>
      <c r="J154" s="26">
        <v>17631.940000000002</v>
      </c>
      <c r="K154" s="26">
        <v>10067.93</v>
      </c>
      <c r="L154" s="27">
        <v>7564.01</v>
      </c>
      <c r="M154" s="25">
        <v>24379.800000000003</v>
      </c>
      <c r="N154" s="26">
        <f t="shared" si="52"/>
        <v>8507.6800000000039</v>
      </c>
      <c r="O154" s="26">
        <f t="shared" si="45"/>
        <v>15872.119999999999</v>
      </c>
      <c r="P154" s="26">
        <v>8912.67</v>
      </c>
      <c r="Q154" s="27">
        <v>6959.45</v>
      </c>
      <c r="R154" s="17">
        <f t="shared" si="47"/>
        <v>-6620.1999999999971</v>
      </c>
      <c r="S154" s="17">
        <f t="shared" si="48"/>
        <v>-4860.3799999999956</v>
      </c>
      <c r="T154" s="17">
        <f t="shared" si="49"/>
        <v>-1759.8200000000033</v>
      </c>
      <c r="U154" s="17">
        <f t="shared" si="50"/>
        <v>-1155.2600000000002</v>
      </c>
      <c r="V154" s="18">
        <f t="shared" si="51"/>
        <v>-604.5600000000004</v>
      </c>
    </row>
    <row r="155" spans="1:22" x14ac:dyDescent="0.3">
      <c r="A155" s="19" t="s">
        <v>54</v>
      </c>
      <c r="B155" s="20" t="s">
        <v>414</v>
      </c>
      <c r="C155" s="21" t="s">
        <v>415</v>
      </c>
      <c r="D155" s="22" t="s">
        <v>89</v>
      </c>
      <c r="E155" s="23" t="s">
        <v>402</v>
      </c>
      <c r="F155" s="21" t="s">
        <v>403</v>
      </c>
      <c r="G155" s="24" t="s">
        <v>404</v>
      </c>
      <c r="H155" s="25">
        <v>55000</v>
      </c>
      <c r="I155" s="26">
        <v>8250</v>
      </c>
      <c r="J155" s="26">
        <v>46750</v>
      </c>
      <c r="K155" s="26">
        <v>30387.5</v>
      </c>
      <c r="L155" s="27">
        <v>16362.499999999998</v>
      </c>
      <c r="M155" s="25">
        <v>40764.759999999995</v>
      </c>
      <c r="N155" s="26">
        <f t="shared" si="52"/>
        <v>10521.679999999993</v>
      </c>
      <c r="O155" s="26">
        <f t="shared" si="45"/>
        <v>30243.08</v>
      </c>
      <c r="P155" s="26">
        <v>18349.79</v>
      </c>
      <c r="Q155" s="27">
        <v>11893.29</v>
      </c>
      <c r="R155" s="17">
        <f t="shared" si="47"/>
        <v>-14235.240000000005</v>
      </c>
      <c r="S155" s="17">
        <f t="shared" si="48"/>
        <v>2271.679999999993</v>
      </c>
      <c r="T155" s="17">
        <f t="shared" si="49"/>
        <v>-16506.919999999998</v>
      </c>
      <c r="U155" s="17">
        <f t="shared" si="50"/>
        <v>-12037.71</v>
      </c>
      <c r="V155" s="18">
        <f t="shared" si="51"/>
        <v>-4469.2099999999973</v>
      </c>
    </row>
    <row r="156" spans="1:22" x14ac:dyDescent="0.3">
      <c r="A156" s="19" t="s">
        <v>54</v>
      </c>
      <c r="B156" s="20" t="s">
        <v>416</v>
      </c>
      <c r="C156" s="21" t="s">
        <v>417</v>
      </c>
      <c r="D156" s="22" t="s">
        <v>89</v>
      </c>
      <c r="E156" s="23">
        <v>0.35</v>
      </c>
      <c r="F156" s="21" t="s">
        <v>403</v>
      </c>
      <c r="G156" s="24" t="s">
        <v>404</v>
      </c>
      <c r="H156" s="25">
        <v>10000</v>
      </c>
      <c r="I156" s="26">
        <v>1500</v>
      </c>
      <c r="J156" s="26">
        <v>8500</v>
      </c>
      <c r="K156" s="26">
        <v>5525</v>
      </c>
      <c r="L156" s="27">
        <v>2975</v>
      </c>
      <c r="M156" s="25">
        <v>5480.86</v>
      </c>
      <c r="N156" s="26">
        <f>M156-(Q156/E156)</f>
        <v>654.65999999999894</v>
      </c>
      <c r="O156" s="26">
        <f t="shared" si="45"/>
        <v>4826.2000000000007</v>
      </c>
      <c r="P156" s="26">
        <f>(M156-N156)*(100%-E156)</f>
        <v>3137.0300000000007</v>
      </c>
      <c r="Q156" s="27">
        <v>1689.17</v>
      </c>
      <c r="R156" s="17">
        <f t="shared" si="47"/>
        <v>-4519.1400000000003</v>
      </c>
      <c r="S156" s="17">
        <f t="shared" si="48"/>
        <v>-845.34000000000106</v>
      </c>
      <c r="T156" s="17">
        <f t="shared" si="49"/>
        <v>-3673.7999999999993</v>
      </c>
      <c r="U156" s="17">
        <f t="shared" si="50"/>
        <v>-2387.9699999999993</v>
      </c>
      <c r="V156" s="18">
        <f t="shared" si="51"/>
        <v>-1285.83</v>
      </c>
    </row>
    <row r="157" spans="1:22" x14ac:dyDescent="0.3">
      <c r="A157" s="19" t="s">
        <v>54</v>
      </c>
      <c r="B157" s="20" t="s">
        <v>418</v>
      </c>
      <c r="C157" s="21" t="s">
        <v>419</v>
      </c>
      <c r="D157" s="22" t="s">
        <v>89</v>
      </c>
      <c r="E157" s="23" t="s">
        <v>402</v>
      </c>
      <c r="F157" s="21" t="s">
        <v>403</v>
      </c>
      <c r="G157" s="24" t="s">
        <v>404</v>
      </c>
      <c r="H157" s="25">
        <v>33000</v>
      </c>
      <c r="I157" s="26">
        <v>4950</v>
      </c>
      <c r="J157" s="26">
        <v>28050</v>
      </c>
      <c r="K157" s="26">
        <v>18232.5</v>
      </c>
      <c r="L157" s="27">
        <v>9817.5</v>
      </c>
      <c r="M157" s="25">
        <v>30647.32</v>
      </c>
      <c r="N157" s="26">
        <f t="shared" si="52"/>
        <v>8642.7200000000012</v>
      </c>
      <c r="O157" s="26">
        <f t="shared" si="45"/>
        <v>22004.6</v>
      </c>
      <c r="P157" s="26">
        <v>14056.54</v>
      </c>
      <c r="Q157" s="27">
        <v>7948.0599999999995</v>
      </c>
      <c r="R157" s="17">
        <f t="shared" si="47"/>
        <v>-2352.6800000000003</v>
      </c>
      <c r="S157" s="17">
        <f t="shared" si="48"/>
        <v>3692.7200000000012</v>
      </c>
      <c r="T157" s="17">
        <f t="shared" si="49"/>
        <v>-6045.4000000000015</v>
      </c>
      <c r="U157" s="17">
        <f t="shared" si="50"/>
        <v>-4175.9599999999991</v>
      </c>
      <c r="V157" s="18">
        <f t="shared" si="51"/>
        <v>-1869.4400000000005</v>
      </c>
    </row>
    <row r="158" spans="1:22" x14ac:dyDescent="0.3">
      <c r="A158" s="19" t="s">
        <v>54</v>
      </c>
      <c r="B158" s="20" t="s">
        <v>420</v>
      </c>
      <c r="C158" s="21" t="s">
        <v>421</v>
      </c>
      <c r="D158" s="22" t="s">
        <v>89</v>
      </c>
      <c r="E158" s="23">
        <v>0.5</v>
      </c>
      <c r="F158" s="21" t="s">
        <v>413</v>
      </c>
      <c r="G158" s="24">
        <v>44455</v>
      </c>
      <c r="H158" s="25">
        <v>63000</v>
      </c>
      <c r="I158" s="26">
        <v>40543.64</v>
      </c>
      <c r="J158" s="26">
        <v>22456.36</v>
      </c>
      <c r="K158" s="26">
        <v>11228.18</v>
      </c>
      <c r="L158" s="27">
        <v>11228.18</v>
      </c>
      <c r="M158" s="25">
        <v>62844.58</v>
      </c>
      <c r="N158" s="26">
        <f>M158-(Q158/E158)</f>
        <v>40388.22</v>
      </c>
      <c r="O158" s="26">
        <f t="shared" si="45"/>
        <v>22456.36</v>
      </c>
      <c r="P158" s="26">
        <f>(M158-N158)*(100%-E158)</f>
        <v>11228.18</v>
      </c>
      <c r="Q158" s="27">
        <v>11228.18</v>
      </c>
      <c r="R158" s="17">
        <f t="shared" si="47"/>
        <v>-155.41999999999825</v>
      </c>
      <c r="S158" s="17">
        <f t="shared" si="48"/>
        <v>-155.41999999999825</v>
      </c>
      <c r="T158" s="17">
        <f t="shared" si="49"/>
        <v>0</v>
      </c>
      <c r="U158" s="17">
        <f t="shared" si="50"/>
        <v>0</v>
      </c>
      <c r="V158" s="18">
        <f t="shared" si="51"/>
        <v>0</v>
      </c>
    </row>
    <row r="159" spans="1:22" x14ac:dyDescent="0.3">
      <c r="A159" s="19" t="s">
        <v>54</v>
      </c>
      <c r="B159" s="20" t="s">
        <v>422</v>
      </c>
      <c r="C159" s="21" t="s">
        <v>423</v>
      </c>
      <c r="D159" s="22" t="s">
        <v>89</v>
      </c>
      <c r="E159" s="23" t="s">
        <v>402</v>
      </c>
      <c r="F159" s="21" t="s">
        <v>403</v>
      </c>
      <c r="G159" s="24" t="s">
        <v>404</v>
      </c>
      <c r="H159" s="25">
        <v>20000</v>
      </c>
      <c r="I159" s="26">
        <v>5000</v>
      </c>
      <c r="J159" s="26">
        <v>15000</v>
      </c>
      <c r="K159" s="26">
        <v>9750</v>
      </c>
      <c r="L159" s="27">
        <v>5250</v>
      </c>
      <c r="M159" s="25">
        <v>16333.310000000001</v>
      </c>
      <c r="N159" s="26">
        <f t="shared" si="52"/>
        <v>8655.5600000000013</v>
      </c>
      <c r="O159" s="26">
        <f t="shared" si="45"/>
        <v>7677.75</v>
      </c>
      <c r="P159" s="26">
        <v>4162.53</v>
      </c>
      <c r="Q159" s="27">
        <v>3515.22</v>
      </c>
      <c r="R159" s="17">
        <f t="shared" si="47"/>
        <v>-3666.6899999999987</v>
      </c>
      <c r="S159" s="17">
        <f t="shared" si="48"/>
        <v>3655.5600000000013</v>
      </c>
      <c r="T159" s="17">
        <f t="shared" si="49"/>
        <v>-7322.25</v>
      </c>
      <c r="U159" s="17">
        <f t="shared" si="50"/>
        <v>-5587.47</v>
      </c>
      <c r="V159" s="18">
        <f t="shared" si="51"/>
        <v>-1734.7800000000002</v>
      </c>
    </row>
    <row r="160" spans="1:22" x14ac:dyDescent="0.3">
      <c r="A160" s="19" t="s">
        <v>123</v>
      </c>
      <c r="B160" s="20" t="s">
        <v>424</v>
      </c>
      <c r="C160" s="21" t="s">
        <v>425</v>
      </c>
      <c r="D160" s="22" t="s">
        <v>426</v>
      </c>
      <c r="E160" s="23">
        <v>0.69830000000000003</v>
      </c>
      <c r="F160" s="21" t="s">
        <v>427</v>
      </c>
      <c r="G160" s="24">
        <v>43447</v>
      </c>
      <c r="H160" s="25">
        <v>1660.1</v>
      </c>
      <c r="I160" s="26">
        <v>127.7</v>
      </c>
      <c r="J160" s="26">
        <v>1532.3999999999999</v>
      </c>
      <c r="K160" s="26">
        <v>462.3250799999999</v>
      </c>
      <c r="L160" s="27">
        <v>1070.07492</v>
      </c>
      <c r="M160" s="25">
        <v>806.31999999999994</v>
      </c>
      <c r="N160" s="26">
        <f>M160-(Q160/E160)</f>
        <v>121.59996563081768</v>
      </c>
      <c r="O160" s="26">
        <f t="shared" si="45"/>
        <v>684.72003436918226</v>
      </c>
      <c r="P160" s="26">
        <f>(M160-N160)*(100%-E160)</f>
        <v>206.58003436918227</v>
      </c>
      <c r="Q160" s="27">
        <v>478.14</v>
      </c>
      <c r="R160" s="17">
        <f t="shared" si="47"/>
        <v>-853.78</v>
      </c>
      <c r="S160" s="17">
        <f t="shared" si="48"/>
        <v>-6.1000343691823247</v>
      </c>
      <c r="T160" s="17">
        <f t="shared" si="49"/>
        <v>-847.67996563081761</v>
      </c>
      <c r="U160" s="17">
        <f t="shared" si="50"/>
        <v>-255.74504563081763</v>
      </c>
      <c r="V160" s="18">
        <f t="shared" si="51"/>
        <v>-591.93492000000003</v>
      </c>
    </row>
    <row r="161" spans="1:22" x14ac:dyDescent="0.3">
      <c r="A161" s="19" t="s">
        <v>16</v>
      </c>
      <c r="B161" s="20" t="s">
        <v>428</v>
      </c>
      <c r="C161" s="21" t="s">
        <v>429</v>
      </c>
      <c r="D161" s="22" t="s">
        <v>19</v>
      </c>
      <c r="E161" s="23">
        <v>0.6</v>
      </c>
      <c r="F161" s="21" t="s">
        <v>430</v>
      </c>
      <c r="G161" s="24">
        <v>43629</v>
      </c>
      <c r="H161" s="25">
        <v>437325</v>
      </c>
      <c r="I161" s="26"/>
      <c r="J161" s="26">
        <v>437325</v>
      </c>
      <c r="K161" s="26">
        <v>174930</v>
      </c>
      <c r="L161" s="27">
        <v>262395</v>
      </c>
      <c r="M161" s="25">
        <v>437325</v>
      </c>
      <c r="N161" s="26">
        <v>0</v>
      </c>
      <c r="O161" s="26">
        <v>437325</v>
      </c>
      <c r="P161" s="26">
        <v>174930</v>
      </c>
      <c r="Q161" s="27">
        <v>262395</v>
      </c>
      <c r="R161" s="17">
        <f t="shared" si="47"/>
        <v>0</v>
      </c>
      <c r="S161" s="17">
        <f t="shared" si="48"/>
        <v>0</v>
      </c>
      <c r="T161" s="17">
        <f t="shared" si="49"/>
        <v>0</v>
      </c>
      <c r="U161" s="17">
        <f t="shared" si="50"/>
        <v>0</v>
      </c>
      <c r="V161" s="18">
        <f t="shared" si="51"/>
        <v>0</v>
      </c>
    </row>
    <row r="162" spans="1:22" x14ac:dyDescent="0.3">
      <c r="A162" s="19" t="s">
        <v>36</v>
      </c>
      <c r="B162" s="20" t="s">
        <v>431</v>
      </c>
      <c r="C162" s="21" t="s">
        <v>432</v>
      </c>
      <c r="D162" s="22" t="s">
        <v>89</v>
      </c>
      <c r="E162" s="23">
        <v>0.4</v>
      </c>
      <c r="F162" s="21" t="s">
        <v>433</v>
      </c>
      <c r="G162" s="24">
        <v>43720</v>
      </c>
      <c r="H162" s="25">
        <v>21000</v>
      </c>
      <c r="I162" s="26">
        <v>5540</v>
      </c>
      <c r="J162" s="26">
        <v>15460</v>
      </c>
      <c r="K162" s="26">
        <v>9276</v>
      </c>
      <c r="L162" s="27">
        <v>6184</v>
      </c>
      <c r="M162" s="25">
        <v>16654.32</v>
      </c>
      <c r="N162" s="26">
        <f>M162-(Q162/E162)</f>
        <v>12034.67</v>
      </c>
      <c r="O162" s="26">
        <f t="shared" ref="O162:O169" si="53">P162+Q162</f>
        <v>4619.6499999999996</v>
      </c>
      <c r="P162" s="26">
        <f>(M162-N162)*(100%-E162)</f>
        <v>2771.7899999999995</v>
      </c>
      <c r="Q162" s="27">
        <v>1847.8600000000001</v>
      </c>
      <c r="R162" s="17">
        <f t="shared" si="47"/>
        <v>-4345.68</v>
      </c>
      <c r="S162" s="17">
        <f t="shared" si="48"/>
        <v>6494.67</v>
      </c>
      <c r="T162" s="17">
        <f t="shared" si="49"/>
        <v>-10840.35</v>
      </c>
      <c r="U162" s="17">
        <f t="shared" si="50"/>
        <v>-6504.2100000000009</v>
      </c>
      <c r="V162" s="18">
        <f t="shared" si="51"/>
        <v>-4336.1399999999994</v>
      </c>
    </row>
    <row r="163" spans="1:22" x14ac:dyDescent="0.3">
      <c r="A163" s="19" t="s">
        <v>36</v>
      </c>
      <c r="B163" s="20" t="s">
        <v>434</v>
      </c>
      <c r="C163" s="21" t="s">
        <v>435</v>
      </c>
      <c r="D163" s="22" t="s">
        <v>89</v>
      </c>
      <c r="E163" s="23">
        <v>0.4</v>
      </c>
      <c r="F163" s="21" t="s">
        <v>433</v>
      </c>
      <c r="G163" s="24">
        <v>43720</v>
      </c>
      <c r="H163" s="25">
        <v>14000</v>
      </c>
      <c r="I163" s="26">
        <v>3100</v>
      </c>
      <c r="J163" s="26">
        <v>10900</v>
      </c>
      <c r="K163" s="26">
        <v>6540</v>
      </c>
      <c r="L163" s="27">
        <v>4360</v>
      </c>
      <c r="M163" s="25">
        <v>11288.599999999999</v>
      </c>
      <c r="N163" s="26">
        <f>M163-(Q163/E163)</f>
        <v>3469.0249999999987</v>
      </c>
      <c r="O163" s="26">
        <f t="shared" si="53"/>
        <v>7819.5749999999998</v>
      </c>
      <c r="P163" s="26">
        <f>(M163-N163)*(100%-E163)</f>
        <v>4691.7449999999999</v>
      </c>
      <c r="Q163" s="27">
        <v>3127.83</v>
      </c>
      <c r="R163" s="17">
        <f t="shared" si="47"/>
        <v>-2711.4000000000015</v>
      </c>
      <c r="S163" s="17">
        <f t="shared" si="48"/>
        <v>369.02499999999873</v>
      </c>
      <c r="T163" s="17">
        <f t="shared" si="49"/>
        <v>-3080.4250000000002</v>
      </c>
      <c r="U163" s="17">
        <f t="shared" si="50"/>
        <v>-1848.2550000000001</v>
      </c>
      <c r="V163" s="18">
        <f t="shared" si="51"/>
        <v>-1232.17</v>
      </c>
    </row>
    <row r="164" spans="1:22" x14ac:dyDescent="0.3">
      <c r="A164" s="19" t="s">
        <v>36</v>
      </c>
      <c r="B164" s="20" t="s">
        <v>436</v>
      </c>
      <c r="C164" s="21" t="s">
        <v>437</v>
      </c>
      <c r="D164" s="22" t="s">
        <v>38</v>
      </c>
      <c r="E164" s="23">
        <v>0.9</v>
      </c>
      <c r="F164" s="21" t="s">
        <v>386</v>
      </c>
      <c r="G164" s="24">
        <v>43629</v>
      </c>
      <c r="H164" s="25">
        <v>46500</v>
      </c>
      <c r="I164" s="26">
        <v>6000</v>
      </c>
      <c r="J164" s="26">
        <v>40500</v>
      </c>
      <c r="K164" s="26">
        <v>4049.9999999999991</v>
      </c>
      <c r="L164" s="27">
        <v>36450</v>
      </c>
      <c r="M164" s="25">
        <v>28841.699999999997</v>
      </c>
      <c r="N164" s="26">
        <f>M164-(Q164/E164)</f>
        <v>1667.3777777777759</v>
      </c>
      <c r="O164" s="26">
        <f t="shared" si="53"/>
        <v>27174.322222222221</v>
      </c>
      <c r="P164" s="26">
        <f>(M164-N164)*(100%-E164)</f>
        <v>2717.4322222222213</v>
      </c>
      <c r="Q164" s="27">
        <v>24456.89</v>
      </c>
      <c r="R164" s="17">
        <f t="shared" si="47"/>
        <v>-17658.300000000003</v>
      </c>
      <c r="S164" s="17">
        <f t="shared" si="48"/>
        <v>-4332.6222222222241</v>
      </c>
      <c r="T164" s="17">
        <f t="shared" si="49"/>
        <v>-13325.677777777779</v>
      </c>
      <c r="U164" s="17">
        <f t="shared" si="50"/>
        <v>-1332.5677777777778</v>
      </c>
      <c r="V164" s="18">
        <f t="shared" si="51"/>
        <v>-11993.11</v>
      </c>
    </row>
    <row r="165" spans="1:22" x14ac:dyDescent="0.3">
      <c r="A165" s="19" t="s">
        <v>102</v>
      </c>
      <c r="B165" s="20" t="s">
        <v>438</v>
      </c>
      <c r="C165" s="21" t="s">
        <v>439</v>
      </c>
      <c r="D165" s="22" t="s">
        <v>32</v>
      </c>
      <c r="E165" s="23">
        <v>0.95</v>
      </c>
      <c r="F165" s="21" t="s">
        <v>132</v>
      </c>
      <c r="G165" s="24">
        <v>44364</v>
      </c>
      <c r="H165" s="25">
        <v>10300</v>
      </c>
      <c r="I165" s="26">
        <v>300</v>
      </c>
      <c r="J165" s="26">
        <v>10000</v>
      </c>
      <c r="K165" s="26">
        <v>500.00000000000045</v>
      </c>
      <c r="L165" s="27">
        <v>9500</v>
      </c>
      <c r="M165" s="25">
        <v>10287.49</v>
      </c>
      <c r="N165" s="26">
        <f>M165-(Q165/E165)</f>
        <v>299.98473684210512</v>
      </c>
      <c r="O165" s="26">
        <f t="shared" si="53"/>
        <v>9987.5052631578947</v>
      </c>
      <c r="P165" s="26">
        <f>799.36-N165</f>
        <v>499.37526315789489</v>
      </c>
      <c r="Q165" s="27">
        <v>9488.1299999999992</v>
      </c>
      <c r="R165" s="17">
        <f t="shared" si="47"/>
        <v>-12.510000000000218</v>
      </c>
      <c r="S165" s="17">
        <f t="shared" si="48"/>
        <v>-1.5263157894878532E-2</v>
      </c>
      <c r="T165" s="17">
        <f t="shared" si="49"/>
        <v>-12.49473684210534</v>
      </c>
      <c r="U165" s="17">
        <f t="shared" si="50"/>
        <v>-0.62473684210556257</v>
      </c>
      <c r="V165" s="18">
        <f t="shared" si="51"/>
        <v>-11.8700000000008</v>
      </c>
    </row>
    <row r="166" spans="1:22" x14ac:dyDescent="0.3">
      <c r="A166" s="19" t="s">
        <v>30</v>
      </c>
      <c r="B166" s="20" t="s">
        <v>440</v>
      </c>
      <c r="C166" s="21" t="s">
        <v>441</v>
      </c>
      <c r="D166" s="22" t="s">
        <v>32</v>
      </c>
      <c r="E166" s="23">
        <v>0.95</v>
      </c>
      <c r="F166" s="21" t="s">
        <v>442</v>
      </c>
      <c r="G166" s="24" t="s">
        <v>379</v>
      </c>
      <c r="H166" s="25">
        <v>29200</v>
      </c>
      <c r="I166" s="26">
        <v>200</v>
      </c>
      <c r="J166" s="26">
        <v>29000</v>
      </c>
      <c r="K166" s="26">
        <v>1450.0000000000014</v>
      </c>
      <c r="L166" s="27">
        <v>27550</v>
      </c>
      <c r="M166" s="25">
        <v>19572.39</v>
      </c>
      <c r="N166" s="26">
        <v>0</v>
      </c>
      <c r="O166" s="26">
        <f t="shared" si="53"/>
        <v>19572.379499999999</v>
      </c>
      <c r="P166" s="26">
        <f>(M166-N166)*(100%-E166)</f>
        <v>978.61950000000081</v>
      </c>
      <c r="Q166" s="27">
        <v>18593.759999999998</v>
      </c>
      <c r="R166" s="17">
        <f t="shared" si="47"/>
        <v>-9627.61</v>
      </c>
      <c r="S166" s="17">
        <f t="shared" si="48"/>
        <v>-200</v>
      </c>
      <c r="T166" s="17">
        <f t="shared" si="49"/>
        <v>-9427.6205000000009</v>
      </c>
      <c r="U166" s="17">
        <f t="shared" si="50"/>
        <v>-471.38050000000055</v>
      </c>
      <c r="V166" s="18">
        <f t="shared" si="51"/>
        <v>-8956.2400000000016</v>
      </c>
    </row>
    <row r="167" spans="1:22" x14ac:dyDescent="0.3">
      <c r="A167" s="19" t="s">
        <v>30</v>
      </c>
      <c r="B167" s="20" t="s">
        <v>443</v>
      </c>
      <c r="C167" s="21" t="s">
        <v>444</v>
      </c>
      <c r="D167" s="22" t="s">
        <v>32</v>
      </c>
      <c r="E167" s="23">
        <v>0.95</v>
      </c>
      <c r="F167" s="21" t="s">
        <v>358</v>
      </c>
      <c r="G167" s="24" t="s">
        <v>359</v>
      </c>
      <c r="H167" s="25">
        <v>18200</v>
      </c>
      <c r="I167" s="26">
        <v>200</v>
      </c>
      <c r="J167" s="26">
        <v>18000</v>
      </c>
      <c r="K167" s="26">
        <v>900.0000000000008</v>
      </c>
      <c r="L167" s="27">
        <v>17100</v>
      </c>
      <c r="M167" s="25">
        <v>6522.2</v>
      </c>
      <c r="N167" s="26">
        <f>M167-(Q167/E167)</f>
        <v>146.36842105263077</v>
      </c>
      <c r="O167" s="26">
        <f t="shared" si="53"/>
        <v>6375.8315789473691</v>
      </c>
      <c r="P167" s="26">
        <f>(M167-N167)*(100%-E167)</f>
        <v>318.79157894736875</v>
      </c>
      <c r="Q167" s="27">
        <v>6057.04</v>
      </c>
      <c r="R167" s="17">
        <f t="shared" si="47"/>
        <v>-11677.8</v>
      </c>
      <c r="S167" s="17">
        <f t="shared" si="48"/>
        <v>-53.631578947369235</v>
      </c>
      <c r="T167" s="17">
        <f t="shared" si="49"/>
        <v>-11624.168421052631</v>
      </c>
      <c r="U167" s="17">
        <f t="shared" si="50"/>
        <v>-581.20842105263205</v>
      </c>
      <c r="V167" s="18">
        <f t="shared" si="51"/>
        <v>-11042.96</v>
      </c>
    </row>
    <row r="168" spans="1:22" x14ac:dyDescent="0.3">
      <c r="A168" s="19" t="s">
        <v>30</v>
      </c>
      <c r="B168" s="20" t="s">
        <v>445</v>
      </c>
      <c r="C168" s="21" t="s">
        <v>446</v>
      </c>
      <c r="D168" s="22" t="s">
        <v>32</v>
      </c>
      <c r="E168" s="23">
        <v>0.95</v>
      </c>
      <c r="F168" s="21" t="s">
        <v>447</v>
      </c>
      <c r="G168" s="24" t="s">
        <v>448</v>
      </c>
      <c r="H168" s="25">
        <v>499500</v>
      </c>
      <c r="I168" s="26">
        <v>311.87599999999998</v>
      </c>
      <c r="J168" s="26">
        <v>499188.12400000001</v>
      </c>
      <c r="K168" s="26">
        <v>24959.406200000023</v>
      </c>
      <c r="L168" s="27">
        <v>474228.71779999998</v>
      </c>
      <c r="M168" s="25">
        <v>488315.63</v>
      </c>
      <c r="N168" s="26">
        <v>0</v>
      </c>
      <c r="O168" s="26">
        <f t="shared" si="53"/>
        <v>488315.63</v>
      </c>
      <c r="P168" s="26">
        <v>24407.489999999998</v>
      </c>
      <c r="Q168" s="27">
        <v>463908.14</v>
      </c>
      <c r="R168" s="17">
        <f t="shared" si="47"/>
        <v>-11184.369999999995</v>
      </c>
      <c r="S168" s="17">
        <f t="shared" si="48"/>
        <v>-311.87599999999998</v>
      </c>
      <c r="T168" s="17">
        <f t="shared" si="49"/>
        <v>-10872.494000000006</v>
      </c>
      <c r="U168" s="17">
        <f t="shared" si="50"/>
        <v>-551.91620000002513</v>
      </c>
      <c r="V168" s="18">
        <f t="shared" si="51"/>
        <v>-10320.57779999997</v>
      </c>
    </row>
    <row r="169" spans="1:22" x14ac:dyDescent="0.3">
      <c r="A169" s="19" t="s">
        <v>30</v>
      </c>
      <c r="B169" s="20" t="s">
        <v>449</v>
      </c>
      <c r="C169" s="21" t="s">
        <v>450</v>
      </c>
      <c r="D169" s="22" t="s">
        <v>32</v>
      </c>
      <c r="E169" s="23">
        <v>0.95</v>
      </c>
      <c r="F169" s="21" t="s">
        <v>358</v>
      </c>
      <c r="G169" s="24" t="s">
        <v>359</v>
      </c>
      <c r="H169" s="25">
        <v>35300</v>
      </c>
      <c r="I169" s="26">
        <v>300</v>
      </c>
      <c r="J169" s="26">
        <v>35000</v>
      </c>
      <c r="K169" s="26">
        <v>1750.0000000000016</v>
      </c>
      <c r="L169" s="27">
        <v>33250</v>
      </c>
      <c r="M169" s="25">
        <v>19090.77</v>
      </c>
      <c r="N169" s="26">
        <f>M169-(Q169/E169)</f>
        <v>1.5789473654876929E-3</v>
      </c>
      <c r="O169" s="26">
        <f t="shared" si="53"/>
        <v>19090.768421052635</v>
      </c>
      <c r="P169" s="26">
        <f>(M169-N169)*(100%-E169)</f>
        <v>954.53842105263254</v>
      </c>
      <c r="Q169" s="27">
        <v>18136.230000000003</v>
      </c>
      <c r="R169" s="17">
        <f t="shared" si="47"/>
        <v>-16209.23</v>
      </c>
      <c r="S169" s="17">
        <f t="shared" si="48"/>
        <v>-299.99842105263451</v>
      </c>
      <c r="T169" s="17">
        <f t="shared" si="49"/>
        <v>-15909.231578947365</v>
      </c>
      <c r="U169" s="17">
        <f t="shared" si="50"/>
        <v>-795.46157894736905</v>
      </c>
      <c r="V169" s="18">
        <f t="shared" si="51"/>
        <v>-15113.769999999997</v>
      </c>
    </row>
    <row r="170" spans="1:22" x14ac:dyDescent="0.3">
      <c r="A170" s="19" t="s">
        <v>54</v>
      </c>
      <c r="B170" s="20" t="s">
        <v>451</v>
      </c>
      <c r="C170" s="21" t="s">
        <v>452</v>
      </c>
      <c r="D170" s="22" t="s">
        <v>71</v>
      </c>
      <c r="E170" s="23">
        <v>0.95</v>
      </c>
      <c r="F170" s="21" t="s">
        <v>453</v>
      </c>
      <c r="G170" s="24">
        <v>44077</v>
      </c>
      <c r="H170" s="25">
        <v>456164.5</v>
      </c>
      <c r="I170" s="26">
        <v>5000</v>
      </c>
      <c r="J170" s="26">
        <v>456164.5</v>
      </c>
      <c r="K170" s="26">
        <v>22808.22500000002</v>
      </c>
      <c r="L170" s="27">
        <v>433356.27499999997</v>
      </c>
      <c r="M170" s="25">
        <v>454086.16</v>
      </c>
      <c r="N170" s="26">
        <v>5000.00210526312</v>
      </c>
      <c r="O170" s="26">
        <v>449086.15789473685</v>
      </c>
      <c r="P170" s="26">
        <v>22454.307894736863</v>
      </c>
      <c r="Q170" s="27">
        <v>426631.85</v>
      </c>
      <c r="R170" s="17">
        <f t="shared" si="47"/>
        <v>-2078.3400000000256</v>
      </c>
      <c r="S170" s="17">
        <f t="shared" si="48"/>
        <v>2.1052631200291216E-3</v>
      </c>
      <c r="T170" s="17">
        <f t="shared" si="49"/>
        <v>-7078.3421052631456</v>
      </c>
      <c r="U170" s="17">
        <f t="shared" si="50"/>
        <v>-353.91710526315728</v>
      </c>
      <c r="V170" s="18">
        <f t="shared" si="51"/>
        <v>-6724.4249999999884</v>
      </c>
    </row>
    <row r="171" spans="1:22" x14ac:dyDescent="0.3">
      <c r="A171" s="19" t="s">
        <v>54</v>
      </c>
      <c r="B171" s="20" t="s">
        <v>454</v>
      </c>
      <c r="C171" s="21" t="s">
        <v>455</v>
      </c>
      <c r="D171" s="22" t="s">
        <v>38</v>
      </c>
      <c r="E171" s="23">
        <v>0.9</v>
      </c>
      <c r="F171" s="21" t="s">
        <v>456</v>
      </c>
      <c r="G171" s="24">
        <v>44182</v>
      </c>
      <c r="H171" s="25">
        <v>21000</v>
      </c>
      <c r="I171" s="26">
        <v>0</v>
      </c>
      <c r="J171" s="26">
        <v>21000</v>
      </c>
      <c r="K171" s="26">
        <v>2099.9999999999995</v>
      </c>
      <c r="L171" s="27">
        <v>18900</v>
      </c>
      <c r="M171" s="25">
        <v>18392.689999999999</v>
      </c>
      <c r="N171" s="26">
        <v>0</v>
      </c>
      <c r="O171" s="26">
        <f>P171+Q171</f>
        <v>18392.679</v>
      </c>
      <c r="P171" s="26">
        <f>(M171-N171)*(100%-E171)</f>
        <v>1839.2689999999996</v>
      </c>
      <c r="Q171" s="27">
        <v>16553.41</v>
      </c>
      <c r="R171" s="17">
        <f t="shared" si="47"/>
        <v>-2607.3100000000013</v>
      </c>
      <c r="S171" s="17">
        <f t="shared" si="48"/>
        <v>0</v>
      </c>
      <c r="T171" s="17">
        <f t="shared" si="49"/>
        <v>-2607.3209999999999</v>
      </c>
      <c r="U171" s="17">
        <f t="shared" si="50"/>
        <v>-260.73099999999999</v>
      </c>
      <c r="V171" s="18">
        <f t="shared" si="51"/>
        <v>-2346.59</v>
      </c>
    </row>
    <row r="172" spans="1:22" x14ac:dyDescent="0.3">
      <c r="A172" s="19" t="s">
        <v>457</v>
      </c>
      <c r="B172" s="20" t="s">
        <v>458</v>
      </c>
      <c r="C172" s="21" t="s">
        <v>459</v>
      </c>
      <c r="D172" s="22" t="s">
        <v>460</v>
      </c>
      <c r="E172" s="23">
        <v>0.85</v>
      </c>
      <c r="F172" s="21" t="s">
        <v>461</v>
      </c>
      <c r="G172" s="24">
        <v>44182</v>
      </c>
      <c r="H172" s="25">
        <v>236095</v>
      </c>
      <c r="I172" s="26">
        <v>800.88</v>
      </c>
      <c r="J172" s="26">
        <v>235294.12</v>
      </c>
      <c r="K172" s="26">
        <v>35294.118000000002</v>
      </c>
      <c r="L172" s="27">
        <v>200000.00199999998</v>
      </c>
      <c r="M172" s="25">
        <v>233167.81</v>
      </c>
      <c r="N172" s="26">
        <f>M172-(Q172/E172)</f>
        <v>59.398235294123879</v>
      </c>
      <c r="O172" s="26">
        <f>P172+Q172</f>
        <v>233108.41176470587</v>
      </c>
      <c r="P172" s="26">
        <f>(M172-N172)*(100%-E172)</f>
        <v>34966.261764705887</v>
      </c>
      <c r="Q172" s="27">
        <v>198142.15</v>
      </c>
      <c r="R172" s="17">
        <f t="shared" si="47"/>
        <v>-2927.1900000000023</v>
      </c>
      <c r="S172" s="17">
        <f t="shared" si="48"/>
        <v>-741.48176470587612</v>
      </c>
      <c r="T172" s="17">
        <f t="shared" si="49"/>
        <v>-2185.7082352941216</v>
      </c>
      <c r="U172" s="17">
        <f t="shared" si="50"/>
        <v>-327.85623529411532</v>
      </c>
      <c r="V172" s="18">
        <f t="shared" si="51"/>
        <v>-1857.8519999999844</v>
      </c>
    </row>
    <row r="173" spans="1:22" x14ac:dyDescent="0.3">
      <c r="A173" s="19" t="s">
        <v>30</v>
      </c>
      <c r="B173" s="20" t="s">
        <v>462</v>
      </c>
      <c r="C173" s="21" t="s">
        <v>463</v>
      </c>
      <c r="D173" s="22" t="s">
        <v>32</v>
      </c>
      <c r="E173" s="23">
        <v>0.95</v>
      </c>
      <c r="F173" s="21" t="s">
        <v>464</v>
      </c>
      <c r="G173" s="24">
        <v>43811</v>
      </c>
      <c r="H173" s="25">
        <v>12700</v>
      </c>
      <c r="I173" s="26">
        <v>200</v>
      </c>
      <c r="J173" s="26">
        <v>12500</v>
      </c>
      <c r="K173" s="26">
        <v>625.00000000000057</v>
      </c>
      <c r="L173" s="27">
        <v>11875</v>
      </c>
      <c r="M173" s="25">
        <v>15599.34</v>
      </c>
      <c r="N173" s="26">
        <v>200</v>
      </c>
      <c r="O173" s="26">
        <f>P173+Q173</f>
        <v>15399.34</v>
      </c>
      <c r="P173" s="26">
        <v>1539.94</v>
      </c>
      <c r="Q173" s="27">
        <v>13859.4</v>
      </c>
      <c r="R173" s="17">
        <f t="shared" si="47"/>
        <v>2899.34</v>
      </c>
      <c r="S173" s="17">
        <f t="shared" si="48"/>
        <v>0</v>
      </c>
      <c r="T173" s="17">
        <f t="shared" si="49"/>
        <v>2899.34</v>
      </c>
      <c r="U173" s="17">
        <f t="shared" si="50"/>
        <v>914.93999999999949</v>
      </c>
      <c r="V173" s="18">
        <f t="shared" si="51"/>
        <v>1984.3999999999996</v>
      </c>
    </row>
    <row r="174" spans="1:22" x14ac:dyDescent="0.3">
      <c r="A174" s="19" t="s">
        <v>102</v>
      </c>
      <c r="B174" s="20" t="s">
        <v>465</v>
      </c>
      <c r="C174" s="21">
        <v>3472</v>
      </c>
      <c r="D174" s="22" t="s">
        <v>89</v>
      </c>
      <c r="E174" s="23">
        <v>0.6</v>
      </c>
      <c r="F174" s="21" t="s">
        <v>466</v>
      </c>
      <c r="G174" s="24">
        <v>43811</v>
      </c>
      <c r="H174" s="25">
        <v>2500</v>
      </c>
      <c r="I174" s="26" t="s">
        <v>467</v>
      </c>
      <c r="J174" s="26">
        <v>1700</v>
      </c>
      <c r="K174" s="26">
        <v>680</v>
      </c>
      <c r="L174" s="27">
        <v>1020</v>
      </c>
      <c r="M174" s="25">
        <v>1728.52</v>
      </c>
      <c r="N174" s="26">
        <f t="shared" ref="N174:N187" si="54">M174-(Q174/E174)</f>
        <v>605.05333333333328</v>
      </c>
      <c r="O174" s="26">
        <f>P174+Q174</f>
        <v>1123.4666666666667</v>
      </c>
      <c r="P174" s="26">
        <f t="shared" ref="P174:P189" si="55">(M174-N174)*(100%-E174)</f>
        <v>449.38666666666671</v>
      </c>
      <c r="Q174" s="27">
        <v>674.08</v>
      </c>
      <c r="R174" s="17">
        <f t="shared" si="47"/>
        <v>-771.48</v>
      </c>
      <c r="S174" s="17">
        <f t="shared" si="48"/>
        <v>-194.94666666666672</v>
      </c>
      <c r="T174" s="17">
        <f t="shared" si="49"/>
        <v>-576.5333333333333</v>
      </c>
      <c r="U174" s="17">
        <f t="shared" si="50"/>
        <v>-230.61333333333329</v>
      </c>
      <c r="V174" s="18">
        <f t="shared" si="51"/>
        <v>-345.91999999999996</v>
      </c>
    </row>
    <row r="175" spans="1:22" x14ac:dyDescent="0.3">
      <c r="A175" s="19" t="s">
        <v>54</v>
      </c>
      <c r="B175" s="20" t="s">
        <v>468</v>
      </c>
      <c r="C175" s="21" t="s">
        <v>469</v>
      </c>
      <c r="D175" s="22" t="s">
        <v>68</v>
      </c>
      <c r="E175" s="23">
        <v>1</v>
      </c>
      <c r="F175" s="21" t="s">
        <v>470</v>
      </c>
      <c r="G175" s="24">
        <v>43895</v>
      </c>
      <c r="H175" s="25">
        <v>11434.5</v>
      </c>
      <c r="I175" s="26">
        <v>254.1</v>
      </c>
      <c r="J175" s="26">
        <v>11180.4</v>
      </c>
      <c r="K175" s="26">
        <v>0</v>
      </c>
      <c r="L175" s="27">
        <v>11180.4</v>
      </c>
      <c r="M175" s="25">
        <v>6628.0199999999995</v>
      </c>
      <c r="N175" s="26">
        <f t="shared" si="54"/>
        <v>1014.4699999999993</v>
      </c>
      <c r="O175" s="26">
        <f>P175+Q175</f>
        <v>5613.55</v>
      </c>
      <c r="P175" s="26">
        <f t="shared" si="55"/>
        <v>0</v>
      </c>
      <c r="Q175" s="27">
        <v>5613.55</v>
      </c>
      <c r="R175" s="17">
        <f t="shared" si="47"/>
        <v>-4806.4800000000005</v>
      </c>
      <c r="S175" s="17">
        <f t="shared" si="48"/>
        <v>760.36999999999932</v>
      </c>
      <c r="T175" s="17">
        <f t="shared" si="49"/>
        <v>-5566.8499999999995</v>
      </c>
      <c r="U175" s="17">
        <f t="shared" si="50"/>
        <v>0</v>
      </c>
      <c r="V175" s="18">
        <f t="shared" si="51"/>
        <v>-5566.8499999999995</v>
      </c>
    </row>
    <row r="176" spans="1:22" x14ac:dyDescent="0.3">
      <c r="A176" s="19" t="s">
        <v>54</v>
      </c>
      <c r="B176" s="20" t="s">
        <v>471</v>
      </c>
      <c r="C176" s="21" t="s">
        <v>472</v>
      </c>
      <c r="D176" s="22" t="s">
        <v>82</v>
      </c>
      <c r="E176" s="23">
        <v>1</v>
      </c>
      <c r="F176" s="21" t="s">
        <v>473</v>
      </c>
      <c r="G176" s="24">
        <v>43895</v>
      </c>
      <c r="H176" s="25">
        <v>35200</v>
      </c>
      <c r="I176" s="26">
        <v>200</v>
      </c>
      <c r="J176" s="26">
        <v>35000</v>
      </c>
      <c r="K176" s="26">
        <v>0</v>
      </c>
      <c r="L176" s="27">
        <v>35000</v>
      </c>
      <c r="M176" s="25">
        <v>7206.2799999999988</v>
      </c>
      <c r="N176" s="26">
        <f t="shared" si="54"/>
        <v>0</v>
      </c>
      <c r="O176" s="26">
        <v>7206.2799999999988</v>
      </c>
      <c r="P176" s="26">
        <f t="shared" si="55"/>
        <v>0</v>
      </c>
      <c r="Q176" s="27">
        <v>7206.2799999999988</v>
      </c>
      <c r="R176" s="17">
        <f t="shared" si="47"/>
        <v>-27993.72</v>
      </c>
      <c r="S176" s="17">
        <f t="shared" si="48"/>
        <v>-200</v>
      </c>
      <c r="T176" s="17">
        <f t="shared" si="49"/>
        <v>-27793.72</v>
      </c>
      <c r="U176" s="17">
        <f t="shared" si="50"/>
        <v>0</v>
      </c>
      <c r="V176" s="18">
        <f t="shared" si="51"/>
        <v>-27793.72</v>
      </c>
    </row>
    <row r="177" spans="1:22" x14ac:dyDescent="0.3">
      <c r="A177" s="19" t="s">
        <v>36</v>
      </c>
      <c r="B177" s="20" t="s">
        <v>474</v>
      </c>
      <c r="C177" s="21" t="s">
        <v>475</v>
      </c>
      <c r="D177" s="22" t="s">
        <v>38</v>
      </c>
      <c r="E177" s="23">
        <v>0.9</v>
      </c>
      <c r="F177" s="21" t="s">
        <v>389</v>
      </c>
      <c r="G177" s="24">
        <v>43895</v>
      </c>
      <c r="H177" s="25">
        <v>140000</v>
      </c>
      <c r="I177" s="26">
        <v>8200</v>
      </c>
      <c r="J177" s="26">
        <v>131800</v>
      </c>
      <c r="K177" s="26">
        <v>13179.999999999996</v>
      </c>
      <c r="L177" s="27">
        <v>118620</v>
      </c>
      <c r="M177" s="25">
        <v>114974.12</v>
      </c>
      <c r="N177" s="26">
        <f t="shared" si="54"/>
        <v>9628.2977777777705</v>
      </c>
      <c r="O177" s="26">
        <f t="shared" ref="O177:O189" si="56">P177+Q177</f>
        <v>105345.82222222222</v>
      </c>
      <c r="P177" s="26">
        <f t="shared" si="55"/>
        <v>10534.58222222222</v>
      </c>
      <c r="Q177" s="27">
        <v>94811.24</v>
      </c>
      <c r="R177" s="17">
        <f t="shared" si="47"/>
        <v>-25025.880000000005</v>
      </c>
      <c r="S177" s="17">
        <f t="shared" si="48"/>
        <v>1428.2977777777705</v>
      </c>
      <c r="T177" s="17">
        <f t="shared" si="49"/>
        <v>-26454.177777777775</v>
      </c>
      <c r="U177" s="17">
        <f t="shared" si="50"/>
        <v>-2645.4177777777768</v>
      </c>
      <c r="V177" s="18">
        <f t="shared" si="51"/>
        <v>-23808.759999999995</v>
      </c>
    </row>
    <row r="178" spans="1:22" x14ac:dyDescent="0.3">
      <c r="A178" s="19" t="s">
        <v>36</v>
      </c>
      <c r="B178" s="20" t="s">
        <v>476</v>
      </c>
      <c r="C178" s="21" t="s">
        <v>477</v>
      </c>
      <c r="D178" s="22" t="s">
        <v>38</v>
      </c>
      <c r="E178" s="23">
        <v>0.9</v>
      </c>
      <c r="F178" s="21" t="s">
        <v>79</v>
      </c>
      <c r="G178" s="24">
        <v>43986</v>
      </c>
      <c r="H178" s="25">
        <v>136000</v>
      </c>
      <c r="I178" s="26">
        <v>7000</v>
      </c>
      <c r="J178" s="26">
        <v>129000</v>
      </c>
      <c r="K178" s="26">
        <v>12899.999999999996</v>
      </c>
      <c r="L178" s="27">
        <v>116100</v>
      </c>
      <c r="M178" s="25">
        <v>91313.35</v>
      </c>
      <c r="N178" s="26">
        <f t="shared" si="54"/>
        <v>8442.7944444444583</v>
      </c>
      <c r="O178" s="26">
        <f t="shared" si="56"/>
        <v>82870.555555555547</v>
      </c>
      <c r="P178" s="26">
        <f t="shared" si="55"/>
        <v>8287.0555555555529</v>
      </c>
      <c r="Q178" s="27">
        <v>74583.5</v>
      </c>
      <c r="R178" s="17">
        <f t="shared" si="47"/>
        <v>-44686.649999999994</v>
      </c>
      <c r="S178" s="17">
        <f t="shared" si="48"/>
        <v>1442.7944444444583</v>
      </c>
      <c r="T178" s="17">
        <f t="shared" si="49"/>
        <v>-46129.444444444453</v>
      </c>
      <c r="U178" s="17">
        <f t="shared" si="50"/>
        <v>-4612.9444444444434</v>
      </c>
      <c r="V178" s="18">
        <f t="shared" si="51"/>
        <v>-41516.5</v>
      </c>
    </row>
    <row r="179" spans="1:22" x14ac:dyDescent="0.3">
      <c r="A179" s="19" t="s">
        <v>36</v>
      </c>
      <c r="B179" s="20" t="s">
        <v>478</v>
      </c>
      <c r="C179" s="21" t="s">
        <v>479</v>
      </c>
      <c r="D179" s="22" t="s">
        <v>63</v>
      </c>
      <c r="E179" s="23">
        <v>0.9</v>
      </c>
      <c r="F179" s="21" t="s">
        <v>79</v>
      </c>
      <c r="G179" s="24">
        <v>43986</v>
      </c>
      <c r="H179" s="25">
        <v>170000</v>
      </c>
      <c r="I179" s="26">
        <v>55967</v>
      </c>
      <c r="J179" s="26">
        <v>114033</v>
      </c>
      <c r="K179" s="26">
        <v>11403.299999999997</v>
      </c>
      <c r="L179" s="27">
        <v>102629.7</v>
      </c>
      <c r="M179" s="25">
        <v>135159.74</v>
      </c>
      <c r="N179" s="26">
        <f t="shared" si="54"/>
        <v>23575.606666666659</v>
      </c>
      <c r="O179" s="26">
        <f t="shared" si="56"/>
        <v>111584.13333333333</v>
      </c>
      <c r="P179" s="26">
        <f t="shared" si="55"/>
        <v>11158.41333333333</v>
      </c>
      <c r="Q179" s="27">
        <v>100425.72</v>
      </c>
      <c r="R179" s="17">
        <f t="shared" ref="R179:R210" si="57">M179-H179</f>
        <v>-34840.260000000009</v>
      </c>
      <c r="S179" s="17">
        <f t="shared" ref="S179:S210" si="58">N179-I179</f>
        <v>-32391.393333333341</v>
      </c>
      <c r="T179" s="17">
        <f t="shared" ref="T179:T210" si="59">O179-J179</f>
        <v>-2448.8666666666686</v>
      </c>
      <c r="U179" s="17">
        <f t="shared" ref="U179:U210" si="60">P179-K179</f>
        <v>-244.88666666666722</v>
      </c>
      <c r="V179" s="18">
        <f t="shared" ref="V179:V210" si="61">Q179-L179</f>
        <v>-2203.9799999999959</v>
      </c>
    </row>
    <row r="180" spans="1:22" x14ac:dyDescent="0.3">
      <c r="A180" s="19" t="s">
        <v>54</v>
      </c>
      <c r="B180" s="20" t="s">
        <v>480</v>
      </c>
      <c r="C180" s="21" t="s">
        <v>481</v>
      </c>
      <c r="D180" s="22" t="s">
        <v>38</v>
      </c>
      <c r="E180" s="23">
        <v>0.9</v>
      </c>
      <c r="F180" s="21" t="s">
        <v>456</v>
      </c>
      <c r="G180" s="24">
        <v>44182</v>
      </c>
      <c r="H180" s="25">
        <v>23000</v>
      </c>
      <c r="I180" s="26">
        <v>0</v>
      </c>
      <c r="J180" s="26">
        <v>23000</v>
      </c>
      <c r="K180" s="26">
        <v>2299.9999999999995</v>
      </c>
      <c r="L180" s="27">
        <v>20700</v>
      </c>
      <c r="M180" s="25">
        <v>22219.989999999998</v>
      </c>
      <c r="N180" s="26">
        <f t="shared" si="54"/>
        <v>1899.989999999998</v>
      </c>
      <c r="O180" s="26">
        <f t="shared" si="56"/>
        <v>20320</v>
      </c>
      <c r="P180" s="26">
        <f t="shared" si="55"/>
        <v>2031.9999999999995</v>
      </c>
      <c r="Q180" s="27">
        <v>18288</v>
      </c>
      <c r="R180" s="17">
        <f t="shared" si="57"/>
        <v>-780.01000000000204</v>
      </c>
      <c r="S180" s="17">
        <f t="shared" si="58"/>
        <v>1899.989999999998</v>
      </c>
      <c r="T180" s="17">
        <f t="shared" si="59"/>
        <v>-2680</v>
      </c>
      <c r="U180" s="17">
        <f t="shared" si="60"/>
        <v>-268</v>
      </c>
      <c r="V180" s="18">
        <f t="shared" si="61"/>
        <v>-2412</v>
      </c>
    </row>
    <row r="181" spans="1:22" x14ac:dyDescent="0.3">
      <c r="A181" s="19" t="s">
        <v>16</v>
      </c>
      <c r="B181" s="20" t="s">
        <v>482</v>
      </c>
      <c r="C181" s="21" t="s">
        <v>483</v>
      </c>
      <c r="D181" s="22" t="s">
        <v>484</v>
      </c>
      <c r="E181" s="23">
        <v>1</v>
      </c>
      <c r="F181" s="21" t="s">
        <v>485</v>
      </c>
      <c r="G181" s="24">
        <v>44077</v>
      </c>
      <c r="H181" s="25">
        <v>20000</v>
      </c>
      <c r="I181" s="26">
        <v>50</v>
      </c>
      <c r="J181" s="26">
        <v>19950</v>
      </c>
      <c r="K181" s="26">
        <v>0</v>
      </c>
      <c r="L181" s="27">
        <v>19950</v>
      </c>
      <c r="M181" s="25">
        <v>8796.17</v>
      </c>
      <c r="N181" s="26">
        <f t="shared" si="54"/>
        <v>50.050000000001091</v>
      </c>
      <c r="O181" s="26">
        <f t="shared" si="56"/>
        <v>8746.119999999999</v>
      </c>
      <c r="P181" s="26">
        <f t="shared" si="55"/>
        <v>0</v>
      </c>
      <c r="Q181" s="27">
        <v>8746.119999999999</v>
      </c>
      <c r="R181" s="17">
        <f t="shared" si="57"/>
        <v>-11203.83</v>
      </c>
      <c r="S181" s="17">
        <f t="shared" si="58"/>
        <v>5.0000000001091394E-2</v>
      </c>
      <c r="T181" s="17">
        <f t="shared" si="59"/>
        <v>-11203.880000000001</v>
      </c>
      <c r="U181" s="17">
        <f t="shared" si="60"/>
        <v>0</v>
      </c>
      <c r="V181" s="18">
        <f t="shared" si="61"/>
        <v>-11203.880000000001</v>
      </c>
    </row>
    <row r="182" spans="1:22" x14ac:dyDescent="0.3">
      <c r="A182" s="19" t="s">
        <v>54</v>
      </c>
      <c r="B182" s="20" t="s">
        <v>486</v>
      </c>
      <c r="C182" s="21" t="s">
        <v>487</v>
      </c>
      <c r="D182" s="22" t="s">
        <v>89</v>
      </c>
      <c r="E182" s="23">
        <v>0.7</v>
      </c>
      <c r="F182" s="21" t="s">
        <v>488</v>
      </c>
      <c r="G182" s="24">
        <v>44182</v>
      </c>
      <c r="H182" s="25">
        <v>13000</v>
      </c>
      <c r="I182" s="26">
        <v>1500</v>
      </c>
      <c r="J182" s="26">
        <v>11500</v>
      </c>
      <c r="K182" s="26">
        <v>3450.0000000000005</v>
      </c>
      <c r="L182" s="27">
        <v>8049.9999999999991</v>
      </c>
      <c r="M182" s="25">
        <v>8647</v>
      </c>
      <c r="N182" s="26">
        <f t="shared" si="54"/>
        <v>1368.2285714285708</v>
      </c>
      <c r="O182" s="26">
        <f t="shared" si="56"/>
        <v>7278.7714285714301</v>
      </c>
      <c r="P182" s="26">
        <f t="shared" si="55"/>
        <v>2183.6314285714293</v>
      </c>
      <c r="Q182" s="27">
        <v>5095.1400000000003</v>
      </c>
      <c r="R182" s="17">
        <f t="shared" si="57"/>
        <v>-4353</v>
      </c>
      <c r="S182" s="17">
        <f t="shared" si="58"/>
        <v>-131.77142857142917</v>
      </c>
      <c r="T182" s="17">
        <f t="shared" si="59"/>
        <v>-4221.2285714285699</v>
      </c>
      <c r="U182" s="17">
        <f t="shared" si="60"/>
        <v>-1266.3685714285712</v>
      </c>
      <c r="V182" s="18">
        <f t="shared" si="61"/>
        <v>-2954.8599999999988</v>
      </c>
    </row>
    <row r="183" spans="1:22" x14ac:dyDescent="0.3">
      <c r="A183" s="19" t="s">
        <v>54</v>
      </c>
      <c r="B183" s="20" t="s">
        <v>489</v>
      </c>
      <c r="C183" s="21" t="s">
        <v>490</v>
      </c>
      <c r="D183" s="22" t="s">
        <v>89</v>
      </c>
      <c r="E183" s="23">
        <v>0.7</v>
      </c>
      <c r="F183" s="21" t="s">
        <v>488</v>
      </c>
      <c r="G183" s="24">
        <v>44182</v>
      </c>
      <c r="H183" s="25">
        <v>15500</v>
      </c>
      <c r="I183" s="26">
        <v>1500</v>
      </c>
      <c r="J183" s="26">
        <v>14000</v>
      </c>
      <c r="K183" s="26">
        <v>4200.0000000000009</v>
      </c>
      <c r="L183" s="27">
        <v>9800</v>
      </c>
      <c r="M183" s="25">
        <v>14241.429999999998</v>
      </c>
      <c r="N183" s="26">
        <f t="shared" si="54"/>
        <v>1727.6442857142847</v>
      </c>
      <c r="O183" s="26">
        <f t="shared" si="56"/>
        <v>12513.785714285714</v>
      </c>
      <c r="P183" s="26">
        <f t="shared" si="55"/>
        <v>3754.1357142857146</v>
      </c>
      <c r="Q183" s="27">
        <v>8759.65</v>
      </c>
      <c r="R183" s="17">
        <f t="shared" si="57"/>
        <v>-1258.5700000000015</v>
      </c>
      <c r="S183" s="17">
        <f t="shared" si="58"/>
        <v>227.64428571428471</v>
      </c>
      <c r="T183" s="17">
        <f t="shared" si="59"/>
        <v>-1486.2142857142862</v>
      </c>
      <c r="U183" s="17">
        <f t="shared" si="60"/>
        <v>-445.86428571428632</v>
      </c>
      <c r="V183" s="18">
        <f t="shared" si="61"/>
        <v>-1040.3500000000004</v>
      </c>
    </row>
    <row r="184" spans="1:22" x14ac:dyDescent="0.3">
      <c r="A184" s="19" t="s">
        <v>54</v>
      </c>
      <c r="B184" s="20" t="s">
        <v>491</v>
      </c>
      <c r="C184" s="21" t="s">
        <v>492</v>
      </c>
      <c r="D184" s="22" t="s">
        <v>89</v>
      </c>
      <c r="E184" s="23">
        <v>0.7</v>
      </c>
      <c r="F184" s="21" t="s">
        <v>493</v>
      </c>
      <c r="G184" s="24">
        <v>44995</v>
      </c>
      <c r="H184" s="25">
        <v>22500</v>
      </c>
      <c r="I184" s="26">
        <v>5280.52</v>
      </c>
      <c r="J184" s="26">
        <v>17219.48</v>
      </c>
      <c r="K184" s="26">
        <v>5165.84</v>
      </c>
      <c r="L184" s="27">
        <v>12053.64</v>
      </c>
      <c r="M184" s="25">
        <v>18407.870000000003</v>
      </c>
      <c r="N184" s="26">
        <f t="shared" si="54"/>
        <v>1688.7128571428584</v>
      </c>
      <c r="O184" s="26">
        <f t="shared" si="56"/>
        <v>16719.157142857144</v>
      </c>
      <c r="P184" s="26">
        <f t="shared" si="55"/>
        <v>5015.7471428571444</v>
      </c>
      <c r="Q184" s="27">
        <v>11703.41</v>
      </c>
      <c r="R184" s="17">
        <f t="shared" si="57"/>
        <v>-4092.1299999999974</v>
      </c>
      <c r="S184" s="17">
        <f t="shared" si="58"/>
        <v>-3591.807142857142</v>
      </c>
      <c r="T184" s="17">
        <f t="shared" si="59"/>
        <v>-500.32285714285536</v>
      </c>
      <c r="U184" s="17">
        <f t="shared" si="60"/>
        <v>-150.09285714285579</v>
      </c>
      <c r="V184" s="18">
        <f t="shared" si="61"/>
        <v>-350.22999999999956</v>
      </c>
    </row>
    <row r="185" spans="1:22" x14ac:dyDescent="0.3">
      <c r="A185" s="19" t="s">
        <v>54</v>
      </c>
      <c r="B185" s="20" t="s">
        <v>494</v>
      </c>
      <c r="C185" s="21" t="s">
        <v>495</v>
      </c>
      <c r="D185" s="22" t="s">
        <v>89</v>
      </c>
      <c r="E185" s="23">
        <v>0.7</v>
      </c>
      <c r="F185" s="21" t="s">
        <v>488</v>
      </c>
      <c r="G185" s="24">
        <v>44182</v>
      </c>
      <c r="H185" s="25">
        <v>23500</v>
      </c>
      <c r="I185" s="26">
        <v>3500</v>
      </c>
      <c r="J185" s="26">
        <v>20000</v>
      </c>
      <c r="K185" s="26">
        <v>6000.0000000000009</v>
      </c>
      <c r="L185" s="27">
        <v>14000</v>
      </c>
      <c r="M185" s="25">
        <v>20304.43</v>
      </c>
      <c r="N185" s="26">
        <f t="shared" si="54"/>
        <v>3674.9299999999967</v>
      </c>
      <c r="O185" s="26">
        <f t="shared" si="56"/>
        <v>16629.500000000004</v>
      </c>
      <c r="P185" s="26">
        <f t="shared" si="55"/>
        <v>4988.8500000000022</v>
      </c>
      <c r="Q185" s="27">
        <v>11640.650000000001</v>
      </c>
      <c r="R185" s="17">
        <f t="shared" si="57"/>
        <v>-3195.5699999999997</v>
      </c>
      <c r="S185" s="17">
        <f t="shared" si="58"/>
        <v>174.92999999999665</v>
      </c>
      <c r="T185" s="17">
        <f t="shared" si="59"/>
        <v>-3370.4999999999964</v>
      </c>
      <c r="U185" s="17">
        <f t="shared" si="60"/>
        <v>-1011.1499999999987</v>
      </c>
      <c r="V185" s="18">
        <f t="shared" si="61"/>
        <v>-2359.3499999999985</v>
      </c>
    </row>
    <row r="186" spans="1:22" x14ac:dyDescent="0.3">
      <c r="A186" s="19" t="s">
        <v>54</v>
      </c>
      <c r="B186" s="20" t="s">
        <v>496</v>
      </c>
      <c r="C186" s="21" t="s">
        <v>497</v>
      </c>
      <c r="D186" s="22" t="s">
        <v>71</v>
      </c>
      <c r="E186" s="23">
        <v>0.95</v>
      </c>
      <c r="F186" s="21" t="s">
        <v>498</v>
      </c>
      <c r="G186" s="24">
        <v>44272</v>
      </c>
      <c r="H186" s="25">
        <v>12300</v>
      </c>
      <c r="I186" s="26">
        <v>300</v>
      </c>
      <c r="J186" s="26">
        <v>12000</v>
      </c>
      <c r="K186" s="26">
        <v>600.00000000000057</v>
      </c>
      <c r="L186" s="27">
        <v>11400</v>
      </c>
      <c r="M186" s="25">
        <v>10302.16</v>
      </c>
      <c r="N186" s="26">
        <f t="shared" si="54"/>
        <v>2482.6863157894732</v>
      </c>
      <c r="O186" s="26">
        <f t="shared" si="56"/>
        <v>7819.4736842105267</v>
      </c>
      <c r="P186" s="26">
        <f t="shared" si="55"/>
        <v>390.9736842105267</v>
      </c>
      <c r="Q186" s="27">
        <v>7428.5</v>
      </c>
      <c r="R186" s="17">
        <f t="shared" si="57"/>
        <v>-1997.8400000000001</v>
      </c>
      <c r="S186" s="17">
        <f t="shared" si="58"/>
        <v>2182.6863157894732</v>
      </c>
      <c r="T186" s="17">
        <f t="shared" si="59"/>
        <v>-4180.5263157894733</v>
      </c>
      <c r="U186" s="17">
        <f t="shared" si="60"/>
        <v>-209.02631578947387</v>
      </c>
      <c r="V186" s="18">
        <f t="shared" si="61"/>
        <v>-3971.5</v>
      </c>
    </row>
    <row r="187" spans="1:22" x14ac:dyDescent="0.3">
      <c r="A187" s="19" t="s">
        <v>54</v>
      </c>
      <c r="B187" s="20" t="s">
        <v>499</v>
      </c>
      <c r="C187" s="21" t="s">
        <v>500</v>
      </c>
      <c r="D187" s="22" t="s">
        <v>82</v>
      </c>
      <c r="E187" s="23">
        <v>1</v>
      </c>
      <c r="F187" s="21" t="s">
        <v>501</v>
      </c>
      <c r="G187" s="24">
        <v>44272</v>
      </c>
      <c r="H187" s="25">
        <v>35200</v>
      </c>
      <c r="I187" s="26">
        <v>200</v>
      </c>
      <c r="J187" s="26">
        <v>35000</v>
      </c>
      <c r="K187" s="26">
        <v>0</v>
      </c>
      <c r="L187" s="27">
        <v>35000</v>
      </c>
      <c r="M187" s="25">
        <v>36222.050000000003</v>
      </c>
      <c r="N187" s="26">
        <f t="shared" si="54"/>
        <v>11604.820000000003</v>
      </c>
      <c r="O187" s="26">
        <f t="shared" si="56"/>
        <v>24617.23</v>
      </c>
      <c r="P187" s="26">
        <f t="shared" si="55"/>
        <v>0</v>
      </c>
      <c r="Q187" s="27">
        <v>24617.23</v>
      </c>
      <c r="R187" s="17">
        <f t="shared" si="57"/>
        <v>1022.0500000000029</v>
      </c>
      <c r="S187" s="17">
        <f t="shared" si="58"/>
        <v>11404.820000000003</v>
      </c>
      <c r="T187" s="17">
        <f t="shared" si="59"/>
        <v>-10382.77</v>
      </c>
      <c r="U187" s="17">
        <f t="shared" si="60"/>
        <v>0</v>
      </c>
      <c r="V187" s="18">
        <f t="shared" si="61"/>
        <v>-10382.77</v>
      </c>
    </row>
    <row r="188" spans="1:22" x14ac:dyDescent="0.3">
      <c r="A188" s="19" t="s">
        <v>84</v>
      </c>
      <c r="B188" s="20" t="s">
        <v>502</v>
      </c>
      <c r="C188" s="21" t="s">
        <v>503</v>
      </c>
      <c r="D188" s="22" t="s">
        <v>504</v>
      </c>
      <c r="E188" s="23">
        <v>0.9</v>
      </c>
      <c r="F188" s="21" t="s">
        <v>505</v>
      </c>
      <c r="G188" s="24">
        <v>44819</v>
      </c>
      <c r="H188" s="25">
        <v>55600</v>
      </c>
      <c r="I188" s="26">
        <v>6037.3</v>
      </c>
      <c r="J188" s="26">
        <v>49562.7</v>
      </c>
      <c r="K188" s="26">
        <v>4956.2699999999986</v>
      </c>
      <c r="L188" s="27">
        <v>44606.43</v>
      </c>
      <c r="M188" s="25">
        <v>55600</v>
      </c>
      <c r="N188" s="26">
        <v>6037.3</v>
      </c>
      <c r="O188" s="26">
        <f t="shared" si="56"/>
        <v>49562.7</v>
      </c>
      <c r="P188" s="26">
        <f t="shared" si="55"/>
        <v>4956.2699999999986</v>
      </c>
      <c r="Q188" s="27">
        <v>44606.43</v>
      </c>
      <c r="R188" s="17">
        <f t="shared" si="57"/>
        <v>0</v>
      </c>
      <c r="S188" s="17">
        <f t="shared" si="58"/>
        <v>0</v>
      </c>
      <c r="T188" s="17">
        <f t="shared" si="59"/>
        <v>0</v>
      </c>
      <c r="U188" s="17">
        <f t="shared" si="60"/>
        <v>0</v>
      </c>
      <c r="V188" s="18">
        <f t="shared" si="61"/>
        <v>0</v>
      </c>
    </row>
    <row r="189" spans="1:22" x14ac:dyDescent="0.3">
      <c r="A189" s="19" t="s">
        <v>84</v>
      </c>
      <c r="B189" s="20" t="s">
        <v>506</v>
      </c>
      <c r="C189" s="21" t="s">
        <v>507</v>
      </c>
      <c r="D189" s="22" t="s">
        <v>504</v>
      </c>
      <c r="E189" s="23">
        <v>0.9</v>
      </c>
      <c r="F189" s="21" t="s">
        <v>508</v>
      </c>
      <c r="G189" s="24">
        <v>44910</v>
      </c>
      <c r="H189" s="25">
        <v>21550</v>
      </c>
      <c r="I189" s="26">
        <v>1963.7</v>
      </c>
      <c r="J189" s="26">
        <v>19586.3</v>
      </c>
      <c r="K189" s="26">
        <v>1958.6299999999994</v>
      </c>
      <c r="L189" s="27">
        <v>17627.669999999998</v>
      </c>
      <c r="M189" s="25">
        <v>21550</v>
      </c>
      <c r="N189" s="26">
        <f>M189-(Q189/E189)</f>
        <v>1963.7000000000007</v>
      </c>
      <c r="O189" s="26">
        <f t="shared" si="56"/>
        <v>19586.3</v>
      </c>
      <c r="P189" s="26">
        <f t="shared" si="55"/>
        <v>1958.6299999999994</v>
      </c>
      <c r="Q189" s="27">
        <v>17627.669999999998</v>
      </c>
      <c r="R189" s="17">
        <f t="shared" si="57"/>
        <v>0</v>
      </c>
      <c r="S189" s="17">
        <f t="shared" si="58"/>
        <v>0</v>
      </c>
      <c r="T189" s="17">
        <f t="shared" si="59"/>
        <v>0</v>
      </c>
      <c r="U189" s="17">
        <f t="shared" si="60"/>
        <v>0</v>
      </c>
      <c r="V189" s="18">
        <f t="shared" si="61"/>
        <v>0</v>
      </c>
    </row>
    <row r="190" spans="1:22" x14ac:dyDescent="0.3">
      <c r="A190" s="19" t="s">
        <v>16</v>
      </c>
      <c r="B190" s="20" t="s">
        <v>509</v>
      </c>
      <c r="C190" s="21" t="s">
        <v>510</v>
      </c>
      <c r="D190" s="22" t="s">
        <v>19</v>
      </c>
      <c r="E190" s="23">
        <v>0.6</v>
      </c>
      <c r="F190" s="21" t="s">
        <v>511</v>
      </c>
      <c r="G190" s="24">
        <v>44272</v>
      </c>
      <c r="H190" s="25">
        <v>12300</v>
      </c>
      <c r="I190" s="26">
        <v>0</v>
      </c>
      <c r="J190" s="26">
        <v>12300</v>
      </c>
      <c r="K190" s="26">
        <v>4920</v>
      </c>
      <c r="L190" s="27">
        <v>7380</v>
      </c>
      <c r="M190" s="25">
        <v>12300</v>
      </c>
      <c r="N190" s="26">
        <v>0</v>
      </c>
      <c r="O190" s="26">
        <v>12300</v>
      </c>
      <c r="P190" s="26">
        <v>4920</v>
      </c>
      <c r="Q190" s="27">
        <v>7380</v>
      </c>
      <c r="R190" s="17">
        <f t="shared" si="57"/>
        <v>0</v>
      </c>
      <c r="S190" s="17">
        <f t="shared" si="58"/>
        <v>0</v>
      </c>
      <c r="T190" s="17">
        <f t="shared" si="59"/>
        <v>0</v>
      </c>
      <c r="U190" s="17">
        <f t="shared" si="60"/>
        <v>0</v>
      </c>
      <c r="V190" s="18">
        <f t="shared" si="61"/>
        <v>0</v>
      </c>
    </row>
    <row r="191" spans="1:22" x14ac:dyDescent="0.3">
      <c r="A191" s="19" t="s">
        <v>54</v>
      </c>
      <c r="B191" s="20" t="s">
        <v>512</v>
      </c>
      <c r="C191" s="21" t="s">
        <v>513</v>
      </c>
      <c r="D191" s="22" t="s">
        <v>68</v>
      </c>
      <c r="E191" s="23">
        <v>1</v>
      </c>
      <c r="F191" s="21" t="s">
        <v>514</v>
      </c>
      <c r="G191" s="24">
        <v>44364</v>
      </c>
      <c r="H191" s="25">
        <v>1574.7</v>
      </c>
      <c r="I191" s="26">
        <v>91.86</v>
      </c>
      <c r="J191" s="26">
        <v>1482.8400000000001</v>
      </c>
      <c r="K191" s="26">
        <v>0</v>
      </c>
      <c r="L191" s="27">
        <v>1482.8400000000001</v>
      </c>
      <c r="M191" s="25">
        <v>513.45000000000005</v>
      </c>
      <c r="N191" s="26">
        <f>M191-(Q191/E191)</f>
        <v>200</v>
      </c>
      <c r="O191" s="26">
        <f>P191+Q191</f>
        <v>313.45000000000005</v>
      </c>
      <c r="P191" s="26">
        <f>(M191-N191)*(100%-E191)</f>
        <v>0</v>
      </c>
      <c r="Q191" s="27">
        <v>313.45000000000005</v>
      </c>
      <c r="R191" s="17">
        <f t="shared" si="57"/>
        <v>-1061.25</v>
      </c>
      <c r="S191" s="17">
        <f t="shared" si="58"/>
        <v>108.14</v>
      </c>
      <c r="T191" s="17">
        <f t="shared" si="59"/>
        <v>-1169.3900000000001</v>
      </c>
      <c r="U191" s="17">
        <f t="shared" si="60"/>
        <v>0</v>
      </c>
      <c r="V191" s="18">
        <f t="shared" si="61"/>
        <v>-1169.3900000000001</v>
      </c>
    </row>
    <row r="192" spans="1:22" x14ac:dyDescent="0.3">
      <c r="A192" s="19" t="s">
        <v>84</v>
      </c>
      <c r="B192" s="20" t="s">
        <v>515</v>
      </c>
      <c r="C192" s="21" t="s">
        <v>516</v>
      </c>
      <c r="D192" s="22" t="s">
        <v>504</v>
      </c>
      <c r="E192" s="23">
        <v>0.9</v>
      </c>
      <c r="F192" s="21" t="s">
        <v>517</v>
      </c>
      <c r="G192" s="24">
        <v>44272</v>
      </c>
      <c r="H192" s="25">
        <v>27000</v>
      </c>
      <c r="I192" s="26">
        <v>0</v>
      </c>
      <c r="J192" s="26">
        <v>27000</v>
      </c>
      <c r="K192" s="26">
        <v>2699.9999999999995</v>
      </c>
      <c r="L192" s="27">
        <v>24300</v>
      </c>
      <c r="M192" s="25">
        <v>24771</v>
      </c>
      <c r="N192" s="26">
        <f>M192-(Q192/E192)</f>
        <v>0</v>
      </c>
      <c r="O192" s="26">
        <f>P192+Q192</f>
        <v>24771</v>
      </c>
      <c r="P192" s="26">
        <f>(M192-N192)*(100%-E192)</f>
        <v>2477.0999999999995</v>
      </c>
      <c r="Q192" s="27">
        <v>22293.9</v>
      </c>
      <c r="R192" s="17">
        <f t="shared" si="57"/>
        <v>-2229</v>
      </c>
      <c r="S192" s="17">
        <f t="shared" si="58"/>
        <v>0</v>
      </c>
      <c r="T192" s="17">
        <f t="shared" si="59"/>
        <v>-2229</v>
      </c>
      <c r="U192" s="17">
        <f t="shared" si="60"/>
        <v>-222.90000000000009</v>
      </c>
      <c r="V192" s="18">
        <f t="shared" si="61"/>
        <v>-2006.0999999999985</v>
      </c>
    </row>
    <row r="193" spans="1:22" x14ac:dyDescent="0.3">
      <c r="A193" s="19" t="s">
        <v>54</v>
      </c>
      <c r="B193" s="20" t="s">
        <v>518</v>
      </c>
      <c r="C193" s="21" t="s">
        <v>519</v>
      </c>
      <c r="D193" s="22" t="s">
        <v>520</v>
      </c>
      <c r="E193" s="23">
        <v>0.85</v>
      </c>
      <c r="F193" s="21" t="s">
        <v>521</v>
      </c>
      <c r="G193" s="24" t="s">
        <v>29</v>
      </c>
      <c r="H193" s="25">
        <v>1220000</v>
      </c>
      <c r="I193" s="26">
        <v>0</v>
      </c>
      <c r="J193" s="26">
        <v>1220000</v>
      </c>
      <c r="K193" s="26">
        <v>183000.00000000003</v>
      </c>
      <c r="L193" s="27">
        <v>1037000</v>
      </c>
      <c r="M193" s="25">
        <v>1219622.77</v>
      </c>
      <c r="N193" s="26">
        <f>M193-(Q193/E193)</f>
        <v>130143.8405882353</v>
      </c>
      <c r="O193" s="26">
        <f>P193+Q193</f>
        <v>1089478.9294117647</v>
      </c>
      <c r="P193" s="26">
        <f>(M193-N193)*(100%-E193)</f>
        <v>163421.83941176473</v>
      </c>
      <c r="Q193" s="27">
        <v>926057.09</v>
      </c>
      <c r="R193" s="17">
        <f t="shared" si="57"/>
        <v>-377.22999999998137</v>
      </c>
      <c r="S193" s="17">
        <f t="shared" si="58"/>
        <v>130143.8405882353</v>
      </c>
      <c r="T193" s="17">
        <f t="shared" si="59"/>
        <v>-130521.07058823528</v>
      </c>
      <c r="U193" s="17">
        <f t="shared" si="60"/>
        <v>-19578.160588235303</v>
      </c>
      <c r="V193" s="18">
        <f t="shared" si="61"/>
        <v>-110942.91000000003</v>
      </c>
    </row>
    <row r="194" spans="1:22" x14ac:dyDescent="0.3">
      <c r="A194" s="19" t="s">
        <v>73</v>
      </c>
      <c r="B194" s="20" t="s">
        <v>522</v>
      </c>
      <c r="C194" s="21" t="s">
        <v>523</v>
      </c>
      <c r="D194" s="22" t="s">
        <v>520</v>
      </c>
      <c r="E194" s="23">
        <v>0.85</v>
      </c>
      <c r="F194" s="21" t="s">
        <v>524</v>
      </c>
      <c r="G194" s="24" t="s">
        <v>29</v>
      </c>
      <c r="H194" s="25">
        <v>2600000</v>
      </c>
      <c r="I194" s="26">
        <v>652245.5</v>
      </c>
      <c r="J194" s="26">
        <v>1947754.5</v>
      </c>
      <c r="K194" s="26">
        <v>292163.17500000005</v>
      </c>
      <c r="L194" s="27">
        <v>1655591.325</v>
      </c>
      <c r="M194" s="25">
        <v>2600000</v>
      </c>
      <c r="N194" s="26">
        <v>652245.5</v>
      </c>
      <c r="O194" s="26">
        <v>1947754.5</v>
      </c>
      <c r="P194" s="26">
        <v>292163.17500000005</v>
      </c>
      <c r="Q194" s="27">
        <v>1655591.325</v>
      </c>
      <c r="R194" s="17">
        <f t="shared" si="57"/>
        <v>0</v>
      </c>
      <c r="S194" s="17">
        <f t="shared" si="58"/>
        <v>0</v>
      </c>
      <c r="T194" s="17">
        <f t="shared" si="59"/>
        <v>0</v>
      </c>
      <c r="U194" s="17">
        <f t="shared" si="60"/>
        <v>0</v>
      </c>
      <c r="V194" s="18">
        <f t="shared" si="61"/>
        <v>0</v>
      </c>
    </row>
    <row r="195" spans="1:22" x14ac:dyDescent="0.3">
      <c r="A195" s="19" t="s">
        <v>30</v>
      </c>
      <c r="B195" s="20" t="s">
        <v>525</v>
      </c>
      <c r="C195" s="21" t="s">
        <v>526</v>
      </c>
      <c r="D195" s="22" t="s">
        <v>527</v>
      </c>
      <c r="E195" s="23">
        <v>0.9</v>
      </c>
      <c r="F195" s="21" t="s">
        <v>528</v>
      </c>
      <c r="G195" s="24" t="s">
        <v>529</v>
      </c>
      <c r="H195" s="25">
        <v>15000</v>
      </c>
      <c r="I195" s="26">
        <v>200</v>
      </c>
      <c r="J195" s="26">
        <v>14800</v>
      </c>
      <c r="K195" s="26">
        <v>1479.9999999999998</v>
      </c>
      <c r="L195" s="27">
        <v>13320</v>
      </c>
      <c r="M195" s="25">
        <v>4466.6099999999997</v>
      </c>
      <c r="N195" s="26">
        <f t="shared" ref="N195:N205" si="62">M195-(Q195/E195)</f>
        <v>1165.3211111111109</v>
      </c>
      <c r="O195" s="26">
        <f t="shared" ref="O195:O206" si="63">P195+Q195</f>
        <v>3301.2888888888888</v>
      </c>
      <c r="P195" s="26">
        <f t="shared" ref="P195:P205" si="64">(M195-N195)*(100%-E195)</f>
        <v>330.12888888888881</v>
      </c>
      <c r="Q195" s="27">
        <v>2971.16</v>
      </c>
      <c r="R195" s="17">
        <f t="shared" si="57"/>
        <v>-10533.39</v>
      </c>
      <c r="S195" s="17">
        <f t="shared" si="58"/>
        <v>965.32111111111089</v>
      </c>
      <c r="T195" s="17">
        <f t="shared" si="59"/>
        <v>-11498.711111111112</v>
      </c>
      <c r="U195" s="17">
        <f t="shared" si="60"/>
        <v>-1149.8711111111111</v>
      </c>
      <c r="V195" s="18">
        <f t="shared" si="61"/>
        <v>-10348.84</v>
      </c>
    </row>
    <row r="196" spans="1:22" x14ac:dyDescent="0.3">
      <c r="A196" s="19" t="s">
        <v>30</v>
      </c>
      <c r="B196" s="20" t="s">
        <v>530</v>
      </c>
      <c r="C196" s="21" t="s">
        <v>531</v>
      </c>
      <c r="D196" s="22" t="s">
        <v>527</v>
      </c>
      <c r="E196" s="23">
        <v>0.9</v>
      </c>
      <c r="F196" s="21" t="s">
        <v>532</v>
      </c>
      <c r="G196" s="24" t="s">
        <v>533</v>
      </c>
      <c r="H196" s="25">
        <v>34300</v>
      </c>
      <c r="I196" s="26">
        <v>300</v>
      </c>
      <c r="J196" s="26">
        <v>34000</v>
      </c>
      <c r="K196" s="26">
        <v>3399.9999999999991</v>
      </c>
      <c r="L196" s="27">
        <v>30600</v>
      </c>
      <c r="M196" s="25">
        <v>12658.4</v>
      </c>
      <c r="N196" s="26">
        <f t="shared" si="62"/>
        <v>2556.8444444444449</v>
      </c>
      <c r="O196" s="26">
        <f t="shared" si="63"/>
        <v>10101.555555555555</v>
      </c>
      <c r="P196" s="26">
        <f t="shared" si="64"/>
        <v>1010.1555555555552</v>
      </c>
      <c r="Q196" s="27">
        <v>9091.4</v>
      </c>
      <c r="R196" s="17">
        <f t="shared" si="57"/>
        <v>-21641.599999999999</v>
      </c>
      <c r="S196" s="17">
        <f t="shared" si="58"/>
        <v>2256.8444444444449</v>
      </c>
      <c r="T196" s="17">
        <f t="shared" si="59"/>
        <v>-23898.444444444445</v>
      </c>
      <c r="U196" s="17">
        <f t="shared" si="60"/>
        <v>-2389.844444444444</v>
      </c>
      <c r="V196" s="18">
        <f t="shared" si="61"/>
        <v>-21508.6</v>
      </c>
    </row>
    <row r="197" spans="1:22" x14ac:dyDescent="0.3">
      <c r="A197" s="19" t="s">
        <v>30</v>
      </c>
      <c r="B197" s="20" t="s">
        <v>534</v>
      </c>
      <c r="C197" s="21" t="s">
        <v>535</v>
      </c>
      <c r="D197" s="22" t="s">
        <v>527</v>
      </c>
      <c r="E197" s="23">
        <v>0.9</v>
      </c>
      <c r="F197" s="21" t="s">
        <v>536</v>
      </c>
      <c r="G197" s="24" t="s">
        <v>29</v>
      </c>
      <c r="H197" s="25">
        <v>20200</v>
      </c>
      <c r="I197" s="26">
        <v>200</v>
      </c>
      <c r="J197" s="26">
        <v>20000</v>
      </c>
      <c r="K197" s="26">
        <v>1999.9999999999995</v>
      </c>
      <c r="L197" s="27">
        <v>18000</v>
      </c>
      <c r="M197" s="25">
        <v>8078.48</v>
      </c>
      <c r="N197" s="26">
        <f t="shared" si="62"/>
        <v>1388.8022222222216</v>
      </c>
      <c r="O197" s="26">
        <f t="shared" si="63"/>
        <v>6689.6777777777779</v>
      </c>
      <c r="P197" s="26">
        <f t="shared" si="64"/>
        <v>668.96777777777766</v>
      </c>
      <c r="Q197" s="27">
        <v>6020.71</v>
      </c>
      <c r="R197" s="17">
        <f t="shared" si="57"/>
        <v>-12121.52</v>
      </c>
      <c r="S197" s="17">
        <f t="shared" si="58"/>
        <v>1188.8022222222216</v>
      </c>
      <c r="T197" s="17">
        <f t="shared" si="59"/>
        <v>-13310.322222222221</v>
      </c>
      <c r="U197" s="17">
        <f t="shared" si="60"/>
        <v>-1331.0322222222219</v>
      </c>
      <c r="V197" s="18">
        <f t="shared" si="61"/>
        <v>-11979.29</v>
      </c>
    </row>
    <row r="198" spans="1:22" x14ac:dyDescent="0.3">
      <c r="A198" s="19" t="s">
        <v>30</v>
      </c>
      <c r="B198" s="20" t="s">
        <v>537</v>
      </c>
      <c r="C198" s="21" t="s">
        <v>538</v>
      </c>
      <c r="D198" s="22" t="s">
        <v>527</v>
      </c>
      <c r="E198" s="23">
        <v>0.9</v>
      </c>
      <c r="F198" s="21" t="s">
        <v>539</v>
      </c>
      <c r="G198" s="24" t="s">
        <v>29</v>
      </c>
      <c r="H198" s="25">
        <v>15600</v>
      </c>
      <c r="I198" s="26">
        <v>200</v>
      </c>
      <c r="J198" s="26">
        <v>15400</v>
      </c>
      <c r="K198" s="26">
        <v>1539.9999999999995</v>
      </c>
      <c r="L198" s="27">
        <v>13860</v>
      </c>
      <c r="M198" s="25">
        <v>5897.83</v>
      </c>
      <c r="N198" s="26">
        <f t="shared" si="62"/>
        <v>1278.0188888888888</v>
      </c>
      <c r="O198" s="26">
        <f t="shared" si="63"/>
        <v>4619.8111111111111</v>
      </c>
      <c r="P198" s="26">
        <f t="shared" si="64"/>
        <v>461.98111111111103</v>
      </c>
      <c r="Q198" s="27">
        <v>4157.83</v>
      </c>
      <c r="R198" s="17">
        <f t="shared" si="57"/>
        <v>-9702.17</v>
      </c>
      <c r="S198" s="17">
        <f t="shared" si="58"/>
        <v>1078.0188888888888</v>
      </c>
      <c r="T198" s="17">
        <f t="shared" si="59"/>
        <v>-10780.18888888889</v>
      </c>
      <c r="U198" s="17">
        <f t="shared" si="60"/>
        <v>-1078.0188888888886</v>
      </c>
      <c r="V198" s="18">
        <f t="shared" si="61"/>
        <v>-9702.17</v>
      </c>
    </row>
    <row r="199" spans="1:22" x14ac:dyDescent="0.3">
      <c r="A199" s="19" t="s">
        <v>30</v>
      </c>
      <c r="B199" s="20" t="s">
        <v>540</v>
      </c>
      <c r="C199" s="21" t="s">
        <v>541</v>
      </c>
      <c r="D199" s="22" t="s">
        <v>527</v>
      </c>
      <c r="E199" s="23">
        <v>0.9</v>
      </c>
      <c r="F199" s="21" t="s">
        <v>528</v>
      </c>
      <c r="G199" s="24" t="s">
        <v>529</v>
      </c>
      <c r="H199" s="25">
        <v>20000</v>
      </c>
      <c r="I199" s="26">
        <v>200</v>
      </c>
      <c r="J199" s="26">
        <v>19800</v>
      </c>
      <c r="K199" s="26">
        <v>1979.9999999999995</v>
      </c>
      <c r="L199" s="27">
        <v>17820</v>
      </c>
      <c r="M199" s="25">
        <v>8240.65</v>
      </c>
      <c r="N199" s="26">
        <f t="shared" si="62"/>
        <v>1345.4944444444445</v>
      </c>
      <c r="O199" s="26">
        <f t="shared" si="63"/>
        <v>6895.1555555555551</v>
      </c>
      <c r="P199" s="26">
        <f t="shared" si="64"/>
        <v>689.51555555555535</v>
      </c>
      <c r="Q199" s="27">
        <v>6205.6399999999994</v>
      </c>
      <c r="R199" s="17">
        <f t="shared" si="57"/>
        <v>-11759.35</v>
      </c>
      <c r="S199" s="17">
        <f t="shared" si="58"/>
        <v>1145.4944444444445</v>
      </c>
      <c r="T199" s="17">
        <f t="shared" si="59"/>
        <v>-12904.844444444445</v>
      </c>
      <c r="U199" s="17">
        <f t="shared" si="60"/>
        <v>-1290.4844444444443</v>
      </c>
      <c r="V199" s="18">
        <f t="shared" si="61"/>
        <v>-11614.36</v>
      </c>
    </row>
    <row r="200" spans="1:22" x14ac:dyDescent="0.3">
      <c r="A200" s="19" t="s">
        <v>30</v>
      </c>
      <c r="B200" s="20" t="s">
        <v>542</v>
      </c>
      <c r="C200" s="21" t="s">
        <v>543</v>
      </c>
      <c r="D200" s="22" t="s">
        <v>544</v>
      </c>
      <c r="E200" s="23">
        <v>1</v>
      </c>
      <c r="F200" s="21" t="s">
        <v>545</v>
      </c>
      <c r="G200" s="24">
        <v>45085</v>
      </c>
      <c r="H200" s="25">
        <v>38000</v>
      </c>
      <c r="I200" s="26">
        <v>5206.6099999999997</v>
      </c>
      <c r="J200" s="26">
        <v>32793.39</v>
      </c>
      <c r="K200" s="26">
        <v>0</v>
      </c>
      <c r="L200" s="27">
        <v>32793.39</v>
      </c>
      <c r="M200" s="25">
        <v>38000</v>
      </c>
      <c r="N200" s="26">
        <f t="shared" si="62"/>
        <v>9150</v>
      </c>
      <c r="O200" s="26">
        <f t="shared" si="63"/>
        <v>28850</v>
      </c>
      <c r="P200" s="26">
        <f t="shared" si="64"/>
        <v>0</v>
      </c>
      <c r="Q200" s="27">
        <v>28850</v>
      </c>
      <c r="R200" s="17">
        <f t="shared" si="57"/>
        <v>0</v>
      </c>
      <c r="S200" s="17">
        <f t="shared" si="58"/>
        <v>3943.3900000000003</v>
      </c>
      <c r="T200" s="17">
        <f t="shared" si="59"/>
        <v>-3943.3899999999994</v>
      </c>
      <c r="U200" s="17">
        <f t="shared" si="60"/>
        <v>0</v>
      </c>
      <c r="V200" s="18">
        <f t="shared" si="61"/>
        <v>-3943.3899999999994</v>
      </c>
    </row>
    <row r="201" spans="1:22" x14ac:dyDescent="0.3">
      <c r="A201" s="19" t="s">
        <v>73</v>
      </c>
      <c r="B201" s="20" t="s">
        <v>546</v>
      </c>
      <c r="C201" s="21" t="s">
        <v>547</v>
      </c>
      <c r="D201" s="22" t="s">
        <v>154</v>
      </c>
      <c r="E201" s="23">
        <v>0.85</v>
      </c>
      <c r="F201" s="21" t="s">
        <v>548</v>
      </c>
      <c r="G201" s="24" t="s">
        <v>533</v>
      </c>
      <c r="H201" s="25">
        <v>130000</v>
      </c>
      <c r="I201" s="26">
        <v>50000</v>
      </c>
      <c r="J201" s="26">
        <v>80000</v>
      </c>
      <c r="K201" s="26">
        <v>12000.000000000002</v>
      </c>
      <c r="L201" s="27">
        <v>68000</v>
      </c>
      <c r="M201" s="25">
        <v>121999.79000000001</v>
      </c>
      <c r="N201" s="26">
        <f t="shared" si="62"/>
        <v>41999.790000000008</v>
      </c>
      <c r="O201" s="26">
        <f t="shared" si="63"/>
        <v>80000</v>
      </c>
      <c r="P201" s="26">
        <f t="shared" si="64"/>
        <v>12000.000000000002</v>
      </c>
      <c r="Q201" s="27">
        <v>68000</v>
      </c>
      <c r="R201" s="17">
        <f t="shared" si="57"/>
        <v>-8000.2099999999919</v>
      </c>
      <c r="S201" s="17">
        <f t="shared" si="58"/>
        <v>-8000.2099999999919</v>
      </c>
      <c r="T201" s="17">
        <f t="shared" si="59"/>
        <v>0</v>
      </c>
      <c r="U201" s="17">
        <f t="shared" si="60"/>
        <v>0</v>
      </c>
      <c r="V201" s="18">
        <f t="shared" si="61"/>
        <v>0</v>
      </c>
    </row>
    <row r="202" spans="1:22" x14ac:dyDescent="0.3">
      <c r="A202" s="19" t="s">
        <v>54</v>
      </c>
      <c r="B202" s="20" t="s">
        <v>549</v>
      </c>
      <c r="C202" s="21" t="s">
        <v>550</v>
      </c>
      <c r="D202" s="22" t="s">
        <v>154</v>
      </c>
      <c r="E202" s="23">
        <v>0.9</v>
      </c>
      <c r="F202" s="21" t="s">
        <v>551</v>
      </c>
      <c r="G202" s="24">
        <v>45176</v>
      </c>
      <c r="H202" s="25">
        <v>90000</v>
      </c>
      <c r="I202" s="26">
        <v>0</v>
      </c>
      <c r="J202" s="26">
        <v>90000</v>
      </c>
      <c r="K202" s="26">
        <v>8999.9999999999982</v>
      </c>
      <c r="L202" s="27">
        <v>81000</v>
      </c>
      <c r="M202" s="25">
        <v>90000.17</v>
      </c>
      <c r="N202" s="26">
        <f t="shared" si="62"/>
        <v>23000.17</v>
      </c>
      <c r="O202" s="26">
        <f t="shared" si="63"/>
        <v>67000</v>
      </c>
      <c r="P202" s="26">
        <f t="shared" si="64"/>
        <v>6699.9999999999982</v>
      </c>
      <c r="Q202" s="27">
        <v>60300</v>
      </c>
      <c r="R202" s="17">
        <f t="shared" si="57"/>
        <v>0.16999999999825377</v>
      </c>
      <c r="S202" s="17">
        <f t="shared" si="58"/>
        <v>23000.17</v>
      </c>
      <c r="T202" s="17">
        <f t="shared" si="59"/>
        <v>-23000</v>
      </c>
      <c r="U202" s="17">
        <f t="shared" si="60"/>
        <v>-2300</v>
      </c>
      <c r="V202" s="18">
        <f t="shared" si="61"/>
        <v>-20700</v>
      </c>
    </row>
    <row r="203" spans="1:22" x14ac:dyDescent="0.3">
      <c r="A203" s="19" t="s">
        <v>54</v>
      </c>
      <c r="B203" s="20" t="s">
        <v>552</v>
      </c>
      <c r="C203" s="21" t="s">
        <v>553</v>
      </c>
      <c r="D203" s="22" t="s">
        <v>154</v>
      </c>
      <c r="E203" s="23">
        <v>0.9</v>
      </c>
      <c r="F203" s="21" t="s">
        <v>551</v>
      </c>
      <c r="G203" s="24">
        <v>45176</v>
      </c>
      <c r="H203" s="25">
        <v>140000</v>
      </c>
      <c r="I203" s="26">
        <v>0</v>
      </c>
      <c r="J203" s="26">
        <v>140000</v>
      </c>
      <c r="K203" s="26">
        <v>13999.999999999996</v>
      </c>
      <c r="L203" s="27">
        <v>126000</v>
      </c>
      <c r="M203" s="25">
        <v>140000.24</v>
      </c>
      <c r="N203" s="26">
        <f t="shared" si="62"/>
        <v>2000.2399999999907</v>
      </c>
      <c r="O203" s="26">
        <f t="shared" si="63"/>
        <v>138000</v>
      </c>
      <c r="P203" s="26">
        <f t="shared" si="64"/>
        <v>13799.999999999996</v>
      </c>
      <c r="Q203" s="27">
        <v>124200</v>
      </c>
      <c r="R203" s="17">
        <f t="shared" si="57"/>
        <v>0.23999999999068677</v>
      </c>
      <c r="S203" s="17">
        <f t="shared" si="58"/>
        <v>2000.2399999999907</v>
      </c>
      <c r="T203" s="17">
        <f t="shared" si="59"/>
        <v>-2000</v>
      </c>
      <c r="U203" s="17">
        <f t="shared" si="60"/>
        <v>-200</v>
      </c>
      <c r="V203" s="18">
        <f t="shared" si="61"/>
        <v>-1800</v>
      </c>
    </row>
    <row r="204" spans="1:22" x14ac:dyDescent="0.3">
      <c r="A204" s="19" t="s">
        <v>181</v>
      </c>
      <c r="B204" s="20" t="s">
        <v>554</v>
      </c>
      <c r="C204" s="21" t="s">
        <v>555</v>
      </c>
      <c r="D204" s="22" t="s">
        <v>154</v>
      </c>
      <c r="E204" s="23">
        <v>0.85</v>
      </c>
      <c r="F204" s="21" t="s">
        <v>556</v>
      </c>
      <c r="G204" s="24" t="s">
        <v>156</v>
      </c>
      <c r="H204" s="25">
        <v>230000</v>
      </c>
      <c r="I204" s="26">
        <v>88824</v>
      </c>
      <c r="J204" s="26">
        <v>141176</v>
      </c>
      <c r="K204" s="26">
        <v>21176</v>
      </c>
      <c r="L204" s="27">
        <v>120000</v>
      </c>
      <c r="M204" s="25">
        <v>230000</v>
      </c>
      <c r="N204" s="26">
        <f t="shared" si="62"/>
        <v>24735.294117647049</v>
      </c>
      <c r="O204" s="26">
        <f t="shared" si="63"/>
        <v>205264.70588235295</v>
      </c>
      <c r="P204" s="26">
        <f t="shared" si="64"/>
        <v>30789.705882352948</v>
      </c>
      <c r="Q204" s="27">
        <v>174475</v>
      </c>
      <c r="R204" s="17">
        <f t="shared" si="57"/>
        <v>0</v>
      </c>
      <c r="S204" s="17">
        <f t="shared" si="58"/>
        <v>-64088.705882352951</v>
      </c>
      <c r="T204" s="17">
        <f t="shared" si="59"/>
        <v>64088.705882352951</v>
      </c>
      <c r="U204" s="17">
        <f t="shared" si="60"/>
        <v>9613.7058823529478</v>
      </c>
      <c r="V204" s="18">
        <f t="shared" si="61"/>
        <v>54475</v>
      </c>
    </row>
    <row r="205" spans="1:22" x14ac:dyDescent="0.3">
      <c r="A205" s="19" t="s">
        <v>54</v>
      </c>
      <c r="B205" s="20" t="s">
        <v>557</v>
      </c>
      <c r="C205" s="21" t="s">
        <v>558</v>
      </c>
      <c r="D205" s="22" t="s">
        <v>154</v>
      </c>
      <c r="E205" s="23">
        <v>0.9</v>
      </c>
      <c r="F205" s="21" t="s">
        <v>559</v>
      </c>
      <c r="G205" s="24">
        <v>45085</v>
      </c>
      <c r="H205" s="25">
        <v>70000</v>
      </c>
      <c r="I205" s="26">
        <v>15000</v>
      </c>
      <c r="J205" s="26">
        <v>55000</v>
      </c>
      <c r="K205" s="26">
        <v>5499.9999999999991</v>
      </c>
      <c r="L205" s="27">
        <v>49500</v>
      </c>
      <c r="M205" s="25">
        <v>69999.360000000001</v>
      </c>
      <c r="N205" s="26">
        <f t="shared" si="62"/>
        <v>14999.36</v>
      </c>
      <c r="O205" s="26">
        <f t="shared" si="63"/>
        <v>55000</v>
      </c>
      <c r="P205" s="26">
        <f t="shared" si="64"/>
        <v>5499.9999999999991</v>
      </c>
      <c r="Q205" s="27">
        <v>49500</v>
      </c>
      <c r="R205" s="17">
        <f t="shared" si="57"/>
        <v>-0.63999999999941792</v>
      </c>
      <c r="S205" s="17">
        <f t="shared" si="58"/>
        <v>-0.63999999999941792</v>
      </c>
      <c r="T205" s="17">
        <f t="shared" si="59"/>
        <v>0</v>
      </c>
      <c r="U205" s="17">
        <f t="shared" si="60"/>
        <v>0</v>
      </c>
      <c r="V205" s="18">
        <f t="shared" si="61"/>
        <v>0</v>
      </c>
    </row>
    <row r="206" spans="1:22" x14ac:dyDescent="0.3">
      <c r="A206" s="19" t="s">
        <v>30</v>
      </c>
      <c r="B206" s="20" t="s">
        <v>560</v>
      </c>
      <c r="C206" s="21" t="s">
        <v>561</v>
      </c>
      <c r="D206" s="22" t="s">
        <v>527</v>
      </c>
      <c r="E206" s="23">
        <v>0.9</v>
      </c>
      <c r="F206" s="21" t="s">
        <v>562</v>
      </c>
      <c r="G206" s="24" t="s">
        <v>563</v>
      </c>
      <c r="H206" s="25">
        <v>760753</v>
      </c>
      <c r="I206" s="26">
        <v>500</v>
      </c>
      <c r="J206" s="26">
        <v>760253</v>
      </c>
      <c r="K206" s="26">
        <v>76025.299999999988</v>
      </c>
      <c r="L206" s="27">
        <v>684227.70000000007</v>
      </c>
      <c r="M206" s="25">
        <v>760742.3</v>
      </c>
      <c r="N206" s="26">
        <v>500</v>
      </c>
      <c r="O206" s="26">
        <f t="shared" si="63"/>
        <v>760242.29999999993</v>
      </c>
      <c r="P206" s="26">
        <v>76024.23</v>
      </c>
      <c r="Q206" s="27">
        <v>684218.07</v>
      </c>
      <c r="R206" s="17">
        <f t="shared" si="57"/>
        <v>-10.699999999953434</v>
      </c>
      <c r="S206" s="17">
        <f t="shared" si="58"/>
        <v>0</v>
      </c>
      <c r="T206" s="17">
        <f t="shared" si="59"/>
        <v>-10.700000000069849</v>
      </c>
      <c r="U206" s="17">
        <f t="shared" si="60"/>
        <v>-1.069999999992433</v>
      </c>
      <c r="V206" s="18">
        <f t="shared" si="61"/>
        <v>-9.6300000001210719</v>
      </c>
    </row>
    <row r="207" spans="1:22" x14ac:dyDescent="0.3">
      <c r="A207" s="19" t="s">
        <v>36</v>
      </c>
      <c r="B207" s="20" t="s">
        <v>564</v>
      </c>
      <c r="C207" s="21" t="s">
        <v>565</v>
      </c>
      <c r="D207" s="22" t="s">
        <v>114</v>
      </c>
      <c r="E207" s="23">
        <v>0.8</v>
      </c>
      <c r="F207" s="21" t="s">
        <v>566</v>
      </c>
      <c r="G207" s="24" t="s">
        <v>567</v>
      </c>
      <c r="H207" s="25">
        <v>4524.5200000000004</v>
      </c>
      <c r="I207" s="26">
        <v>0</v>
      </c>
      <c r="J207" s="26">
        <v>4524.5200000000004</v>
      </c>
      <c r="K207" s="26">
        <v>904.90399999999988</v>
      </c>
      <c r="L207" s="27">
        <v>3619.6160000000004</v>
      </c>
      <c r="M207" s="25">
        <v>4524.5200000000004</v>
      </c>
      <c r="N207" s="26">
        <f>M207-(Q207/E207)</f>
        <v>0</v>
      </c>
      <c r="O207" s="26">
        <v>4524.5200000000004</v>
      </c>
      <c r="P207" s="26">
        <v>904.90399999999988</v>
      </c>
      <c r="Q207" s="27">
        <v>3619.6160000000004</v>
      </c>
      <c r="R207" s="17">
        <f t="shared" si="57"/>
        <v>0</v>
      </c>
      <c r="S207" s="17">
        <f t="shared" si="58"/>
        <v>0</v>
      </c>
      <c r="T207" s="17">
        <f t="shared" si="59"/>
        <v>0</v>
      </c>
      <c r="U207" s="17">
        <f t="shared" si="60"/>
        <v>0</v>
      </c>
      <c r="V207" s="18">
        <f t="shared" si="61"/>
        <v>0</v>
      </c>
    </row>
    <row r="208" spans="1:22" x14ac:dyDescent="0.3">
      <c r="A208" s="19" t="s">
        <v>73</v>
      </c>
      <c r="B208" s="20" t="s">
        <v>568</v>
      </c>
      <c r="C208" s="21" t="s">
        <v>569</v>
      </c>
      <c r="D208" s="22" t="s">
        <v>544</v>
      </c>
      <c r="E208" s="23">
        <v>1</v>
      </c>
      <c r="F208" s="21" t="s">
        <v>570</v>
      </c>
      <c r="G208" s="24" t="s">
        <v>529</v>
      </c>
      <c r="H208" s="25">
        <v>180000</v>
      </c>
      <c r="I208" s="26">
        <v>68321</v>
      </c>
      <c r="J208" s="26">
        <v>111679</v>
      </c>
      <c r="K208" s="26">
        <v>0</v>
      </c>
      <c r="L208" s="27">
        <v>111679</v>
      </c>
      <c r="M208" s="25">
        <v>180000</v>
      </c>
      <c r="N208" s="26">
        <f>M208-(Q208/E208)</f>
        <v>68321</v>
      </c>
      <c r="O208" s="26">
        <f t="shared" ref="O208:O236" si="65">P208+Q208</f>
        <v>111679</v>
      </c>
      <c r="P208" s="26">
        <f t="shared" ref="P208:P236" si="66">(M208-N208)*(100%-E208)</f>
        <v>0</v>
      </c>
      <c r="Q208" s="27">
        <v>111679</v>
      </c>
      <c r="R208" s="17">
        <f t="shared" si="57"/>
        <v>0</v>
      </c>
      <c r="S208" s="17">
        <f t="shared" si="58"/>
        <v>0</v>
      </c>
      <c r="T208" s="17">
        <f t="shared" si="59"/>
        <v>0</v>
      </c>
      <c r="U208" s="17">
        <f t="shared" si="60"/>
        <v>0</v>
      </c>
      <c r="V208" s="18">
        <f t="shared" si="61"/>
        <v>0</v>
      </c>
    </row>
    <row r="209" spans="1:22" x14ac:dyDescent="0.3">
      <c r="A209" s="19" t="s">
        <v>73</v>
      </c>
      <c r="B209" s="20" t="s">
        <v>571</v>
      </c>
      <c r="C209" s="21" t="s">
        <v>572</v>
      </c>
      <c r="D209" s="22" t="s">
        <v>544</v>
      </c>
      <c r="E209" s="23">
        <v>1</v>
      </c>
      <c r="F209" s="21" t="s">
        <v>573</v>
      </c>
      <c r="G209" s="24" t="s">
        <v>156</v>
      </c>
      <c r="H209" s="25">
        <v>160000</v>
      </c>
      <c r="I209" s="26">
        <v>48430</v>
      </c>
      <c r="J209" s="26">
        <v>111570</v>
      </c>
      <c r="K209" s="26">
        <v>0</v>
      </c>
      <c r="L209" s="27">
        <v>111570</v>
      </c>
      <c r="M209" s="25">
        <v>160000</v>
      </c>
      <c r="N209" s="26">
        <f>M209-(Q209/E209)</f>
        <v>48430</v>
      </c>
      <c r="O209" s="26">
        <f t="shared" si="65"/>
        <v>111570</v>
      </c>
      <c r="P209" s="26">
        <f t="shared" si="66"/>
        <v>0</v>
      </c>
      <c r="Q209" s="27">
        <v>111570</v>
      </c>
      <c r="R209" s="17">
        <f t="shared" si="57"/>
        <v>0</v>
      </c>
      <c r="S209" s="17">
        <f t="shared" si="58"/>
        <v>0</v>
      </c>
      <c r="T209" s="17">
        <f t="shared" si="59"/>
        <v>0</v>
      </c>
      <c r="U209" s="17">
        <f t="shared" si="60"/>
        <v>0</v>
      </c>
      <c r="V209" s="18">
        <f t="shared" si="61"/>
        <v>0</v>
      </c>
    </row>
    <row r="210" spans="1:22" x14ac:dyDescent="0.3">
      <c r="A210" s="19" t="s">
        <v>54</v>
      </c>
      <c r="B210" s="20" t="s">
        <v>574</v>
      </c>
      <c r="C210" s="21" t="s">
        <v>575</v>
      </c>
      <c r="D210" s="22" t="s">
        <v>154</v>
      </c>
      <c r="E210" s="23">
        <v>0.9</v>
      </c>
      <c r="F210" s="21" t="s">
        <v>576</v>
      </c>
      <c r="G210" s="24">
        <v>44728</v>
      </c>
      <c r="H210" s="25">
        <v>10000</v>
      </c>
      <c r="I210" s="26">
        <v>0</v>
      </c>
      <c r="J210" s="26">
        <v>10000</v>
      </c>
      <c r="K210" s="26">
        <v>999.99999999999977</v>
      </c>
      <c r="L210" s="27">
        <v>9000</v>
      </c>
      <c r="M210" s="25">
        <v>10000</v>
      </c>
      <c r="N210" s="26">
        <f>M210-(Q210/E210)</f>
        <v>0</v>
      </c>
      <c r="O210" s="26">
        <f t="shared" si="65"/>
        <v>10000</v>
      </c>
      <c r="P210" s="26">
        <f t="shared" si="66"/>
        <v>999.99999999999977</v>
      </c>
      <c r="Q210" s="27">
        <v>9000</v>
      </c>
      <c r="R210" s="17">
        <f t="shared" si="57"/>
        <v>0</v>
      </c>
      <c r="S210" s="17">
        <f t="shared" si="58"/>
        <v>0</v>
      </c>
      <c r="T210" s="17">
        <f t="shared" si="59"/>
        <v>0</v>
      </c>
      <c r="U210" s="17">
        <f t="shared" si="60"/>
        <v>0</v>
      </c>
      <c r="V210" s="18">
        <f t="shared" si="61"/>
        <v>0</v>
      </c>
    </row>
    <row r="211" spans="1:22" x14ac:dyDescent="0.3">
      <c r="A211" s="19" t="s">
        <v>102</v>
      </c>
      <c r="B211" s="20" t="s">
        <v>577</v>
      </c>
      <c r="C211" s="21" t="s">
        <v>578</v>
      </c>
      <c r="D211" s="22" t="s">
        <v>154</v>
      </c>
      <c r="E211" s="23">
        <v>0.85</v>
      </c>
      <c r="F211" s="21" t="s">
        <v>579</v>
      </c>
      <c r="G211" s="24" t="s">
        <v>533</v>
      </c>
      <c r="H211" s="25">
        <v>9990</v>
      </c>
      <c r="I211" s="26">
        <v>0</v>
      </c>
      <c r="J211" s="26">
        <v>9990</v>
      </c>
      <c r="K211" s="26">
        <v>1498.5000000000002</v>
      </c>
      <c r="L211" s="27">
        <v>8491.5</v>
      </c>
      <c r="M211" s="25">
        <v>9990</v>
      </c>
      <c r="N211" s="26">
        <v>0</v>
      </c>
      <c r="O211" s="26">
        <f t="shared" si="65"/>
        <v>9990</v>
      </c>
      <c r="P211" s="26">
        <f t="shared" si="66"/>
        <v>1498.5000000000002</v>
      </c>
      <c r="Q211" s="27">
        <v>8491.5</v>
      </c>
      <c r="R211" s="17">
        <f t="shared" ref="R211:R242" si="67">M211-H211</f>
        <v>0</v>
      </c>
      <c r="S211" s="17">
        <f t="shared" ref="S211:S242" si="68">N211-I211</f>
        <v>0</v>
      </c>
      <c r="T211" s="17">
        <f t="shared" ref="T211:T242" si="69">O211-J211</f>
        <v>0</v>
      </c>
      <c r="U211" s="17">
        <f t="shared" ref="U211:U242" si="70">P211-K211</f>
        <v>0</v>
      </c>
      <c r="V211" s="18">
        <f t="shared" ref="V211:V242" si="71">Q211-L211</f>
        <v>0</v>
      </c>
    </row>
    <row r="212" spans="1:22" x14ac:dyDescent="0.3">
      <c r="A212" s="19" t="s">
        <v>36</v>
      </c>
      <c r="B212" s="20" t="s">
        <v>580</v>
      </c>
      <c r="C212" s="21">
        <v>3527</v>
      </c>
      <c r="D212" s="22" t="s">
        <v>154</v>
      </c>
      <c r="E212" s="23">
        <v>0.85</v>
      </c>
      <c r="F212" s="21" t="s">
        <v>581</v>
      </c>
      <c r="G212" s="24" t="s">
        <v>582</v>
      </c>
      <c r="H212" s="25">
        <v>78000</v>
      </c>
      <c r="I212" s="26">
        <v>3900</v>
      </c>
      <c r="J212" s="26">
        <v>74100</v>
      </c>
      <c r="K212" s="26">
        <v>11115.000000000002</v>
      </c>
      <c r="L212" s="27">
        <v>62985</v>
      </c>
      <c r="M212" s="25">
        <v>59000</v>
      </c>
      <c r="N212" s="26">
        <f t="shared" ref="N212:N235" si="72">M212-(Q212/E212)</f>
        <v>14000</v>
      </c>
      <c r="O212" s="26">
        <f t="shared" si="65"/>
        <v>45000</v>
      </c>
      <c r="P212" s="26">
        <f t="shared" si="66"/>
        <v>6750.0000000000009</v>
      </c>
      <c r="Q212" s="27">
        <v>38250</v>
      </c>
      <c r="R212" s="17">
        <f t="shared" si="67"/>
        <v>-19000</v>
      </c>
      <c r="S212" s="17">
        <f t="shared" si="68"/>
        <v>10100</v>
      </c>
      <c r="T212" s="17">
        <f t="shared" si="69"/>
        <v>-29100</v>
      </c>
      <c r="U212" s="17">
        <f t="shared" si="70"/>
        <v>-4365.0000000000009</v>
      </c>
      <c r="V212" s="18">
        <f t="shared" si="71"/>
        <v>-24735</v>
      </c>
    </row>
    <row r="213" spans="1:22" x14ac:dyDescent="0.3">
      <c r="A213" s="19" t="s">
        <v>36</v>
      </c>
      <c r="B213" s="20" t="s">
        <v>583</v>
      </c>
      <c r="C213" s="21">
        <v>3528</v>
      </c>
      <c r="D213" s="22" t="s">
        <v>154</v>
      </c>
      <c r="E213" s="23">
        <v>0.85</v>
      </c>
      <c r="F213" s="21" t="s">
        <v>581</v>
      </c>
      <c r="G213" s="24" t="s">
        <v>582</v>
      </c>
      <c r="H213" s="25">
        <v>59000</v>
      </c>
      <c r="I213" s="26">
        <v>2950</v>
      </c>
      <c r="J213" s="26">
        <v>56050</v>
      </c>
      <c r="K213" s="26">
        <v>8407.5000000000018</v>
      </c>
      <c r="L213" s="27">
        <v>47642.5</v>
      </c>
      <c r="M213" s="25">
        <v>59000</v>
      </c>
      <c r="N213" s="26">
        <f t="shared" si="72"/>
        <v>2950</v>
      </c>
      <c r="O213" s="26">
        <f t="shared" si="65"/>
        <v>56050</v>
      </c>
      <c r="P213" s="26">
        <f t="shared" si="66"/>
        <v>8407.5000000000018</v>
      </c>
      <c r="Q213" s="27">
        <v>47642.5</v>
      </c>
      <c r="R213" s="17">
        <f t="shared" si="67"/>
        <v>0</v>
      </c>
      <c r="S213" s="17">
        <f t="shared" si="68"/>
        <v>0</v>
      </c>
      <c r="T213" s="17">
        <f t="shared" si="69"/>
        <v>0</v>
      </c>
      <c r="U213" s="17">
        <f t="shared" si="70"/>
        <v>0</v>
      </c>
      <c r="V213" s="18">
        <f t="shared" si="71"/>
        <v>0</v>
      </c>
    </row>
    <row r="214" spans="1:22" x14ac:dyDescent="0.3">
      <c r="A214" s="19" t="s">
        <v>36</v>
      </c>
      <c r="B214" s="20" t="s">
        <v>584</v>
      </c>
      <c r="C214" s="21">
        <v>3529</v>
      </c>
      <c r="D214" s="22" t="s">
        <v>154</v>
      </c>
      <c r="E214" s="23">
        <v>0.85</v>
      </c>
      <c r="F214" s="21" t="s">
        <v>581</v>
      </c>
      <c r="G214" s="24" t="s">
        <v>582</v>
      </c>
      <c r="H214" s="25">
        <v>66000</v>
      </c>
      <c r="I214" s="26">
        <v>3300</v>
      </c>
      <c r="J214" s="26">
        <v>62700</v>
      </c>
      <c r="K214" s="26">
        <v>9405.0000000000018</v>
      </c>
      <c r="L214" s="27">
        <v>53295</v>
      </c>
      <c r="M214" s="25">
        <v>37000.53</v>
      </c>
      <c r="N214" s="26">
        <f t="shared" si="72"/>
        <v>789.9417647058799</v>
      </c>
      <c r="O214" s="26">
        <f t="shared" si="65"/>
        <v>36210.588235294119</v>
      </c>
      <c r="P214" s="26">
        <f t="shared" si="66"/>
        <v>5431.5882352941189</v>
      </c>
      <c r="Q214" s="27">
        <v>30779</v>
      </c>
      <c r="R214" s="17">
        <f t="shared" si="67"/>
        <v>-28999.47</v>
      </c>
      <c r="S214" s="17">
        <f t="shared" si="68"/>
        <v>-2510.0582352941201</v>
      </c>
      <c r="T214" s="17">
        <f t="shared" si="69"/>
        <v>-26489.411764705881</v>
      </c>
      <c r="U214" s="17">
        <f t="shared" si="70"/>
        <v>-3973.4117647058829</v>
      </c>
      <c r="V214" s="18">
        <f t="shared" si="71"/>
        <v>-22516</v>
      </c>
    </row>
    <row r="215" spans="1:22" x14ac:dyDescent="0.3">
      <c r="A215" s="19" t="s">
        <v>36</v>
      </c>
      <c r="B215" s="20" t="s">
        <v>585</v>
      </c>
      <c r="C215" s="21">
        <v>3530</v>
      </c>
      <c r="D215" s="22" t="s">
        <v>154</v>
      </c>
      <c r="E215" s="23">
        <v>0.85</v>
      </c>
      <c r="F215" s="21" t="s">
        <v>581</v>
      </c>
      <c r="G215" s="24" t="s">
        <v>582</v>
      </c>
      <c r="H215" s="25">
        <v>87000</v>
      </c>
      <c r="I215" s="26">
        <v>4350</v>
      </c>
      <c r="J215" s="26">
        <v>82650</v>
      </c>
      <c r="K215" s="26">
        <v>12397.500000000002</v>
      </c>
      <c r="L215" s="27">
        <v>70252.5</v>
      </c>
      <c r="M215" s="25">
        <v>63800</v>
      </c>
      <c r="N215" s="26">
        <f t="shared" si="72"/>
        <v>7220</v>
      </c>
      <c r="O215" s="26">
        <f t="shared" si="65"/>
        <v>56580</v>
      </c>
      <c r="P215" s="26">
        <f t="shared" si="66"/>
        <v>8487.0000000000018</v>
      </c>
      <c r="Q215" s="27">
        <v>48093</v>
      </c>
      <c r="R215" s="17">
        <f t="shared" si="67"/>
        <v>-23200</v>
      </c>
      <c r="S215" s="17">
        <f t="shared" si="68"/>
        <v>2870</v>
      </c>
      <c r="T215" s="17">
        <f t="shared" si="69"/>
        <v>-26070</v>
      </c>
      <c r="U215" s="17">
        <f t="shared" si="70"/>
        <v>-3910.5</v>
      </c>
      <c r="V215" s="18">
        <f t="shared" si="71"/>
        <v>-22159.5</v>
      </c>
    </row>
    <row r="216" spans="1:22" x14ac:dyDescent="0.3">
      <c r="A216" s="19" t="s">
        <v>36</v>
      </c>
      <c r="B216" s="20" t="s">
        <v>586</v>
      </c>
      <c r="C216" s="21">
        <v>3531</v>
      </c>
      <c r="D216" s="22" t="s">
        <v>154</v>
      </c>
      <c r="E216" s="23">
        <v>0.85</v>
      </c>
      <c r="F216" s="21" t="s">
        <v>581</v>
      </c>
      <c r="G216" s="24" t="s">
        <v>582</v>
      </c>
      <c r="H216" s="25">
        <v>33000</v>
      </c>
      <c r="I216" s="26">
        <v>1650</v>
      </c>
      <c r="J216" s="26">
        <v>31350</v>
      </c>
      <c r="K216" s="26">
        <v>4702.5000000000009</v>
      </c>
      <c r="L216" s="27">
        <v>26647.5</v>
      </c>
      <c r="M216" s="25">
        <v>33000</v>
      </c>
      <c r="N216" s="26">
        <f t="shared" si="72"/>
        <v>1400</v>
      </c>
      <c r="O216" s="26">
        <f t="shared" si="65"/>
        <v>31600</v>
      </c>
      <c r="P216" s="26">
        <f t="shared" si="66"/>
        <v>4740.0000000000009</v>
      </c>
      <c r="Q216" s="27">
        <v>26860</v>
      </c>
      <c r="R216" s="17">
        <f t="shared" si="67"/>
        <v>0</v>
      </c>
      <c r="S216" s="17">
        <f t="shared" si="68"/>
        <v>-250</v>
      </c>
      <c r="T216" s="17">
        <f t="shared" si="69"/>
        <v>250</v>
      </c>
      <c r="U216" s="17">
        <f t="shared" si="70"/>
        <v>37.5</v>
      </c>
      <c r="V216" s="18">
        <f t="shared" si="71"/>
        <v>212.5</v>
      </c>
    </row>
    <row r="217" spans="1:22" x14ac:dyDescent="0.3">
      <c r="A217" s="19" t="s">
        <v>36</v>
      </c>
      <c r="B217" s="20" t="s">
        <v>587</v>
      </c>
      <c r="C217" s="21">
        <v>3532</v>
      </c>
      <c r="D217" s="22" t="s">
        <v>154</v>
      </c>
      <c r="E217" s="23">
        <v>0.85</v>
      </c>
      <c r="F217" s="21" t="s">
        <v>581</v>
      </c>
      <c r="G217" s="24" t="s">
        <v>582</v>
      </c>
      <c r="H217" s="25">
        <v>80000</v>
      </c>
      <c r="I217" s="26">
        <v>11500</v>
      </c>
      <c r="J217" s="26">
        <v>68500</v>
      </c>
      <c r="K217" s="26">
        <v>10275.000000000002</v>
      </c>
      <c r="L217" s="27">
        <v>58225</v>
      </c>
      <c r="M217" s="25">
        <v>48000</v>
      </c>
      <c r="N217" s="26">
        <f t="shared" si="72"/>
        <v>1500</v>
      </c>
      <c r="O217" s="26">
        <f t="shared" si="65"/>
        <v>46500</v>
      </c>
      <c r="P217" s="26">
        <f t="shared" si="66"/>
        <v>6975.0000000000009</v>
      </c>
      <c r="Q217" s="27">
        <v>39525</v>
      </c>
      <c r="R217" s="17">
        <f t="shared" si="67"/>
        <v>-32000</v>
      </c>
      <c r="S217" s="17">
        <f t="shared" si="68"/>
        <v>-10000</v>
      </c>
      <c r="T217" s="17">
        <f t="shared" si="69"/>
        <v>-22000</v>
      </c>
      <c r="U217" s="17">
        <f t="shared" si="70"/>
        <v>-3300.0000000000009</v>
      </c>
      <c r="V217" s="18">
        <f t="shared" si="71"/>
        <v>-18700</v>
      </c>
    </row>
    <row r="218" spans="1:22" x14ac:dyDescent="0.3">
      <c r="A218" s="19" t="s">
        <v>36</v>
      </c>
      <c r="B218" s="20" t="s">
        <v>588</v>
      </c>
      <c r="C218" s="21">
        <v>3533</v>
      </c>
      <c r="D218" s="22" t="s">
        <v>154</v>
      </c>
      <c r="E218" s="23">
        <v>0.85</v>
      </c>
      <c r="F218" s="21" t="s">
        <v>581</v>
      </c>
      <c r="G218" s="24" t="s">
        <v>582</v>
      </c>
      <c r="H218" s="25">
        <v>164000</v>
      </c>
      <c r="I218" s="26">
        <v>8200</v>
      </c>
      <c r="J218" s="26">
        <v>155800</v>
      </c>
      <c r="K218" s="26">
        <v>23370.000000000004</v>
      </c>
      <c r="L218" s="27">
        <v>132430</v>
      </c>
      <c r="M218" s="25">
        <v>101100.43</v>
      </c>
      <c r="N218" s="26">
        <f t="shared" si="72"/>
        <v>6960.429999999993</v>
      </c>
      <c r="O218" s="26">
        <f t="shared" si="65"/>
        <v>94140</v>
      </c>
      <c r="P218" s="26">
        <f t="shared" si="66"/>
        <v>14121.000000000002</v>
      </c>
      <c r="Q218" s="27">
        <v>80019</v>
      </c>
      <c r="R218" s="17">
        <f t="shared" si="67"/>
        <v>-62899.570000000007</v>
      </c>
      <c r="S218" s="17">
        <f t="shared" si="68"/>
        <v>-1239.570000000007</v>
      </c>
      <c r="T218" s="17">
        <f t="shared" si="69"/>
        <v>-61660</v>
      </c>
      <c r="U218" s="17">
        <f t="shared" si="70"/>
        <v>-9249.0000000000018</v>
      </c>
      <c r="V218" s="18">
        <f t="shared" si="71"/>
        <v>-52411</v>
      </c>
    </row>
    <row r="219" spans="1:22" x14ac:dyDescent="0.3">
      <c r="A219" s="19" t="s">
        <v>36</v>
      </c>
      <c r="B219" s="20" t="s">
        <v>589</v>
      </c>
      <c r="C219" s="21">
        <v>3534</v>
      </c>
      <c r="D219" s="22" t="s">
        <v>154</v>
      </c>
      <c r="E219" s="23">
        <v>0.85</v>
      </c>
      <c r="F219" s="21" t="s">
        <v>581</v>
      </c>
      <c r="G219" s="24" t="s">
        <v>582</v>
      </c>
      <c r="H219" s="25">
        <v>56000</v>
      </c>
      <c r="I219" s="26">
        <v>2800</v>
      </c>
      <c r="J219" s="26">
        <v>53200</v>
      </c>
      <c r="K219" s="26">
        <v>7980.0000000000009</v>
      </c>
      <c r="L219" s="27">
        <v>45220</v>
      </c>
      <c r="M219" s="25">
        <v>29130</v>
      </c>
      <c r="N219" s="26">
        <f t="shared" si="72"/>
        <v>1166.4705882352937</v>
      </c>
      <c r="O219" s="26">
        <f t="shared" si="65"/>
        <v>27963.529411764706</v>
      </c>
      <c r="P219" s="26">
        <f t="shared" si="66"/>
        <v>4194.5294117647063</v>
      </c>
      <c r="Q219" s="27">
        <v>23769</v>
      </c>
      <c r="R219" s="17">
        <f t="shared" si="67"/>
        <v>-26870</v>
      </c>
      <c r="S219" s="17">
        <f t="shared" si="68"/>
        <v>-1633.5294117647063</v>
      </c>
      <c r="T219" s="17">
        <f t="shared" si="69"/>
        <v>-25236.470588235294</v>
      </c>
      <c r="U219" s="17">
        <f t="shared" si="70"/>
        <v>-3785.4705882352946</v>
      </c>
      <c r="V219" s="18">
        <f t="shared" si="71"/>
        <v>-21451</v>
      </c>
    </row>
    <row r="220" spans="1:22" x14ac:dyDescent="0.3">
      <c r="A220" s="19" t="s">
        <v>102</v>
      </c>
      <c r="B220" s="20" t="s">
        <v>590</v>
      </c>
      <c r="C220" s="21" t="s">
        <v>591</v>
      </c>
      <c r="D220" s="22" t="s">
        <v>154</v>
      </c>
      <c r="E220" s="23">
        <v>0.85</v>
      </c>
      <c r="F220" s="21" t="s">
        <v>579</v>
      </c>
      <c r="G220" s="24" t="s">
        <v>533</v>
      </c>
      <c r="H220" s="25">
        <v>30000</v>
      </c>
      <c r="I220" s="26">
        <v>0</v>
      </c>
      <c r="J220" s="26">
        <v>30000</v>
      </c>
      <c r="K220" s="26">
        <v>4500.0000000000009</v>
      </c>
      <c r="L220" s="27">
        <v>25500</v>
      </c>
      <c r="M220" s="25">
        <v>30000</v>
      </c>
      <c r="N220" s="26">
        <f t="shared" si="72"/>
        <v>0</v>
      </c>
      <c r="O220" s="26">
        <f t="shared" si="65"/>
        <v>30000</v>
      </c>
      <c r="P220" s="26">
        <f t="shared" si="66"/>
        <v>4500.0000000000009</v>
      </c>
      <c r="Q220" s="27">
        <v>25500</v>
      </c>
      <c r="R220" s="17">
        <f t="shared" si="67"/>
        <v>0</v>
      </c>
      <c r="S220" s="17">
        <f t="shared" si="68"/>
        <v>0</v>
      </c>
      <c r="T220" s="17">
        <f t="shared" si="69"/>
        <v>0</v>
      </c>
      <c r="U220" s="17">
        <f t="shared" si="70"/>
        <v>0</v>
      </c>
      <c r="V220" s="18">
        <f t="shared" si="71"/>
        <v>0</v>
      </c>
    </row>
    <row r="221" spans="1:22" x14ac:dyDescent="0.3">
      <c r="A221" s="19" t="s">
        <v>36</v>
      </c>
      <c r="B221" s="20" t="s">
        <v>592</v>
      </c>
      <c r="C221" s="21" t="s">
        <v>593</v>
      </c>
      <c r="D221" s="22" t="s">
        <v>594</v>
      </c>
      <c r="E221" s="23">
        <v>0.85</v>
      </c>
      <c r="F221" s="21" t="s">
        <v>595</v>
      </c>
      <c r="G221" s="24" t="s">
        <v>596</v>
      </c>
      <c r="H221" s="25">
        <v>12000</v>
      </c>
      <c r="I221" s="26">
        <v>0</v>
      </c>
      <c r="J221" s="26">
        <v>12000</v>
      </c>
      <c r="K221" s="26">
        <v>1800.0000000000002</v>
      </c>
      <c r="L221" s="27">
        <v>10200</v>
      </c>
      <c r="M221" s="25">
        <v>11200</v>
      </c>
      <c r="N221" s="26">
        <f t="shared" si="72"/>
        <v>0</v>
      </c>
      <c r="O221" s="26">
        <f t="shared" si="65"/>
        <v>11200</v>
      </c>
      <c r="P221" s="26">
        <f t="shared" si="66"/>
        <v>1680.0000000000002</v>
      </c>
      <c r="Q221" s="27">
        <v>9520</v>
      </c>
      <c r="R221" s="17">
        <f t="shared" si="67"/>
        <v>-800</v>
      </c>
      <c r="S221" s="17">
        <f t="shared" si="68"/>
        <v>0</v>
      </c>
      <c r="T221" s="17">
        <f t="shared" si="69"/>
        <v>-800</v>
      </c>
      <c r="U221" s="17">
        <f t="shared" si="70"/>
        <v>-120</v>
      </c>
      <c r="V221" s="18">
        <f t="shared" si="71"/>
        <v>-680</v>
      </c>
    </row>
    <row r="222" spans="1:22" x14ac:dyDescent="0.3">
      <c r="A222" s="19" t="s">
        <v>36</v>
      </c>
      <c r="B222" s="20" t="s">
        <v>597</v>
      </c>
      <c r="C222" s="21" t="s">
        <v>598</v>
      </c>
      <c r="D222" s="22" t="s">
        <v>594</v>
      </c>
      <c r="E222" s="23">
        <v>0.85</v>
      </c>
      <c r="F222" s="21" t="s">
        <v>595</v>
      </c>
      <c r="G222" s="24" t="s">
        <v>596</v>
      </c>
      <c r="H222" s="25">
        <v>41000</v>
      </c>
      <c r="I222" s="26">
        <v>0</v>
      </c>
      <c r="J222" s="26">
        <v>41000</v>
      </c>
      <c r="K222" s="26">
        <v>6150.0000000000009</v>
      </c>
      <c r="L222" s="27">
        <v>34850</v>
      </c>
      <c r="M222" s="25">
        <v>38500</v>
      </c>
      <c r="N222" s="26">
        <f t="shared" si="72"/>
        <v>0</v>
      </c>
      <c r="O222" s="26">
        <f t="shared" si="65"/>
        <v>38500</v>
      </c>
      <c r="P222" s="26">
        <f t="shared" si="66"/>
        <v>5775.0000000000009</v>
      </c>
      <c r="Q222" s="27">
        <v>32725</v>
      </c>
      <c r="R222" s="17">
        <f t="shared" si="67"/>
        <v>-2500</v>
      </c>
      <c r="S222" s="17">
        <f t="shared" si="68"/>
        <v>0</v>
      </c>
      <c r="T222" s="17">
        <f t="shared" si="69"/>
        <v>-2500</v>
      </c>
      <c r="U222" s="17">
        <f t="shared" si="70"/>
        <v>-375</v>
      </c>
      <c r="V222" s="18">
        <f t="shared" si="71"/>
        <v>-2125</v>
      </c>
    </row>
    <row r="223" spans="1:22" x14ac:dyDescent="0.3">
      <c r="A223" s="19" t="s">
        <v>36</v>
      </c>
      <c r="B223" s="20" t="s">
        <v>599</v>
      </c>
      <c r="C223" s="21" t="s">
        <v>600</v>
      </c>
      <c r="D223" s="22" t="s">
        <v>594</v>
      </c>
      <c r="E223" s="23">
        <v>0.85</v>
      </c>
      <c r="F223" s="21" t="s">
        <v>601</v>
      </c>
      <c r="G223" s="24" t="s">
        <v>567</v>
      </c>
      <c r="H223" s="25">
        <v>44000</v>
      </c>
      <c r="I223" s="26">
        <v>0</v>
      </c>
      <c r="J223" s="26">
        <v>44000</v>
      </c>
      <c r="K223" s="26">
        <v>6600.0000000000009</v>
      </c>
      <c r="L223" s="27">
        <v>37400</v>
      </c>
      <c r="M223" s="25">
        <v>44000</v>
      </c>
      <c r="N223" s="26">
        <f t="shared" si="72"/>
        <v>0</v>
      </c>
      <c r="O223" s="26">
        <f t="shared" si="65"/>
        <v>44000</v>
      </c>
      <c r="P223" s="26">
        <f t="shared" si="66"/>
        <v>6600.0000000000009</v>
      </c>
      <c r="Q223" s="27">
        <v>37400</v>
      </c>
      <c r="R223" s="17">
        <f t="shared" si="67"/>
        <v>0</v>
      </c>
      <c r="S223" s="17">
        <f t="shared" si="68"/>
        <v>0</v>
      </c>
      <c r="T223" s="17">
        <f t="shared" si="69"/>
        <v>0</v>
      </c>
      <c r="U223" s="17">
        <f t="shared" si="70"/>
        <v>0</v>
      </c>
      <c r="V223" s="18">
        <f t="shared" si="71"/>
        <v>0</v>
      </c>
    </row>
    <row r="224" spans="1:22" x14ac:dyDescent="0.3">
      <c r="A224" s="19" t="s">
        <v>30</v>
      </c>
      <c r="B224" s="20" t="s">
        <v>602</v>
      </c>
      <c r="C224" s="21" t="s">
        <v>603</v>
      </c>
      <c r="D224" s="22" t="s">
        <v>527</v>
      </c>
      <c r="E224" s="23">
        <v>0.9</v>
      </c>
      <c r="F224" s="21" t="s">
        <v>532</v>
      </c>
      <c r="G224" s="24" t="s">
        <v>533</v>
      </c>
      <c r="H224" s="25">
        <v>32911.120000000003</v>
      </c>
      <c r="I224" s="26">
        <v>200</v>
      </c>
      <c r="J224" s="26">
        <v>32711.120000000003</v>
      </c>
      <c r="K224" s="26">
        <v>3271.1119999999996</v>
      </c>
      <c r="L224" s="27">
        <v>29440.008000000002</v>
      </c>
      <c r="M224" s="25">
        <v>12303.130000000001</v>
      </c>
      <c r="N224" s="26">
        <f t="shared" si="72"/>
        <v>2489.7855555555561</v>
      </c>
      <c r="O224" s="26">
        <f t="shared" si="65"/>
        <v>9813.3444444444449</v>
      </c>
      <c r="P224" s="26">
        <f t="shared" si="66"/>
        <v>981.33444444444422</v>
      </c>
      <c r="Q224" s="27">
        <v>8832.01</v>
      </c>
      <c r="R224" s="17">
        <f t="shared" si="67"/>
        <v>-20607.990000000002</v>
      </c>
      <c r="S224" s="17">
        <f t="shared" si="68"/>
        <v>2289.7855555555561</v>
      </c>
      <c r="T224" s="17">
        <f t="shared" si="69"/>
        <v>-22897.775555555556</v>
      </c>
      <c r="U224" s="17">
        <f t="shared" si="70"/>
        <v>-2289.7775555555554</v>
      </c>
      <c r="V224" s="18">
        <f t="shared" si="71"/>
        <v>-20607.998</v>
      </c>
    </row>
    <row r="225" spans="1:22" x14ac:dyDescent="0.3">
      <c r="A225" s="19" t="s">
        <v>30</v>
      </c>
      <c r="B225" s="20" t="s">
        <v>604</v>
      </c>
      <c r="C225" s="21" t="s">
        <v>605</v>
      </c>
      <c r="D225" s="22" t="s">
        <v>527</v>
      </c>
      <c r="E225" s="23">
        <v>0.9</v>
      </c>
      <c r="F225" s="21" t="s">
        <v>539</v>
      </c>
      <c r="G225" s="24" t="s">
        <v>29</v>
      </c>
      <c r="H225" s="25">
        <v>8950</v>
      </c>
      <c r="I225" s="26">
        <v>0</v>
      </c>
      <c r="J225" s="26">
        <v>8950</v>
      </c>
      <c r="K225" s="26">
        <v>894.99999999999977</v>
      </c>
      <c r="L225" s="27">
        <v>8055</v>
      </c>
      <c r="M225" s="25">
        <v>3444.36</v>
      </c>
      <c r="N225" s="26">
        <f t="shared" si="72"/>
        <v>813.96</v>
      </c>
      <c r="O225" s="26">
        <f t="shared" si="65"/>
        <v>2630.4</v>
      </c>
      <c r="P225" s="26">
        <f t="shared" si="66"/>
        <v>263.03999999999996</v>
      </c>
      <c r="Q225" s="27">
        <v>2367.36</v>
      </c>
      <c r="R225" s="17">
        <f t="shared" si="67"/>
        <v>-5505.6399999999994</v>
      </c>
      <c r="S225" s="17">
        <f t="shared" si="68"/>
        <v>813.96</v>
      </c>
      <c r="T225" s="17">
        <f t="shared" si="69"/>
        <v>-6319.6</v>
      </c>
      <c r="U225" s="17">
        <f t="shared" si="70"/>
        <v>-631.95999999999981</v>
      </c>
      <c r="V225" s="18">
        <f t="shared" si="71"/>
        <v>-5687.6399999999994</v>
      </c>
    </row>
    <row r="226" spans="1:22" x14ac:dyDescent="0.3">
      <c r="A226" s="19" t="s">
        <v>30</v>
      </c>
      <c r="B226" s="20" t="s">
        <v>606</v>
      </c>
      <c r="C226" s="21" t="s">
        <v>607</v>
      </c>
      <c r="D226" s="22" t="s">
        <v>544</v>
      </c>
      <c r="E226" s="23">
        <v>1</v>
      </c>
      <c r="F226" s="21" t="s">
        <v>608</v>
      </c>
      <c r="G226" s="24" t="s">
        <v>29</v>
      </c>
      <c r="H226" s="25">
        <v>107500</v>
      </c>
      <c r="I226" s="26">
        <v>27500</v>
      </c>
      <c r="J226" s="26">
        <v>80000</v>
      </c>
      <c r="K226" s="26">
        <v>0</v>
      </c>
      <c r="L226" s="27">
        <v>80000</v>
      </c>
      <c r="M226" s="25">
        <v>107500</v>
      </c>
      <c r="N226" s="26">
        <f t="shared" si="72"/>
        <v>27500</v>
      </c>
      <c r="O226" s="26">
        <f t="shared" si="65"/>
        <v>80000</v>
      </c>
      <c r="P226" s="26">
        <f t="shared" si="66"/>
        <v>0</v>
      </c>
      <c r="Q226" s="27">
        <v>80000</v>
      </c>
      <c r="R226" s="17">
        <f t="shared" si="67"/>
        <v>0</v>
      </c>
      <c r="S226" s="17">
        <f t="shared" si="68"/>
        <v>0</v>
      </c>
      <c r="T226" s="17">
        <f t="shared" si="69"/>
        <v>0</v>
      </c>
      <c r="U226" s="17">
        <f t="shared" si="70"/>
        <v>0</v>
      </c>
      <c r="V226" s="18">
        <f t="shared" si="71"/>
        <v>0</v>
      </c>
    </row>
    <row r="227" spans="1:22" x14ac:dyDescent="0.3">
      <c r="A227" s="19" t="s">
        <v>30</v>
      </c>
      <c r="B227" s="20" t="s">
        <v>609</v>
      </c>
      <c r="C227" s="21" t="s">
        <v>610</v>
      </c>
      <c r="D227" s="22" t="s">
        <v>544</v>
      </c>
      <c r="E227" s="23">
        <v>1</v>
      </c>
      <c r="F227" s="21" t="s">
        <v>329</v>
      </c>
      <c r="G227" s="24">
        <v>44995</v>
      </c>
      <c r="H227" s="25">
        <v>35000</v>
      </c>
      <c r="I227" s="26">
        <v>6074.38</v>
      </c>
      <c r="J227" s="26">
        <v>28925.62</v>
      </c>
      <c r="K227" s="26">
        <v>0</v>
      </c>
      <c r="L227" s="27">
        <v>28925.62</v>
      </c>
      <c r="M227" s="25">
        <v>35000</v>
      </c>
      <c r="N227" s="26">
        <f t="shared" si="72"/>
        <v>6300</v>
      </c>
      <c r="O227" s="26">
        <f t="shared" si="65"/>
        <v>28700</v>
      </c>
      <c r="P227" s="26">
        <f t="shared" si="66"/>
        <v>0</v>
      </c>
      <c r="Q227" s="27">
        <v>28700</v>
      </c>
      <c r="R227" s="17">
        <f t="shared" si="67"/>
        <v>0</v>
      </c>
      <c r="S227" s="17">
        <f t="shared" si="68"/>
        <v>225.61999999999989</v>
      </c>
      <c r="T227" s="17">
        <f t="shared" si="69"/>
        <v>-225.61999999999898</v>
      </c>
      <c r="U227" s="17">
        <f t="shared" si="70"/>
        <v>0</v>
      </c>
      <c r="V227" s="18">
        <f t="shared" si="71"/>
        <v>-225.61999999999898</v>
      </c>
    </row>
    <row r="228" spans="1:22" x14ac:dyDescent="0.3">
      <c r="A228" s="19" t="s">
        <v>84</v>
      </c>
      <c r="B228" s="20" t="s">
        <v>611</v>
      </c>
      <c r="C228" s="21" t="s">
        <v>612</v>
      </c>
      <c r="D228" s="22" t="s">
        <v>154</v>
      </c>
      <c r="E228" s="23">
        <v>0.85</v>
      </c>
      <c r="F228" s="21" t="s">
        <v>613</v>
      </c>
      <c r="G228" s="24" t="s">
        <v>529</v>
      </c>
      <c r="H228" s="25">
        <v>132000</v>
      </c>
      <c r="I228" s="26">
        <v>0</v>
      </c>
      <c r="J228" s="26">
        <v>132000</v>
      </c>
      <c r="K228" s="26">
        <v>19800.000000000004</v>
      </c>
      <c r="L228" s="27">
        <v>112200</v>
      </c>
      <c r="M228" s="25">
        <v>200</v>
      </c>
      <c r="N228" s="26">
        <f t="shared" si="72"/>
        <v>200</v>
      </c>
      <c r="O228" s="26">
        <f t="shared" si="65"/>
        <v>0</v>
      </c>
      <c r="P228" s="26">
        <f t="shared" si="66"/>
        <v>0</v>
      </c>
      <c r="Q228" s="27">
        <v>0</v>
      </c>
      <c r="R228" s="17">
        <f t="shared" si="67"/>
        <v>-131800</v>
      </c>
      <c r="S228" s="17">
        <f t="shared" si="68"/>
        <v>200</v>
      </c>
      <c r="T228" s="17">
        <f t="shared" si="69"/>
        <v>-132000</v>
      </c>
      <c r="U228" s="17">
        <f t="shared" si="70"/>
        <v>-19800.000000000004</v>
      </c>
      <c r="V228" s="18">
        <f t="shared" si="71"/>
        <v>-112200</v>
      </c>
    </row>
    <row r="229" spans="1:22" x14ac:dyDescent="0.3">
      <c r="A229" s="19" t="s">
        <v>73</v>
      </c>
      <c r="B229" s="20" t="s">
        <v>614</v>
      </c>
      <c r="C229" s="21" t="s">
        <v>615</v>
      </c>
      <c r="D229" s="22" t="s">
        <v>616</v>
      </c>
      <c r="E229" s="23">
        <v>0.85</v>
      </c>
      <c r="F229" s="21" t="s">
        <v>617</v>
      </c>
      <c r="G229" s="24" t="s">
        <v>29</v>
      </c>
      <c r="H229" s="25">
        <v>5500</v>
      </c>
      <c r="I229" s="26">
        <v>0</v>
      </c>
      <c r="J229" s="26">
        <v>5500</v>
      </c>
      <c r="K229" s="26">
        <v>825.00000000000011</v>
      </c>
      <c r="L229" s="27">
        <v>4675</v>
      </c>
      <c r="M229" s="25">
        <v>5500</v>
      </c>
      <c r="N229" s="26">
        <f t="shared" si="72"/>
        <v>500</v>
      </c>
      <c r="O229" s="26">
        <f t="shared" si="65"/>
        <v>5000</v>
      </c>
      <c r="P229" s="26">
        <f t="shared" si="66"/>
        <v>750.00000000000011</v>
      </c>
      <c r="Q229" s="27">
        <v>4250</v>
      </c>
      <c r="R229" s="17">
        <f t="shared" si="67"/>
        <v>0</v>
      </c>
      <c r="S229" s="17">
        <f t="shared" si="68"/>
        <v>500</v>
      </c>
      <c r="T229" s="17">
        <f t="shared" si="69"/>
        <v>-500</v>
      </c>
      <c r="U229" s="17">
        <f t="shared" si="70"/>
        <v>-75</v>
      </c>
      <c r="V229" s="18">
        <f t="shared" si="71"/>
        <v>-425</v>
      </c>
    </row>
    <row r="230" spans="1:22" x14ac:dyDescent="0.3">
      <c r="A230" s="19" t="s">
        <v>73</v>
      </c>
      <c r="B230" s="20" t="s">
        <v>618</v>
      </c>
      <c r="C230" s="21" t="s">
        <v>619</v>
      </c>
      <c r="D230" s="22" t="s">
        <v>616</v>
      </c>
      <c r="E230" s="23">
        <v>0.85</v>
      </c>
      <c r="F230" s="21" t="s">
        <v>617</v>
      </c>
      <c r="G230" s="24" t="s">
        <v>29</v>
      </c>
      <c r="H230" s="25">
        <v>30500</v>
      </c>
      <c r="I230" s="26">
        <v>0</v>
      </c>
      <c r="J230" s="26">
        <v>30500</v>
      </c>
      <c r="K230" s="26">
        <v>4575.0000000000009</v>
      </c>
      <c r="L230" s="27">
        <v>25925</v>
      </c>
      <c r="M230" s="25">
        <v>30500</v>
      </c>
      <c r="N230" s="26">
        <f t="shared" si="72"/>
        <v>500</v>
      </c>
      <c r="O230" s="26">
        <f t="shared" si="65"/>
        <v>30000</v>
      </c>
      <c r="P230" s="26">
        <f t="shared" si="66"/>
        <v>4500.0000000000009</v>
      </c>
      <c r="Q230" s="27">
        <v>25500</v>
      </c>
      <c r="R230" s="17">
        <f t="shared" si="67"/>
        <v>0</v>
      </c>
      <c r="S230" s="17">
        <f t="shared" si="68"/>
        <v>500</v>
      </c>
      <c r="T230" s="17">
        <f t="shared" si="69"/>
        <v>-500</v>
      </c>
      <c r="U230" s="17">
        <f t="shared" si="70"/>
        <v>-75</v>
      </c>
      <c r="V230" s="18">
        <f t="shared" si="71"/>
        <v>-425</v>
      </c>
    </row>
    <row r="231" spans="1:22" x14ac:dyDescent="0.3">
      <c r="A231" s="19" t="s">
        <v>30</v>
      </c>
      <c r="B231" s="20" t="s">
        <v>620</v>
      </c>
      <c r="C231" s="21" t="s">
        <v>621</v>
      </c>
      <c r="D231" s="22" t="s">
        <v>89</v>
      </c>
      <c r="E231" s="23">
        <v>0.5</v>
      </c>
      <c r="F231" s="21" t="s">
        <v>622</v>
      </c>
      <c r="G231" s="24">
        <v>44729</v>
      </c>
      <c r="H231" s="25">
        <v>12000</v>
      </c>
      <c r="I231" s="26">
        <v>0</v>
      </c>
      <c r="J231" s="26">
        <v>12000</v>
      </c>
      <c r="K231" s="26">
        <v>6000</v>
      </c>
      <c r="L231" s="27">
        <v>6000</v>
      </c>
      <c r="M231" s="25">
        <v>5700</v>
      </c>
      <c r="N231" s="26">
        <f t="shared" si="72"/>
        <v>0</v>
      </c>
      <c r="O231" s="26">
        <f t="shared" si="65"/>
        <v>5700</v>
      </c>
      <c r="P231" s="26">
        <f t="shared" si="66"/>
        <v>2850</v>
      </c>
      <c r="Q231" s="27">
        <v>2850</v>
      </c>
      <c r="R231" s="17">
        <f t="shared" si="67"/>
        <v>-6300</v>
      </c>
      <c r="S231" s="17">
        <f t="shared" si="68"/>
        <v>0</v>
      </c>
      <c r="T231" s="17">
        <f t="shared" si="69"/>
        <v>-6300</v>
      </c>
      <c r="U231" s="17">
        <f t="shared" si="70"/>
        <v>-3150</v>
      </c>
      <c r="V231" s="18">
        <f t="shared" si="71"/>
        <v>-3150</v>
      </c>
    </row>
    <row r="232" spans="1:22" x14ac:dyDescent="0.3">
      <c r="A232" s="19" t="s">
        <v>73</v>
      </c>
      <c r="B232" s="20" t="s">
        <v>623</v>
      </c>
      <c r="C232" s="21" t="s">
        <v>624</v>
      </c>
      <c r="D232" s="22" t="s">
        <v>616</v>
      </c>
      <c r="E232" s="23">
        <v>0.85</v>
      </c>
      <c r="F232" s="21" t="s">
        <v>625</v>
      </c>
      <c r="G232" s="24" t="s">
        <v>596</v>
      </c>
      <c r="H232" s="25">
        <v>11500</v>
      </c>
      <c r="I232" s="26">
        <v>1600</v>
      </c>
      <c r="J232" s="26">
        <v>9900</v>
      </c>
      <c r="K232" s="26">
        <v>1485.0000000000002</v>
      </c>
      <c r="L232" s="27">
        <v>8415</v>
      </c>
      <c r="M232" s="25">
        <v>11500</v>
      </c>
      <c r="N232" s="26">
        <f t="shared" si="72"/>
        <v>1600</v>
      </c>
      <c r="O232" s="26">
        <f t="shared" si="65"/>
        <v>9900</v>
      </c>
      <c r="P232" s="26">
        <f t="shared" si="66"/>
        <v>1485.0000000000002</v>
      </c>
      <c r="Q232" s="27">
        <v>8415</v>
      </c>
      <c r="R232" s="17">
        <f t="shared" si="67"/>
        <v>0</v>
      </c>
      <c r="S232" s="17">
        <f t="shared" si="68"/>
        <v>0</v>
      </c>
      <c r="T232" s="17">
        <f t="shared" si="69"/>
        <v>0</v>
      </c>
      <c r="U232" s="17">
        <f t="shared" si="70"/>
        <v>0</v>
      </c>
      <c r="V232" s="18">
        <f t="shared" si="71"/>
        <v>0</v>
      </c>
    </row>
    <row r="233" spans="1:22" x14ac:dyDescent="0.3">
      <c r="A233" s="19" t="s">
        <v>73</v>
      </c>
      <c r="B233" s="20" t="s">
        <v>626</v>
      </c>
      <c r="C233" s="21" t="s">
        <v>627</v>
      </c>
      <c r="D233" s="22" t="s">
        <v>154</v>
      </c>
      <c r="E233" s="23">
        <v>0.85</v>
      </c>
      <c r="F233" s="21" t="s">
        <v>548</v>
      </c>
      <c r="G233" s="24" t="s">
        <v>533</v>
      </c>
      <c r="H233" s="25">
        <v>250000</v>
      </c>
      <c r="I233" s="26">
        <v>170000</v>
      </c>
      <c r="J233" s="26">
        <v>80000</v>
      </c>
      <c r="K233" s="26">
        <v>12000.000000000002</v>
      </c>
      <c r="L233" s="27">
        <v>68000</v>
      </c>
      <c r="M233" s="25">
        <v>250000</v>
      </c>
      <c r="N233" s="26">
        <f t="shared" si="72"/>
        <v>170000</v>
      </c>
      <c r="O233" s="26">
        <f t="shared" si="65"/>
        <v>80000</v>
      </c>
      <c r="P233" s="26">
        <f t="shared" si="66"/>
        <v>12000.000000000002</v>
      </c>
      <c r="Q233" s="27">
        <v>68000</v>
      </c>
      <c r="R233" s="17">
        <f t="shared" si="67"/>
        <v>0</v>
      </c>
      <c r="S233" s="17">
        <f t="shared" si="68"/>
        <v>0</v>
      </c>
      <c r="T233" s="17">
        <f t="shared" si="69"/>
        <v>0</v>
      </c>
      <c r="U233" s="17">
        <f t="shared" si="70"/>
        <v>0</v>
      </c>
      <c r="V233" s="18">
        <f t="shared" si="71"/>
        <v>0</v>
      </c>
    </row>
    <row r="234" spans="1:22" x14ac:dyDescent="0.3">
      <c r="A234" s="19" t="s">
        <v>111</v>
      </c>
      <c r="B234" s="20" t="s">
        <v>628</v>
      </c>
      <c r="C234" s="21" t="s">
        <v>629</v>
      </c>
      <c r="D234" s="22" t="s">
        <v>520</v>
      </c>
      <c r="E234" s="23">
        <v>0.85</v>
      </c>
      <c r="F234" s="21" t="s">
        <v>630</v>
      </c>
      <c r="G234" s="24" t="s">
        <v>29</v>
      </c>
      <c r="H234" s="25">
        <v>503000</v>
      </c>
      <c r="I234" s="26">
        <v>0</v>
      </c>
      <c r="J234" s="26">
        <v>503000</v>
      </c>
      <c r="K234" s="26">
        <v>75450.000000000015</v>
      </c>
      <c r="L234" s="27">
        <v>427550</v>
      </c>
      <c r="M234" s="25">
        <v>503000</v>
      </c>
      <c r="N234" s="26">
        <f t="shared" si="72"/>
        <v>0</v>
      </c>
      <c r="O234" s="26">
        <f t="shared" si="65"/>
        <v>503000</v>
      </c>
      <c r="P234" s="26">
        <f t="shared" si="66"/>
        <v>75450.000000000015</v>
      </c>
      <c r="Q234" s="27">
        <v>427550</v>
      </c>
      <c r="R234" s="17">
        <f t="shared" si="67"/>
        <v>0</v>
      </c>
      <c r="S234" s="17">
        <f t="shared" si="68"/>
        <v>0</v>
      </c>
      <c r="T234" s="17">
        <f t="shared" si="69"/>
        <v>0</v>
      </c>
      <c r="U234" s="17">
        <f t="shared" si="70"/>
        <v>0</v>
      </c>
      <c r="V234" s="18">
        <f t="shared" si="71"/>
        <v>0</v>
      </c>
    </row>
    <row r="235" spans="1:22" x14ac:dyDescent="0.3">
      <c r="A235" s="19" t="s">
        <v>30</v>
      </c>
      <c r="B235" s="20" t="s">
        <v>631</v>
      </c>
      <c r="C235" s="21" t="s">
        <v>632</v>
      </c>
      <c r="D235" s="22" t="s">
        <v>544</v>
      </c>
      <c r="E235" s="23">
        <v>1</v>
      </c>
      <c r="F235" s="21" t="s">
        <v>633</v>
      </c>
      <c r="G235" s="24">
        <v>45176</v>
      </c>
      <c r="H235" s="25">
        <v>94700</v>
      </c>
      <c r="I235" s="26">
        <v>31843</v>
      </c>
      <c r="J235" s="26">
        <v>62857</v>
      </c>
      <c r="K235" s="26">
        <v>0</v>
      </c>
      <c r="L235" s="27">
        <v>62857</v>
      </c>
      <c r="M235" s="25">
        <v>94700</v>
      </c>
      <c r="N235" s="26">
        <f t="shared" si="72"/>
        <v>31843</v>
      </c>
      <c r="O235" s="26">
        <f t="shared" si="65"/>
        <v>62857</v>
      </c>
      <c r="P235" s="26">
        <f t="shared" si="66"/>
        <v>0</v>
      </c>
      <c r="Q235" s="27">
        <v>62857</v>
      </c>
      <c r="R235" s="17">
        <f t="shared" si="67"/>
        <v>0</v>
      </c>
      <c r="S235" s="17">
        <f t="shared" si="68"/>
        <v>0</v>
      </c>
      <c r="T235" s="17">
        <f t="shared" si="69"/>
        <v>0</v>
      </c>
      <c r="U235" s="17">
        <f t="shared" si="70"/>
        <v>0</v>
      </c>
      <c r="V235" s="18">
        <f t="shared" si="71"/>
        <v>0</v>
      </c>
    </row>
    <row r="236" spans="1:22" x14ac:dyDescent="0.3">
      <c r="A236" s="19" t="s">
        <v>102</v>
      </c>
      <c r="B236" s="20" t="s">
        <v>634</v>
      </c>
      <c r="C236" s="21" t="s">
        <v>635</v>
      </c>
      <c r="D236" s="22" t="s">
        <v>154</v>
      </c>
      <c r="E236" s="23">
        <v>0.85</v>
      </c>
      <c r="F236" s="21" t="s">
        <v>579</v>
      </c>
      <c r="G236" s="24" t="s">
        <v>533</v>
      </c>
      <c r="H236" s="25">
        <v>9990</v>
      </c>
      <c r="I236" s="26">
        <v>0</v>
      </c>
      <c r="J236" s="26">
        <v>9990</v>
      </c>
      <c r="K236" s="26">
        <v>1498.5000000000002</v>
      </c>
      <c r="L236" s="27">
        <v>8491.5</v>
      </c>
      <c r="M236" s="25">
        <v>9990</v>
      </c>
      <c r="N236" s="26">
        <v>0</v>
      </c>
      <c r="O236" s="26">
        <f t="shared" si="65"/>
        <v>9990</v>
      </c>
      <c r="P236" s="26">
        <f t="shared" si="66"/>
        <v>1498.5000000000002</v>
      </c>
      <c r="Q236" s="27">
        <v>8491.5</v>
      </c>
      <c r="R236" s="17">
        <f t="shared" si="67"/>
        <v>0</v>
      </c>
      <c r="S236" s="17">
        <f t="shared" si="68"/>
        <v>0</v>
      </c>
      <c r="T236" s="17">
        <f t="shared" si="69"/>
        <v>0</v>
      </c>
      <c r="U236" s="17">
        <f t="shared" si="70"/>
        <v>0</v>
      </c>
      <c r="V236" s="18">
        <f t="shared" si="71"/>
        <v>0</v>
      </c>
    </row>
    <row r="237" spans="1:22" x14ac:dyDescent="0.3">
      <c r="A237" s="19" t="s">
        <v>21</v>
      </c>
      <c r="B237" s="20" t="s">
        <v>636</v>
      </c>
      <c r="C237" s="21" t="s">
        <v>637</v>
      </c>
      <c r="D237" s="22" t="s">
        <v>638</v>
      </c>
      <c r="E237" s="23">
        <v>0.85</v>
      </c>
      <c r="F237" s="21" t="s">
        <v>639</v>
      </c>
      <c r="G237" s="24" t="s">
        <v>533</v>
      </c>
      <c r="H237" s="25">
        <v>76000</v>
      </c>
      <c r="I237" s="26">
        <v>1000</v>
      </c>
      <c r="J237" s="26">
        <v>75000</v>
      </c>
      <c r="K237" s="26">
        <v>11250.000000000002</v>
      </c>
      <c r="L237" s="27">
        <v>63750</v>
      </c>
      <c r="M237" s="25">
        <v>76000</v>
      </c>
      <c r="N237" s="26">
        <v>1000</v>
      </c>
      <c r="O237" s="26">
        <v>75000</v>
      </c>
      <c r="P237" s="26">
        <v>11250.000000000002</v>
      </c>
      <c r="Q237" s="27">
        <v>63750</v>
      </c>
      <c r="R237" s="17">
        <f t="shared" si="67"/>
        <v>0</v>
      </c>
      <c r="S237" s="17">
        <f t="shared" si="68"/>
        <v>0</v>
      </c>
      <c r="T237" s="17">
        <f t="shared" si="69"/>
        <v>0</v>
      </c>
      <c r="U237" s="17">
        <f t="shared" si="70"/>
        <v>0</v>
      </c>
      <c r="V237" s="18">
        <f t="shared" si="71"/>
        <v>0</v>
      </c>
    </row>
    <row r="238" spans="1:22" x14ac:dyDescent="0.3">
      <c r="A238" s="19" t="s">
        <v>36</v>
      </c>
      <c r="B238" s="20" t="s">
        <v>640</v>
      </c>
      <c r="C238" s="21" t="s">
        <v>641</v>
      </c>
      <c r="D238" s="22" t="s">
        <v>594</v>
      </c>
      <c r="E238" s="23">
        <v>0.85</v>
      </c>
      <c r="F238" s="21" t="s">
        <v>601</v>
      </c>
      <c r="G238" s="24" t="s">
        <v>567</v>
      </c>
      <c r="H238" s="25">
        <v>23000</v>
      </c>
      <c r="I238" s="26">
        <v>0</v>
      </c>
      <c r="J238" s="26">
        <v>23000</v>
      </c>
      <c r="K238" s="26">
        <v>3450.0000000000005</v>
      </c>
      <c r="L238" s="27">
        <v>19550</v>
      </c>
      <c r="M238" s="25">
        <v>23000</v>
      </c>
      <c r="N238" s="26">
        <f>M238-(Q238/E238)</f>
        <v>0</v>
      </c>
      <c r="O238" s="26">
        <f>P238+Q238</f>
        <v>23000</v>
      </c>
      <c r="P238" s="26">
        <f>(M238-N238)*(100%-E238)</f>
        <v>3450.0000000000005</v>
      </c>
      <c r="Q238" s="27">
        <v>19550</v>
      </c>
      <c r="R238" s="17">
        <f t="shared" si="67"/>
        <v>0</v>
      </c>
      <c r="S238" s="17">
        <f t="shared" si="68"/>
        <v>0</v>
      </c>
      <c r="T238" s="17">
        <f t="shared" si="69"/>
        <v>0</v>
      </c>
      <c r="U238" s="17">
        <f t="shared" si="70"/>
        <v>0</v>
      </c>
      <c r="V238" s="18">
        <f t="shared" si="71"/>
        <v>0</v>
      </c>
    </row>
    <row r="239" spans="1:22" x14ac:dyDescent="0.3">
      <c r="A239" s="19" t="s">
        <v>54</v>
      </c>
      <c r="B239" s="20" t="s">
        <v>642</v>
      </c>
      <c r="C239" s="21" t="s">
        <v>643</v>
      </c>
      <c r="D239" s="22" t="s">
        <v>644</v>
      </c>
      <c r="E239" s="23">
        <v>1</v>
      </c>
      <c r="F239" s="21" t="s">
        <v>645</v>
      </c>
      <c r="G239" s="24">
        <v>44995</v>
      </c>
      <c r="H239" s="25">
        <v>9887.15</v>
      </c>
      <c r="I239" s="26">
        <v>241.15</v>
      </c>
      <c r="J239" s="26">
        <v>9646</v>
      </c>
      <c r="K239" s="26">
        <v>0</v>
      </c>
      <c r="L239" s="27">
        <v>9646</v>
      </c>
      <c r="M239" s="25">
        <v>9887.15</v>
      </c>
      <c r="N239" s="26">
        <v>241.15</v>
      </c>
      <c r="O239" s="26">
        <v>9646</v>
      </c>
      <c r="P239" s="26">
        <v>0</v>
      </c>
      <c r="Q239" s="27">
        <v>9646</v>
      </c>
      <c r="R239" s="17">
        <f t="shared" si="67"/>
        <v>0</v>
      </c>
      <c r="S239" s="17">
        <f t="shared" si="68"/>
        <v>0</v>
      </c>
      <c r="T239" s="17">
        <f t="shared" si="69"/>
        <v>0</v>
      </c>
      <c r="U239" s="17">
        <f t="shared" si="70"/>
        <v>0</v>
      </c>
      <c r="V239" s="18">
        <f t="shared" si="71"/>
        <v>0</v>
      </c>
    </row>
    <row r="240" spans="1:22" x14ac:dyDescent="0.3">
      <c r="A240" s="19" t="s">
        <v>73</v>
      </c>
      <c r="B240" s="20" t="s">
        <v>646</v>
      </c>
      <c r="C240" s="21" t="s">
        <v>647</v>
      </c>
      <c r="D240" s="22" t="s">
        <v>594</v>
      </c>
      <c r="E240" s="23">
        <v>0.85</v>
      </c>
      <c r="F240" s="21" t="s">
        <v>648</v>
      </c>
      <c r="G240" s="24" t="s">
        <v>567</v>
      </c>
      <c r="H240" s="25">
        <v>23500</v>
      </c>
      <c r="I240" s="26">
        <v>0</v>
      </c>
      <c r="J240" s="26">
        <v>23500</v>
      </c>
      <c r="K240" s="26">
        <v>3525.0000000000005</v>
      </c>
      <c r="L240" s="27">
        <v>19975</v>
      </c>
      <c r="M240" s="25">
        <v>23500</v>
      </c>
      <c r="N240" s="26">
        <f t="shared" ref="N240:N247" si="73">M240-(Q240/E240)</f>
        <v>0</v>
      </c>
      <c r="O240" s="26">
        <f t="shared" ref="O240:O247" si="74">P240+Q240</f>
        <v>23500</v>
      </c>
      <c r="P240" s="26">
        <f t="shared" ref="P240:P247" si="75">(M240-N240)*(100%-E240)</f>
        <v>3525.0000000000005</v>
      </c>
      <c r="Q240" s="27">
        <v>19975</v>
      </c>
      <c r="R240" s="17">
        <f t="shared" si="67"/>
        <v>0</v>
      </c>
      <c r="S240" s="17">
        <f t="shared" si="68"/>
        <v>0</v>
      </c>
      <c r="T240" s="17">
        <f t="shared" si="69"/>
        <v>0</v>
      </c>
      <c r="U240" s="17">
        <f t="shared" si="70"/>
        <v>0</v>
      </c>
      <c r="V240" s="18">
        <f t="shared" si="71"/>
        <v>0</v>
      </c>
    </row>
    <row r="241" spans="1:22" x14ac:dyDescent="0.3">
      <c r="A241" s="19" t="s">
        <v>54</v>
      </c>
      <c r="B241" s="20" t="s">
        <v>649</v>
      </c>
      <c r="C241" s="21" t="s">
        <v>650</v>
      </c>
      <c r="D241" s="22" t="s">
        <v>520</v>
      </c>
      <c r="E241" s="23">
        <v>0.85</v>
      </c>
      <c r="F241" s="21" t="s">
        <v>651</v>
      </c>
      <c r="G241" s="24">
        <v>44995</v>
      </c>
      <c r="H241" s="25">
        <v>16000</v>
      </c>
      <c r="I241" s="26">
        <v>1651.01</v>
      </c>
      <c r="J241" s="26">
        <v>14348.99</v>
      </c>
      <c r="K241" s="26">
        <v>2152.3485000000005</v>
      </c>
      <c r="L241" s="27">
        <v>12196.6415</v>
      </c>
      <c r="M241" s="25">
        <v>16000</v>
      </c>
      <c r="N241" s="26">
        <f t="shared" si="73"/>
        <v>1651.0100000000002</v>
      </c>
      <c r="O241" s="26">
        <f t="shared" si="74"/>
        <v>14348.99</v>
      </c>
      <c r="P241" s="26">
        <f t="shared" si="75"/>
        <v>2152.3485000000005</v>
      </c>
      <c r="Q241" s="27">
        <v>12196.6415</v>
      </c>
      <c r="R241" s="17">
        <f t="shared" si="67"/>
        <v>0</v>
      </c>
      <c r="S241" s="17">
        <f t="shared" si="68"/>
        <v>0</v>
      </c>
      <c r="T241" s="17">
        <f t="shared" si="69"/>
        <v>0</v>
      </c>
      <c r="U241" s="17">
        <f t="shared" si="70"/>
        <v>0</v>
      </c>
      <c r="V241" s="18">
        <f t="shared" si="71"/>
        <v>0</v>
      </c>
    </row>
    <row r="242" spans="1:22" x14ac:dyDescent="0.3">
      <c r="A242" s="19" t="s">
        <v>457</v>
      </c>
      <c r="B242" s="20" t="s">
        <v>652</v>
      </c>
      <c r="C242" s="21" t="s">
        <v>653</v>
      </c>
      <c r="D242" s="22" t="s">
        <v>544</v>
      </c>
      <c r="E242" s="23">
        <v>1</v>
      </c>
      <c r="F242" s="21" t="s">
        <v>654</v>
      </c>
      <c r="G242" s="24">
        <v>45176</v>
      </c>
      <c r="H242" s="25">
        <v>95000</v>
      </c>
      <c r="I242" s="26">
        <v>27100</v>
      </c>
      <c r="J242" s="26">
        <v>67900</v>
      </c>
      <c r="K242" s="26">
        <v>0</v>
      </c>
      <c r="L242" s="27">
        <v>67900</v>
      </c>
      <c r="M242" s="25">
        <v>95000</v>
      </c>
      <c r="N242" s="26">
        <f t="shared" si="73"/>
        <v>27100</v>
      </c>
      <c r="O242" s="26">
        <f t="shared" si="74"/>
        <v>67900</v>
      </c>
      <c r="P242" s="26">
        <f t="shared" si="75"/>
        <v>0</v>
      </c>
      <c r="Q242" s="27">
        <v>67900</v>
      </c>
      <c r="R242" s="17">
        <f t="shared" si="67"/>
        <v>0</v>
      </c>
      <c r="S242" s="17">
        <f t="shared" si="68"/>
        <v>0</v>
      </c>
      <c r="T242" s="17">
        <f t="shared" si="69"/>
        <v>0</v>
      </c>
      <c r="U242" s="17">
        <f t="shared" si="70"/>
        <v>0</v>
      </c>
      <c r="V242" s="18">
        <f t="shared" si="71"/>
        <v>0</v>
      </c>
    </row>
    <row r="243" spans="1:22" x14ac:dyDescent="0.3">
      <c r="A243" s="19" t="s">
        <v>36</v>
      </c>
      <c r="B243" s="20" t="s">
        <v>655</v>
      </c>
      <c r="C243" s="21" t="s">
        <v>656</v>
      </c>
      <c r="D243" s="22" t="s">
        <v>154</v>
      </c>
      <c r="E243" s="23">
        <v>0.85</v>
      </c>
      <c r="F243" s="21" t="s">
        <v>545</v>
      </c>
      <c r="G243" s="24" t="s">
        <v>567</v>
      </c>
      <c r="H243" s="25">
        <v>217800</v>
      </c>
      <c r="I243" s="26">
        <v>0</v>
      </c>
      <c r="J243" s="26">
        <v>217800</v>
      </c>
      <c r="K243" s="26">
        <v>32670.000000000004</v>
      </c>
      <c r="L243" s="27">
        <v>185130</v>
      </c>
      <c r="M243" s="25">
        <v>217800</v>
      </c>
      <c r="N243" s="26">
        <f t="shared" si="73"/>
        <v>4900</v>
      </c>
      <c r="O243" s="26">
        <f t="shared" si="74"/>
        <v>212900</v>
      </c>
      <c r="P243" s="26">
        <f t="shared" si="75"/>
        <v>31935.000000000004</v>
      </c>
      <c r="Q243" s="27">
        <v>180965</v>
      </c>
      <c r="R243" s="17">
        <f t="shared" ref="R243:R259" si="76">M243-H243</f>
        <v>0</v>
      </c>
      <c r="S243" s="17">
        <f t="shared" ref="S243:S259" si="77">N243-I243</f>
        <v>4900</v>
      </c>
      <c r="T243" s="17">
        <f t="shared" ref="T243:T259" si="78">O243-J243</f>
        <v>-4900</v>
      </c>
      <c r="U243" s="17">
        <f t="shared" ref="U243:U259" si="79">P243-K243</f>
        <v>-735</v>
      </c>
      <c r="V243" s="18">
        <f t="shared" ref="V243:V259" si="80">Q243-L243</f>
        <v>-4165</v>
      </c>
    </row>
    <row r="244" spans="1:22" x14ac:dyDescent="0.3">
      <c r="A244" s="19" t="s">
        <v>36</v>
      </c>
      <c r="B244" s="20" t="s">
        <v>657</v>
      </c>
      <c r="C244" s="21" t="s">
        <v>658</v>
      </c>
      <c r="D244" s="22" t="s">
        <v>154</v>
      </c>
      <c r="E244" s="23">
        <v>0.85</v>
      </c>
      <c r="F244" s="21" t="s">
        <v>545</v>
      </c>
      <c r="G244" s="24" t="s">
        <v>567</v>
      </c>
      <c r="H244" s="25">
        <v>103400</v>
      </c>
      <c r="I244" s="26">
        <v>0</v>
      </c>
      <c r="J244" s="26">
        <v>103400</v>
      </c>
      <c r="K244" s="26">
        <v>15510.000000000002</v>
      </c>
      <c r="L244" s="27">
        <v>87890</v>
      </c>
      <c r="M244" s="25">
        <v>103400</v>
      </c>
      <c r="N244" s="26">
        <f t="shared" si="73"/>
        <v>2950.5882352941117</v>
      </c>
      <c r="O244" s="26">
        <f t="shared" si="74"/>
        <v>100449.41176470589</v>
      </c>
      <c r="P244" s="26">
        <f t="shared" si="75"/>
        <v>15067.411764705885</v>
      </c>
      <c r="Q244" s="27">
        <v>85382</v>
      </c>
      <c r="R244" s="17">
        <f t="shared" si="76"/>
        <v>0</v>
      </c>
      <c r="S244" s="17">
        <f t="shared" si="77"/>
        <v>2950.5882352941117</v>
      </c>
      <c r="T244" s="17">
        <f t="shared" si="78"/>
        <v>-2950.5882352941117</v>
      </c>
      <c r="U244" s="17">
        <f t="shared" si="79"/>
        <v>-442.58823529411711</v>
      </c>
      <c r="V244" s="18">
        <f t="shared" si="80"/>
        <v>-2508</v>
      </c>
    </row>
    <row r="245" spans="1:22" x14ac:dyDescent="0.3">
      <c r="A245" s="19" t="s">
        <v>36</v>
      </c>
      <c r="B245" s="20" t="s">
        <v>659</v>
      </c>
      <c r="C245" s="21" t="s">
        <v>660</v>
      </c>
      <c r="D245" s="22" t="s">
        <v>154</v>
      </c>
      <c r="E245" s="23">
        <v>0.85</v>
      </c>
      <c r="F245" s="21" t="s">
        <v>545</v>
      </c>
      <c r="G245" s="24" t="s">
        <v>567</v>
      </c>
      <c r="H245" s="25">
        <v>48400</v>
      </c>
      <c r="I245" s="26">
        <v>0</v>
      </c>
      <c r="J245" s="26">
        <v>48400</v>
      </c>
      <c r="K245" s="26">
        <v>7260.0000000000009</v>
      </c>
      <c r="L245" s="27">
        <v>41140</v>
      </c>
      <c r="M245" s="25">
        <v>48400</v>
      </c>
      <c r="N245" s="26">
        <f t="shared" si="73"/>
        <v>2500</v>
      </c>
      <c r="O245" s="26">
        <f t="shared" si="74"/>
        <v>45900</v>
      </c>
      <c r="P245" s="26">
        <f t="shared" si="75"/>
        <v>6885.0000000000009</v>
      </c>
      <c r="Q245" s="27">
        <v>39015</v>
      </c>
      <c r="R245" s="17">
        <f t="shared" si="76"/>
        <v>0</v>
      </c>
      <c r="S245" s="17">
        <f t="shared" si="77"/>
        <v>2500</v>
      </c>
      <c r="T245" s="17">
        <f t="shared" si="78"/>
        <v>-2500</v>
      </c>
      <c r="U245" s="17">
        <f t="shared" si="79"/>
        <v>-375</v>
      </c>
      <c r="V245" s="18">
        <f t="shared" si="80"/>
        <v>-2125</v>
      </c>
    </row>
    <row r="246" spans="1:22" x14ac:dyDescent="0.3">
      <c r="A246" s="19" t="s">
        <v>36</v>
      </c>
      <c r="B246" s="20" t="s">
        <v>661</v>
      </c>
      <c r="C246" s="21" t="s">
        <v>662</v>
      </c>
      <c r="D246" s="22" t="s">
        <v>154</v>
      </c>
      <c r="E246" s="23">
        <v>0.85</v>
      </c>
      <c r="F246" s="21" t="s">
        <v>545</v>
      </c>
      <c r="G246" s="24" t="s">
        <v>567</v>
      </c>
      <c r="H246" s="25">
        <v>70400</v>
      </c>
      <c r="I246" s="26">
        <v>0</v>
      </c>
      <c r="J246" s="26">
        <v>70400</v>
      </c>
      <c r="K246" s="26">
        <v>10560.000000000002</v>
      </c>
      <c r="L246" s="27">
        <v>59840</v>
      </c>
      <c r="M246" s="25">
        <v>70400</v>
      </c>
      <c r="N246" s="26">
        <f t="shared" si="73"/>
        <v>3300</v>
      </c>
      <c r="O246" s="26">
        <f t="shared" si="74"/>
        <v>67100</v>
      </c>
      <c r="P246" s="26">
        <f t="shared" si="75"/>
        <v>10065.000000000002</v>
      </c>
      <c r="Q246" s="27">
        <v>57035</v>
      </c>
      <c r="R246" s="17">
        <f t="shared" si="76"/>
        <v>0</v>
      </c>
      <c r="S246" s="17">
        <f t="shared" si="77"/>
        <v>3300</v>
      </c>
      <c r="T246" s="17">
        <f t="shared" si="78"/>
        <v>-3300</v>
      </c>
      <c r="U246" s="17">
        <f t="shared" si="79"/>
        <v>-495</v>
      </c>
      <c r="V246" s="18">
        <f t="shared" si="80"/>
        <v>-2805</v>
      </c>
    </row>
    <row r="247" spans="1:22" x14ac:dyDescent="0.3">
      <c r="A247" s="19" t="s">
        <v>73</v>
      </c>
      <c r="B247" s="20" t="s">
        <v>663</v>
      </c>
      <c r="C247" s="21" t="s">
        <v>664</v>
      </c>
      <c r="D247" s="22" t="s">
        <v>665</v>
      </c>
      <c r="E247" s="23">
        <v>0.85</v>
      </c>
      <c r="F247" s="21" t="s">
        <v>666</v>
      </c>
      <c r="G247" s="24" t="s">
        <v>567</v>
      </c>
      <c r="H247" s="25">
        <v>58000</v>
      </c>
      <c r="I247" s="26">
        <v>0</v>
      </c>
      <c r="J247" s="26">
        <v>58000</v>
      </c>
      <c r="K247" s="26">
        <v>8700.0000000000018</v>
      </c>
      <c r="L247" s="27">
        <v>49300</v>
      </c>
      <c r="M247" s="25">
        <v>58000</v>
      </c>
      <c r="N247" s="26">
        <f t="shared" si="73"/>
        <v>0</v>
      </c>
      <c r="O247" s="26">
        <f t="shared" si="74"/>
        <v>58000</v>
      </c>
      <c r="P247" s="26">
        <f t="shared" si="75"/>
        <v>8700.0000000000018</v>
      </c>
      <c r="Q247" s="27">
        <v>49300</v>
      </c>
      <c r="R247" s="17">
        <f t="shared" si="76"/>
        <v>0</v>
      </c>
      <c r="S247" s="17">
        <f t="shared" si="77"/>
        <v>0</v>
      </c>
      <c r="T247" s="17">
        <f t="shared" si="78"/>
        <v>0</v>
      </c>
      <c r="U247" s="17">
        <f t="shared" si="79"/>
        <v>0</v>
      </c>
      <c r="V247" s="18">
        <f t="shared" si="80"/>
        <v>0</v>
      </c>
    </row>
    <row r="248" spans="1:22" x14ac:dyDescent="0.3">
      <c r="A248" s="19" t="s">
        <v>54</v>
      </c>
      <c r="B248" s="20" t="s">
        <v>667</v>
      </c>
      <c r="C248" s="21" t="s">
        <v>668</v>
      </c>
      <c r="D248" s="22" t="s">
        <v>527</v>
      </c>
      <c r="E248" s="23">
        <v>0.9</v>
      </c>
      <c r="F248" s="21" t="s">
        <v>669</v>
      </c>
      <c r="G248" s="24">
        <v>45085</v>
      </c>
      <c r="H248" s="25">
        <v>70882</v>
      </c>
      <c r="I248" s="26">
        <v>200</v>
      </c>
      <c r="J248" s="26">
        <v>70682</v>
      </c>
      <c r="K248" s="26">
        <v>7068.199999999998</v>
      </c>
      <c r="L248" s="27">
        <v>63613.8</v>
      </c>
      <c r="M248" s="25">
        <v>70882</v>
      </c>
      <c r="N248" s="26">
        <v>200</v>
      </c>
      <c r="O248" s="26">
        <v>70682</v>
      </c>
      <c r="P248" s="26">
        <v>7068.199999999998</v>
      </c>
      <c r="Q248" s="27">
        <v>63613.8</v>
      </c>
      <c r="R248" s="17">
        <f t="shared" si="76"/>
        <v>0</v>
      </c>
      <c r="S248" s="17">
        <f t="shared" si="77"/>
        <v>0</v>
      </c>
      <c r="T248" s="17">
        <f t="shared" si="78"/>
        <v>0</v>
      </c>
      <c r="U248" s="17">
        <f t="shared" si="79"/>
        <v>0</v>
      </c>
      <c r="V248" s="18">
        <f t="shared" si="80"/>
        <v>0</v>
      </c>
    </row>
    <row r="249" spans="1:22" x14ac:dyDescent="0.3">
      <c r="A249" s="19" t="s">
        <v>111</v>
      </c>
      <c r="B249" s="20" t="s">
        <v>670</v>
      </c>
      <c r="C249" s="21" t="s">
        <v>671</v>
      </c>
      <c r="D249" s="22" t="s">
        <v>114</v>
      </c>
      <c r="E249" s="23">
        <v>0.8</v>
      </c>
      <c r="F249" s="21" t="s">
        <v>672</v>
      </c>
      <c r="G249" s="24" t="s">
        <v>156</v>
      </c>
      <c r="H249" s="25">
        <v>5474.1099999999988</v>
      </c>
      <c r="I249" s="26">
        <v>0</v>
      </c>
      <c r="J249" s="26">
        <v>5474.1099999999988</v>
      </c>
      <c r="K249" s="26">
        <v>1094.8219999999997</v>
      </c>
      <c r="L249" s="27">
        <v>4379.2879999999996</v>
      </c>
      <c r="M249" s="25">
        <v>5474.11</v>
      </c>
      <c r="N249" s="26">
        <f>M249-(Q249/E249)</f>
        <v>0</v>
      </c>
      <c r="O249" s="26">
        <f>P249+Q249</f>
        <v>5474.1099999999988</v>
      </c>
      <c r="P249" s="26">
        <f>(M249-N249)*(100%-E249)</f>
        <v>1094.8219999999997</v>
      </c>
      <c r="Q249" s="27">
        <v>4379.2879999999996</v>
      </c>
      <c r="R249" s="17">
        <f t="shared" si="76"/>
        <v>0</v>
      </c>
      <c r="S249" s="17">
        <f t="shared" si="77"/>
        <v>0</v>
      </c>
      <c r="T249" s="17">
        <f t="shared" si="78"/>
        <v>0</v>
      </c>
      <c r="U249" s="17">
        <f t="shared" si="79"/>
        <v>0</v>
      </c>
      <c r="V249" s="18">
        <f t="shared" si="80"/>
        <v>0</v>
      </c>
    </row>
    <row r="250" spans="1:22" x14ac:dyDescent="0.3">
      <c r="A250" s="19" t="s">
        <v>123</v>
      </c>
      <c r="B250" s="20" t="s">
        <v>673</v>
      </c>
      <c r="C250" s="21" t="s">
        <v>674</v>
      </c>
      <c r="D250" s="22" t="s">
        <v>665</v>
      </c>
      <c r="E250" s="23">
        <v>0.85</v>
      </c>
      <c r="F250" s="21" t="s">
        <v>675</v>
      </c>
      <c r="G250" s="24" t="s">
        <v>156</v>
      </c>
      <c r="H250" s="25">
        <v>2100.0100000000002</v>
      </c>
      <c r="I250" s="26">
        <v>0</v>
      </c>
      <c r="J250" s="26">
        <v>2100.0100000000002</v>
      </c>
      <c r="K250" s="26">
        <v>315.00150000000008</v>
      </c>
      <c r="L250" s="27">
        <v>1785.0085000000001</v>
      </c>
      <c r="M250" s="25">
        <v>2100.0100000000002</v>
      </c>
      <c r="N250" s="26">
        <v>0</v>
      </c>
      <c r="O250" s="26">
        <f>P250+Q250</f>
        <v>2100.0100000000002</v>
      </c>
      <c r="P250" s="26">
        <f>(M250-N250)*(100%-E250)</f>
        <v>315.00150000000008</v>
      </c>
      <c r="Q250" s="27">
        <v>1785.0085000000001</v>
      </c>
      <c r="R250" s="17">
        <f t="shared" si="76"/>
        <v>0</v>
      </c>
      <c r="S250" s="17">
        <f t="shared" si="77"/>
        <v>0</v>
      </c>
      <c r="T250" s="17">
        <f t="shared" si="78"/>
        <v>0</v>
      </c>
      <c r="U250" s="17">
        <f t="shared" si="79"/>
        <v>0</v>
      </c>
      <c r="V250" s="18">
        <f t="shared" si="80"/>
        <v>0</v>
      </c>
    </row>
    <row r="251" spans="1:22" x14ac:dyDescent="0.3">
      <c r="A251" s="19" t="s">
        <v>123</v>
      </c>
      <c r="B251" s="20" t="s">
        <v>676</v>
      </c>
      <c r="C251" s="21" t="s">
        <v>677</v>
      </c>
      <c r="D251" s="22" t="s">
        <v>594</v>
      </c>
      <c r="E251" s="23">
        <v>0.85</v>
      </c>
      <c r="F251" s="21" t="s">
        <v>675</v>
      </c>
      <c r="G251" s="24" t="s">
        <v>156</v>
      </c>
      <c r="H251" s="25">
        <v>2483.85</v>
      </c>
      <c r="I251" s="26">
        <v>0</v>
      </c>
      <c r="J251" s="26">
        <v>2483.85</v>
      </c>
      <c r="K251" s="26">
        <v>372.57750000000004</v>
      </c>
      <c r="L251" s="27">
        <v>2111.2725</v>
      </c>
      <c r="M251" s="25">
        <v>2483.85</v>
      </c>
      <c r="N251" s="26">
        <v>0</v>
      </c>
      <c r="O251" s="26">
        <v>2483.85</v>
      </c>
      <c r="P251" s="26">
        <v>372.57750000000004</v>
      </c>
      <c r="Q251" s="27">
        <v>2111.2725</v>
      </c>
      <c r="R251" s="17">
        <f t="shared" si="76"/>
        <v>0</v>
      </c>
      <c r="S251" s="17">
        <f t="shared" si="77"/>
        <v>0</v>
      </c>
      <c r="T251" s="17">
        <f t="shared" si="78"/>
        <v>0</v>
      </c>
      <c r="U251" s="17">
        <f t="shared" si="79"/>
        <v>0</v>
      </c>
      <c r="V251" s="18">
        <f t="shared" si="80"/>
        <v>0</v>
      </c>
    </row>
    <row r="252" spans="1:22" x14ac:dyDescent="0.3">
      <c r="A252" s="19" t="s">
        <v>54</v>
      </c>
      <c r="B252" s="20" t="s">
        <v>678</v>
      </c>
      <c r="C252" s="21" t="s">
        <v>679</v>
      </c>
      <c r="D252" s="22" t="s">
        <v>644</v>
      </c>
      <c r="E252" s="23">
        <v>1</v>
      </c>
      <c r="F252" s="21" t="s">
        <v>680</v>
      </c>
      <c r="G252" s="24">
        <v>45176</v>
      </c>
      <c r="H252" s="25">
        <v>9838.92</v>
      </c>
      <c r="I252" s="26">
        <v>0</v>
      </c>
      <c r="J252" s="26">
        <v>9838.92</v>
      </c>
      <c r="K252" s="26">
        <v>0</v>
      </c>
      <c r="L252" s="27">
        <v>9838.92</v>
      </c>
      <c r="M252" s="25">
        <v>9838.92</v>
      </c>
      <c r="N252" s="26">
        <v>0</v>
      </c>
      <c r="O252" s="26">
        <v>9838.92</v>
      </c>
      <c r="P252" s="26">
        <v>0</v>
      </c>
      <c r="Q252" s="27">
        <v>9838.92</v>
      </c>
      <c r="R252" s="17">
        <f t="shared" si="76"/>
        <v>0</v>
      </c>
      <c r="S252" s="17">
        <f t="shared" si="77"/>
        <v>0</v>
      </c>
      <c r="T252" s="17">
        <f t="shared" si="78"/>
        <v>0</v>
      </c>
      <c r="U252" s="17">
        <f t="shared" si="79"/>
        <v>0</v>
      </c>
      <c r="V252" s="18">
        <f t="shared" si="80"/>
        <v>0</v>
      </c>
    </row>
    <row r="253" spans="1:22" x14ac:dyDescent="0.3">
      <c r="A253" s="19" t="s">
        <v>54</v>
      </c>
      <c r="B253" s="20" t="s">
        <v>681</v>
      </c>
      <c r="C253" s="21" t="s">
        <v>682</v>
      </c>
      <c r="D253" s="22" t="s">
        <v>520</v>
      </c>
      <c r="E253" s="23">
        <v>0.85</v>
      </c>
      <c r="F253" s="21" t="s">
        <v>683</v>
      </c>
      <c r="G253" s="24">
        <v>45176</v>
      </c>
      <c r="H253" s="25">
        <v>95000</v>
      </c>
      <c r="I253" s="26">
        <v>77352.941176470587</v>
      </c>
      <c r="J253" s="26">
        <v>17647.058823529413</v>
      </c>
      <c r="K253" s="26">
        <v>2647.0588235294122</v>
      </c>
      <c r="L253" s="27">
        <v>15000</v>
      </c>
      <c r="M253" s="25">
        <v>95000</v>
      </c>
      <c r="N253" s="26">
        <f>M253-(Q253/E253)</f>
        <v>77352.941176470587</v>
      </c>
      <c r="O253" s="26">
        <f>P253+Q253</f>
        <v>17647.058823529413</v>
      </c>
      <c r="P253" s="26">
        <f>(M253-N253)*(100%-E253)</f>
        <v>2647.0588235294122</v>
      </c>
      <c r="Q253" s="27">
        <v>15000</v>
      </c>
      <c r="R253" s="17">
        <f t="shared" si="76"/>
        <v>0</v>
      </c>
      <c r="S253" s="17">
        <f t="shared" si="77"/>
        <v>0</v>
      </c>
      <c r="T253" s="17">
        <f t="shared" si="78"/>
        <v>0</v>
      </c>
      <c r="U253" s="17">
        <f t="shared" si="79"/>
        <v>0</v>
      </c>
      <c r="V253" s="18">
        <f t="shared" si="80"/>
        <v>0</v>
      </c>
    </row>
    <row r="254" spans="1:22" x14ac:dyDescent="0.3">
      <c r="A254" s="19" t="s">
        <v>54</v>
      </c>
      <c r="B254" s="20" t="s">
        <v>684</v>
      </c>
      <c r="C254" s="21" t="s">
        <v>685</v>
      </c>
      <c r="D254" s="22" t="s">
        <v>686</v>
      </c>
      <c r="E254" s="23">
        <v>0.9</v>
      </c>
      <c r="F254" s="21" t="s">
        <v>687</v>
      </c>
      <c r="G254" s="24">
        <v>45176</v>
      </c>
      <c r="H254" s="25">
        <v>250594.88</v>
      </c>
      <c r="I254" s="26">
        <v>0</v>
      </c>
      <c r="J254" s="26">
        <v>250594.88</v>
      </c>
      <c r="K254" s="26">
        <v>25059.487999999994</v>
      </c>
      <c r="L254" s="27">
        <v>225535.39200000002</v>
      </c>
      <c r="M254" s="25">
        <v>250594.88</v>
      </c>
      <c r="N254" s="26">
        <v>0</v>
      </c>
      <c r="O254" s="26">
        <v>250594.88</v>
      </c>
      <c r="P254" s="26">
        <v>25059.487999999994</v>
      </c>
      <c r="Q254" s="27">
        <v>225535.39200000002</v>
      </c>
      <c r="R254" s="17">
        <f t="shared" si="76"/>
        <v>0</v>
      </c>
      <c r="S254" s="17">
        <f t="shared" si="77"/>
        <v>0</v>
      </c>
      <c r="T254" s="17">
        <f t="shared" si="78"/>
        <v>0</v>
      </c>
      <c r="U254" s="17">
        <f t="shared" si="79"/>
        <v>0</v>
      </c>
      <c r="V254" s="18">
        <f t="shared" si="80"/>
        <v>0</v>
      </c>
    </row>
    <row r="255" spans="1:22" x14ac:dyDescent="0.3">
      <c r="A255" s="19" t="s">
        <v>123</v>
      </c>
      <c r="B255" s="20" t="s">
        <v>688</v>
      </c>
      <c r="C255" s="21" t="s">
        <v>689</v>
      </c>
      <c r="D255" s="22" t="s">
        <v>690</v>
      </c>
      <c r="E255" s="23">
        <v>0.5</v>
      </c>
      <c r="F255" s="21" t="s">
        <v>691</v>
      </c>
      <c r="G255" s="24">
        <v>44546</v>
      </c>
      <c r="H255" s="25">
        <v>2700</v>
      </c>
      <c r="I255" s="26">
        <v>200</v>
      </c>
      <c r="J255" s="26">
        <v>2500</v>
      </c>
      <c r="K255" s="26">
        <v>1250</v>
      </c>
      <c r="L255" s="27">
        <v>1250</v>
      </c>
      <c r="M255" s="25">
        <v>1450.35</v>
      </c>
      <c r="N255" s="26">
        <v>0</v>
      </c>
      <c r="O255" s="26">
        <f>P255+Q255</f>
        <v>1450.35</v>
      </c>
      <c r="P255" s="26">
        <v>74.27</v>
      </c>
      <c r="Q255" s="27">
        <v>1376.08</v>
      </c>
      <c r="R255" s="17">
        <f t="shared" si="76"/>
        <v>-1249.6500000000001</v>
      </c>
      <c r="S255" s="17">
        <f t="shared" si="77"/>
        <v>-200</v>
      </c>
      <c r="T255" s="17">
        <f t="shared" si="78"/>
        <v>-1049.6500000000001</v>
      </c>
      <c r="U255" s="17">
        <f t="shared" si="79"/>
        <v>-1175.73</v>
      </c>
      <c r="V255" s="18">
        <f t="shared" si="80"/>
        <v>126.07999999999993</v>
      </c>
    </row>
    <row r="256" spans="1:22" x14ac:dyDescent="0.3">
      <c r="A256" s="19" t="s">
        <v>30</v>
      </c>
      <c r="B256" s="20" t="s">
        <v>692</v>
      </c>
      <c r="C256" s="21" t="s">
        <v>693</v>
      </c>
      <c r="D256" s="22" t="s">
        <v>694</v>
      </c>
      <c r="E256" s="23">
        <v>0.65</v>
      </c>
      <c r="F256" s="21" t="s">
        <v>633</v>
      </c>
      <c r="G256" s="24">
        <v>45176</v>
      </c>
      <c r="H256" s="25">
        <v>330000</v>
      </c>
      <c r="I256" s="26">
        <v>0</v>
      </c>
      <c r="J256" s="26">
        <v>330000</v>
      </c>
      <c r="K256" s="26">
        <v>265000</v>
      </c>
      <c r="L256" s="27">
        <v>65000</v>
      </c>
      <c r="M256" s="25">
        <v>330000</v>
      </c>
      <c r="N256" s="26">
        <v>0</v>
      </c>
      <c r="O256" s="26">
        <v>330000</v>
      </c>
      <c r="P256" s="26">
        <v>265000</v>
      </c>
      <c r="Q256" s="27">
        <v>65000</v>
      </c>
      <c r="R256" s="17">
        <f t="shared" si="76"/>
        <v>0</v>
      </c>
      <c r="S256" s="17">
        <f t="shared" si="77"/>
        <v>0</v>
      </c>
      <c r="T256" s="17">
        <f t="shared" si="78"/>
        <v>0</v>
      </c>
      <c r="U256" s="17">
        <f t="shared" si="79"/>
        <v>0</v>
      </c>
      <c r="V256" s="18">
        <f t="shared" si="80"/>
        <v>0</v>
      </c>
    </row>
    <row r="257" spans="1:22" x14ac:dyDescent="0.3">
      <c r="A257" s="19" t="s">
        <v>30</v>
      </c>
      <c r="B257" s="20" t="s">
        <v>695</v>
      </c>
      <c r="C257" s="21" t="s">
        <v>696</v>
      </c>
      <c r="D257" s="22" t="s">
        <v>694</v>
      </c>
      <c r="E257" s="23">
        <v>0.65</v>
      </c>
      <c r="F257" s="21" t="s">
        <v>633</v>
      </c>
      <c r="G257" s="24">
        <v>45176</v>
      </c>
      <c r="H257" s="25">
        <v>300000</v>
      </c>
      <c r="I257" s="26">
        <v>0</v>
      </c>
      <c r="J257" s="26">
        <v>300000</v>
      </c>
      <c r="K257" s="26">
        <f>214569+50000</f>
        <v>264569</v>
      </c>
      <c r="L257" s="27">
        <v>35431</v>
      </c>
      <c r="M257" s="25">
        <v>300000</v>
      </c>
      <c r="N257" s="26">
        <v>0</v>
      </c>
      <c r="O257" s="26">
        <v>300000</v>
      </c>
      <c r="P257" s="26">
        <f>214569+50000</f>
        <v>264569</v>
      </c>
      <c r="Q257" s="27">
        <v>35431</v>
      </c>
      <c r="R257" s="17">
        <f t="shared" si="76"/>
        <v>0</v>
      </c>
      <c r="S257" s="17">
        <f t="shared" si="77"/>
        <v>0</v>
      </c>
      <c r="T257" s="17">
        <f t="shared" si="78"/>
        <v>0</v>
      </c>
      <c r="U257" s="17">
        <f t="shared" si="79"/>
        <v>0</v>
      </c>
      <c r="V257" s="18">
        <f t="shared" si="80"/>
        <v>0</v>
      </c>
    </row>
    <row r="258" spans="1:22" x14ac:dyDescent="0.3">
      <c r="A258" s="19" t="s">
        <v>123</v>
      </c>
      <c r="B258" s="20" t="s">
        <v>697</v>
      </c>
      <c r="C258" s="21" t="s">
        <v>698</v>
      </c>
      <c r="D258" s="22" t="s">
        <v>690</v>
      </c>
      <c r="E258" s="23">
        <v>0.5</v>
      </c>
      <c r="F258" s="21" t="s">
        <v>699</v>
      </c>
      <c r="G258" s="24">
        <v>43537</v>
      </c>
      <c r="H258" s="25">
        <v>7000</v>
      </c>
      <c r="I258" s="26">
        <v>200</v>
      </c>
      <c r="J258" s="26">
        <v>6800</v>
      </c>
      <c r="K258" s="26">
        <v>3400</v>
      </c>
      <c r="L258" s="27">
        <v>3400</v>
      </c>
      <c r="M258" s="25">
        <v>5121.82</v>
      </c>
      <c r="N258" s="26">
        <f>M258-(Q258/E258)</f>
        <v>57.159999999999854</v>
      </c>
      <c r="O258" s="26">
        <f>P258+Q258</f>
        <v>5064.66</v>
      </c>
      <c r="P258" s="26">
        <f>(M258-N258)*(100%-E258)</f>
        <v>2532.33</v>
      </c>
      <c r="Q258" s="27">
        <v>2532.33</v>
      </c>
      <c r="R258" s="17">
        <f t="shared" si="76"/>
        <v>-1878.1800000000003</v>
      </c>
      <c r="S258" s="17">
        <f t="shared" si="77"/>
        <v>-142.84000000000015</v>
      </c>
      <c r="T258" s="17">
        <f t="shared" si="78"/>
        <v>-1735.3400000000001</v>
      </c>
      <c r="U258" s="17">
        <f t="shared" si="79"/>
        <v>-867.67000000000007</v>
      </c>
      <c r="V258" s="18">
        <f t="shared" si="80"/>
        <v>-867.67000000000007</v>
      </c>
    </row>
    <row r="259" spans="1:22" ht="15" thickBot="1" x14ac:dyDescent="0.35">
      <c r="A259" s="28" t="s">
        <v>54</v>
      </c>
      <c r="B259" s="29" t="s">
        <v>700</v>
      </c>
      <c r="C259" s="30" t="s">
        <v>701</v>
      </c>
      <c r="D259" s="31" t="s">
        <v>702</v>
      </c>
      <c r="E259" s="32">
        <v>0.7</v>
      </c>
      <c r="F259" s="30" t="s">
        <v>559</v>
      </c>
      <c r="G259" s="33" t="s">
        <v>567</v>
      </c>
      <c r="H259" s="34">
        <v>166000</v>
      </c>
      <c r="I259" s="35">
        <v>0</v>
      </c>
      <c r="J259" s="35">
        <v>166000</v>
      </c>
      <c r="K259" s="35">
        <v>76000</v>
      </c>
      <c r="L259" s="36">
        <v>90000</v>
      </c>
      <c r="M259" s="34">
        <v>166000</v>
      </c>
      <c r="N259" s="35">
        <v>0</v>
      </c>
      <c r="O259" s="35">
        <f>P259+Q259</f>
        <v>166000</v>
      </c>
      <c r="P259" s="35">
        <v>76000</v>
      </c>
      <c r="Q259" s="36">
        <v>90000</v>
      </c>
      <c r="R259" s="37">
        <f t="shared" si="76"/>
        <v>0</v>
      </c>
      <c r="S259" s="37">
        <f t="shared" si="77"/>
        <v>0</v>
      </c>
      <c r="T259" s="37">
        <f t="shared" si="78"/>
        <v>0</v>
      </c>
      <c r="U259" s="37">
        <f t="shared" si="79"/>
        <v>0</v>
      </c>
      <c r="V259" s="38">
        <f t="shared" si="80"/>
        <v>0</v>
      </c>
    </row>
  </sheetData>
  <autoFilter ref="B2:V259" xr:uid="{00000000-0009-0000-0000-000000000000}"/>
  <mergeCells count="9">
    <mergeCell ref="H1:L1"/>
    <mergeCell ref="M1:Q1"/>
    <mergeCell ref="R1:V1"/>
    <mergeCell ref="A1:A2"/>
    <mergeCell ref="B1:B2"/>
    <mergeCell ref="C1:C2"/>
    <mergeCell ref="D1:D2"/>
    <mergeCell ref="E1:E2"/>
    <mergeCell ref="F1:G1"/>
  </mergeCells>
  <conditionalFormatting sqref="R3:V259">
    <cfRule type="cellIs" dxfId="1" priority="1" operator="lessThan">
      <formula>0</formula>
    </cfRule>
    <cfRule type="cellIs" dxfId="0" priority="2" operator="greaterThan">
      <formula>0.01</formula>
    </cfRule>
  </conditionalFormatting>
  <pageMargins left="0.23622047244094491" right="0.23622047244094491" top="0.35433070866141736" bottom="0.35433070866141736" header="0.31496062992125984" footer="0.31496062992125984"/>
  <pageSetup paperSize="9" scale="52" fitToHeight="0" orientation="landscape" r:id="rId1"/>
  <headerFooter>
    <oddFooter>&amp;L&amp;1#&amp;"Calibri"&amp;9&amp;K000000Klasifikace informací: Neveřejné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6" ma:contentTypeDescription="Create a new document." ma:contentTypeScope="" ma:versionID="7d677d72361b2d135464ab346e39ff5c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7e8289ce6e94b914cf1f7a4584475a4e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32bf68d-6f68-4e32-bbd9-660cee6f1f29" xsi:nil="true"/>
  </documentManagement>
</p:properties>
</file>

<file path=customXml/itemProps1.xml><?xml version="1.0" encoding="utf-8"?>
<ds:datastoreItem xmlns:ds="http://schemas.openxmlformats.org/officeDocument/2006/customXml" ds:itemID="{D7B07135-7B5B-4DC6-AEED-D4C0877CBD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F06E65-A2E3-481E-AFD4-89C651B4A8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A53BB4-E205-45C9-BF12-C2F1A53E7DD7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332bf68d-6f68-4e32-bbd9-660cee6f1f29"/>
    <ds:schemaRef ds:uri="http://schemas.microsoft.com/office/2006/metadata/properties"/>
    <ds:schemaRef ds:uri="http://schemas.openxmlformats.org/package/2006/metadata/core-properties"/>
    <ds:schemaRef ds:uri="41d627bf-a106-4fea-95e5-243811067a0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Struktura financování ZK_2023</vt:lpstr>
      <vt:lpstr>'Struktura financování ZK_2023'!Názvy_tisku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Kotulová Ivona</dc:creator>
  <cp:lastModifiedBy>Lahutová Milena</cp:lastModifiedBy>
  <dcterms:created xsi:type="dcterms:W3CDTF">2023-11-13T12:38:50Z</dcterms:created>
  <dcterms:modified xsi:type="dcterms:W3CDTF">2023-11-13T13:02:00Z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2023-11-13T12:40:15Z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d4324ba9-68c8-4be8-b46c-17e36004ae4d</vt:lpwstr>
  </property>
  <property fmtid="{D5CDD505-2E9C-101B-9397-08002B2CF9AE}" pid="8" name="MSIP_Label_215ad6d0-798b-44f9-b3fd-112ad6275fb4_ContentBits">
    <vt:lpwstr>2</vt:lpwstr>
  </property>
  <property fmtid="{D5CDD505-2E9C-101B-9397-08002B2CF9AE}" pid="9" name="ContentTypeId">
    <vt:lpwstr>0x01010098F6BC78F4AE8B46B4F954BA16CAE0E8</vt:lpwstr>
  </property>
</Properties>
</file>