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5/Vyhodnocení/ZK 17. 3. 2025/"/>
    </mc:Choice>
  </mc:AlternateContent>
  <xr:revisionPtr revIDLastSave="8461" documentId="6_{EB9C9652-8289-4BCD-A941-1DD8F938C31F}" xr6:coauthVersionLast="47" xr6:coauthVersionMax="47" xr10:uidLastSave="{6DCE41C8-1BDB-489D-BB2D-67EE6E4E5842}"/>
  <bookViews>
    <workbookView xWindow="26115" yWindow="1455" windowWidth="22890" windowHeight="14070" xr2:uid="{00000000-000D-0000-FFFF-FFFF00000000}"/>
  </bookViews>
  <sheets>
    <sheet name="DT1_náhradní projekty" sheetId="1" r:id="rId1"/>
  </sheets>
  <definedNames>
    <definedName name="_xlnm._FilterDatabase" localSheetId="0" hidden="1">'DT1_náhradní projekty'!$A$4:$AC$79</definedName>
    <definedName name="_xlnm.Print_Area" localSheetId="0">'DT1_náhradní projekty'!$A$5:$C$44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L42" i="1"/>
  <c r="M42" i="1" s="1"/>
  <c r="O42" i="1"/>
  <c r="S42" i="1"/>
  <c r="I27" i="1"/>
  <c r="L27" i="1"/>
  <c r="M27" i="1" s="1"/>
  <c r="O27" i="1"/>
  <c r="S27" i="1"/>
  <c r="I50" i="1"/>
  <c r="L50" i="1"/>
  <c r="M50" i="1" s="1"/>
  <c r="O50" i="1"/>
  <c r="S50" i="1"/>
  <c r="I28" i="1"/>
  <c r="L28" i="1"/>
  <c r="M28" i="1" s="1"/>
  <c r="O28" i="1"/>
  <c r="S28" i="1"/>
  <c r="I32" i="1"/>
  <c r="L32" i="1"/>
  <c r="M32" i="1" s="1"/>
  <c r="O32" i="1"/>
  <c r="S32" i="1"/>
  <c r="I21" i="1" l="1"/>
  <c r="L21" i="1"/>
  <c r="M21" i="1" s="1"/>
  <c r="O21" i="1"/>
  <c r="S21" i="1"/>
  <c r="I63" i="1"/>
  <c r="L63" i="1"/>
  <c r="M63" i="1" s="1"/>
  <c r="O63" i="1"/>
  <c r="S63" i="1"/>
  <c r="I41" i="1"/>
  <c r="L41" i="1"/>
  <c r="M41" i="1" s="1"/>
  <c r="O41" i="1"/>
  <c r="S41" i="1"/>
  <c r="I68" i="1"/>
  <c r="L68" i="1"/>
  <c r="N68" i="1" s="1"/>
  <c r="O68" i="1"/>
  <c r="S68" i="1"/>
  <c r="I29" i="1"/>
  <c r="L29" i="1"/>
  <c r="M29" i="1" s="1"/>
  <c r="O29" i="1"/>
  <c r="S29" i="1"/>
  <c r="I38" i="1"/>
  <c r="L38" i="1"/>
  <c r="M38" i="1" s="1"/>
  <c r="O38" i="1"/>
  <c r="S38" i="1"/>
  <c r="I14" i="1"/>
  <c r="L14" i="1"/>
  <c r="N14" i="1" s="1"/>
  <c r="O14" i="1"/>
  <c r="S14" i="1"/>
  <c r="I45" i="1"/>
  <c r="L45" i="1"/>
  <c r="M45" i="1" s="1"/>
  <c r="O45" i="1"/>
  <c r="S45" i="1"/>
  <c r="I36" i="1" l="1"/>
  <c r="L36" i="1"/>
  <c r="M36" i="1" s="1"/>
  <c r="O36" i="1"/>
  <c r="S36" i="1"/>
  <c r="I31" i="1"/>
  <c r="L31" i="1"/>
  <c r="M31" i="1" s="1"/>
  <c r="O31" i="1"/>
  <c r="S31" i="1"/>
  <c r="I65" i="1" l="1"/>
  <c r="L65" i="1"/>
  <c r="M65" i="1" s="1"/>
  <c r="O65" i="1"/>
  <c r="S65" i="1"/>
  <c r="I26" i="1"/>
  <c r="L26" i="1"/>
  <c r="M26" i="1" s="1"/>
  <c r="O26" i="1"/>
  <c r="S26" i="1"/>
  <c r="I73" i="1" l="1"/>
  <c r="L73" i="1"/>
  <c r="M73" i="1" s="1"/>
  <c r="O73" i="1"/>
  <c r="S73" i="1"/>
  <c r="I20" i="1" l="1"/>
  <c r="L20" i="1"/>
  <c r="N20" i="1" s="1"/>
  <c r="O20" i="1"/>
  <c r="S20" i="1"/>
  <c r="I57" i="1" l="1"/>
  <c r="L57" i="1"/>
  <c r="M57" i="1" s="1"/>
  <c r="O57" i="1"/>
  <c r="S57" i="1"/>
  <c r="I58" i="1" l="1"/>
  <c r="L58" i="1"/>
  <c r="M58" i="1" s="1"/>
  <c r="O58" i="1"/>
  <c r="S58" i="1"/>
  <c r="L76" i="1" l="1"/>
  <c r="N76" i="1" s="1"/>
  <c r="I76" i="1"/>
  <c r="O76" i="1"/>
  <c r="S76" i="1"/>
  <c r="N71" i="1"/>
  <c r="I78" i="1"/>
  <c r="L78" i="1"/>
  <c r="M78" i="1" s="1"/>
  <c r="O78" i="1"/>
  <c r="S78" i="1"/>
  <c r="I39" i="1"/>
  <c r="L39" i="1"/>
  <c r="M39" i="1" s="1"/>
  <c r="O39" i="1"/>
  <c r="S39" i="1"/>
  <c r="I48" i="1"/>
  <c r="L48" i="1"/>
  <c r="M48" i="1" s="1"/>
  <c r="O48" i="1"/>
  <c r="S48" i="1"/>
  <c r="I71" i="1"/>
  <c r="L71" i="1"/>
  <c r="O71" i="1"/>
  <c r="S71" i="1"/>
  <c r="I53" i="1"/>
  <c r="L53" i="1"/>
  <c r="M53" i="1" s="1"/>
  <c r="O53" i="1"/>
  <c r="I54" i="1"/>
  <c r="L54" i="1"/>
  <c r="M54" i="1" s="1"/>
  <c r="O54" i="1"/>
  <c r="I60" i="1"/>
  <c r="L60" i="1"/>
  <c r="M60" i="1" s="1"/>
  <c r="O60" i="1"/>
  <c r="I9" i="1"/>
  <c r="L9" i="1"/>
  <c r="M9" i="1" s="1"/>
  <c r="O9" i="1"/>
  <c r="I43" i="1"/>
  <c r="L43" i="1"/>
  <c r="M43" i="1" s="1"/>
  <c r="O43" i="1"/>
  <c r="I64" i="1"/>
  <c r="L64" i="1"/>
  <c r="M64" i="1" s="1"/>
  <c r="O64" i="1"/>
  <c r="I40" i="1"/>
  <c r="L40" i="1"/>
  <c r="M40" i="1" s="1"/>
  <c r="O40" i="1"/>
  <c r="I62" i="1"/>
  <c r="L62" i="1"/>
  <c r="M62" i="1" s="1"/>
  <c r="O62" i="1"/>
  <c r="I30" i="1"/>
  <c r="L30" i="1"/>
  <c r="M30" i="1" s="1"/>
  <c r="O30" i="1"/>
  <c r="I11" i="1"/>
  <c r="L11" i="1"/>
  <c r="M11" i="1" s="1"/>
  <c r="O11" i="1"/>
  <c r="I56" i="1"/>
  <c r="L56" i="1"/>
  <c r="N56" i="1" s="1"/>
  <c r="O56" i="1"/>
  <c r="I59" i="1"/>
  <c r="L59" i="1"/>
  <c r="N59" i="1" s="1"/>
  <c r="O59" i="1"/>
  <c r="I7" i="1"/>
  <c r="L7" i="1"/>
  <c r="M7" i="1" s="1"/>
  <c r="O7" i="1"/>
  <c r="I19" i="1"/>
  <c r="L19" i="1"/>
  <c r="N19" i="1" s="1"/>
  <c r="O19" i="1"/>
  <c r="I8" i="1"/>
  <c r="L8" i="1"/>
  <c r="M8" i="1" s="1"/>
  <c r="O8" i="1"/>
  <c r="I17" i="1"/>
  <c r="L17" i="1"/>
  <c r="M17" i="1" s="1"/>
  <c r="O17" i="1"/>
  <c r="I25" i="1"/>
  <c r="L25" i="1"/>
  <c r="M25" i="1" s="1"/>
  <c r="O25" i="1"/>
  <c r="I23" i="1"/>
  <c r="L23" i="1"/>
  <c r="M23" i="1" s="1"/>
  <c r="O23" i="1"/>
  <c r="I24" i="1"/>
  <c r="L24" i="1"/>
  <c r="M24" i="1" s="1"/>
  <c r="O24" i="1"/>
  <c r="I74" i="1"/>
  <c r="L74" i="1"/>
  <c r="M74" i="1" s="1"/>
  <c r="O74" i="1"/>
  <c r="I37" i="1"/>
  <c r="L37" i="1"/>
  <c r="M37" i="1" s="1"/>
  <c r="O37" i="1"/>
  <c r="I67" i="1"/>
  <c r="L67" i="1"/>
  <c r="M67" i="1" s="1"/>
  <c r="O67" i="1"/>
  <c r="I72" i="1"/>
  <c r="L72" i="1"/>
  <c r="M72" i="1" s="1"/>
  <c r="O72" i="1"/>
  <c r="I70" i="1"/>
  <c r="L70" i="1"/>
  <c r="M70" i="1" s="1"/>
  <c r="O70" i="1"/>
  <c r="I5" i="1"/>
  <c r="L5" i="1"/>
  <c r="M5" i="1" s="1"/>
  <c r="O5" i="1"/>
  <c r="I77" i="1"/>
  <c r="L77" i="1"/>
  <c r="M77" i="1" s="1"/>
  <c r="O77" i="1"/>
  <c r="I52" i="1"/>
  <c r="L52" i="1"/>
  <c r="M52" i="1" s="1"/>
  <c r="O52" i="1"/>
  <c r="I15" i="1"/>
  <c r="L15" i="1"/>
  <c r="M15" i="1" s="1"/>
  <c r="O15" i="1"/>
  <c r="I69" i="1"/>
  <c r="L69" i="1"/>
  <c r="M69" i="1" s="1"/>
  <c r="O69" i="1"/>
  <c r="I22" i="1"/>
  <c r="L22" i="1"/>
  <c r="M22" i="1" s="1"/>
  <c r="O22" i="1"/>
  <c r="I49" i="1"/>
  <c r="L49" i="1"/>
  <c r="M49" i="1" s="1"/>
  <c r="O49" i="1"/>
  <c r="I6" i="1"/>
  <c r="L6" i="1"/>
  <c r="M6" i="1" s="1"/>
  <c r="O6" i="1"/>
  <c r="I18" i="1"/>
  <c r="L18" i="1"/>
  <c r="M18" i="1" s="1"/>
  <c r="O18" i="1"/>
  <c r="I61" i="1"/>
  <c r="L61" i="1"/>
  <c r="M61" i="1" s="1"/>
  <c r="O61" i="1"/>
  <c r="I33" i="1"/>
  <c r="L33" i="1"/>
  <c r="M33" i="1" s="1"/>
  <c r="O33" i="1"/>
  <c r="I10" i="1"/>
  <c r="L10" i="1"/>
  <c r="M10" i="1" s="1"/>
  <c r="O10" i="1"/>
  <c r="I34" i="1"/>
  <c r="L34" i="1"/>
  <c r="M34" i="1" s="1"/>
  <c r="O34" i="1"/>
  <c r="I66" i="1"/>
  <c r="L66" i="1"/>
  <c r="N66" i="1" s="1"/>
  <c r="O66" i="1"/>
  <c r="I46" i="1"/>
  <c r="L46" i="1"/>
  <c r="M46" i="1" s="1"/>
  <c r="O46" i="1"/>
  <c r="I12" i="1"/>
  <c r="L12" i="1"/>
  <c r="M12" i="1" s="1"/>
  <c r="O12" i="1"/>
  <c r="I55" i="1"/>
  <c r="L55" i="1"/>
  <c r="M55" i="1" s="1"/>
  <c r="O55" i="1"/>
  <c r="I35" i="1"/>
  <c r="L35" i="1"/>
  <c r="M35" i="1" s="1"/>
  <c r="O35" i="1"/>
  <c r="I51" i="1"/>
  <c r="L51" i="1"/>
  <c r="M51" i="1" s="1"/>
  <c r="O51" i="1"/>
  <c r="I47" i="1"/>
  <c r="L47" i="1"/>
  <c r="M47" i="1" s="1"/>
  <c r="O47" i="1"/>
  <c r="I13" i="1"/>
  <c r="L13" i="1"/>
  <c r="N13" i="1" s="1"/>
  <c r="O13" i="1"/>
  <c r="I75" i="1"/>
  <c r="L75" i="1"/>
  <c r="M75" i="1" s="1"/>
  <c r="O75" i="1"/>
  <c r="I44" i="1"/>
  <c r="L44" i="1"/>
  <c r="M44" i="1" s="1"/>
  <c r="O44" i="1"/>
  <c r="I16" i="1"/>
  <c r="L16" i="1"/>
  <c r="M16" i="1" s="1"/>
  <c r="O16" i="1"/>
  <c r="S35" i="1"/>
  <c r="S75" i="1"/>
  <c r="O79" i="1" l="1"/>
  <c r="S49" i="1"/>
  <c r="S12" i="1" l="1"/>
  <c r="S34" i="1" l="1"/>
  <c r="S6" i="1"/>
  <c r="S18" i="1"/>
  <c r="S15" i="1"/>
  <c r="S70" i="1" l="1"/>
  <c r="S23" i="1" l="1"/>
  <c r="S43" i="1" l="1"/>
  <c r="S54" i="1"/>
  <c r="S37" i="1" l="1"/>
  <c r="S51" i="1"/>
  <c r="S62" i="1"/>
  <c r="S67" i="1"/>
  <c r="S77" i="1"/>
  <c r="S17" i="1"/>
  <c r="S59" i="1"/>
  <c r="S13" i="1"/>
  <c r="S25" i="1"/>
  <c r="S60" i="1"/>
  <c r="S66" i="1"/>
  <c r="S55" i="1"/>
  <c r="S16" i="1"/>
  <c r="S56" i="1"/>
  <c r="S10" i="1"/>
  <c r="S53" i="1"/>
  <c r="S7" i="1"/>
  <c r="S30" i="1"/>
  <c r="S72" i="1"/>
  <c r="S9" i="1"/>
  <c r="S47" i="1"/>
  <c r="S74" i="1"/>
  <c r="S69" i="1"/>
  <c r="S40" i="1"/>
  <c r="S46" i="1"/>
  <c r="S61" i="1"/>
  <c r="S64" i="1"/>
  <c r="S5" i="1"/>
  <c r="S33" i="1"/>
  <c r="S44" i="1"/>
  <c r="S19" i="1"/>
  <c r="S22" i="1"/>
  <c r="S11" i="1"/>
  <c r="S52" i="1"/>
  <c r="S24" i="1"/>
  <c r="S8" i="1"/>
  <c r="H79" i="1" l="1"/>
  <c r="K79" i="1" l="1"/>
  <c r="J79" i="1"/>
</calcChain>
</file>

<file path=xl/sharedStrings.xml><?xml version="1.0" encoding="utf-8"?>
<sst xmlns="http://schemas.openxmlformats.org/spreadsheetml/2006/main" count="475" uniqueCount="330">
  <si>
    <t>Pořadí</t>
  </si>
  <si>
    <t>Pořadí žádosti ve VFP</t>
  </si>
  <si>
    <t>Žadatel</t>
  </si>
  <si>
    <t>Právní forma</t>
  </si>
  <si>
    <t>IČ</t>
  </si>
  <si>
    <t>Adresa žadatele</t>
  </si>
  <si>
    <t>Název proj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</si>
  <si>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</si>
  <si>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</si>
  <si>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</si>
  <si>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(Kč)</t>
  </si>
  <si>
    <t>Podíl dotace na uznatelných nákladech projektu (%)</t>
  </si>
  <si>
    <t>Kontrola % dotace obce do 5 tis. obyvatel</t>
  </si>
  <si>
    <t>Kontrola % dotace obce VR 2024</t>
  </si>
  <si>
    <t>Dotace investiční (Kč)</t>
  </si>
  <si>
    <t>Maximální časová použitelnost dotace od - do</t>
  </si>
  <si>
    <t>hodnotitel 1</t>
  </si>
  <si>
    <t>hodnotitel 2</t>
  </si>
  <si>
    <t>CELKEM BODŮ průměr</t>
  </si>
  <si>
    <t>číslo smlouvy</t>
  </si>
  <si>
    <t>Nabytí účinnosti smlouvy</t>
  </si>
  <si>
    <t>1. splátka dotace</t>
  </si>
  <si>
    <t>1. splátka dotace vyplacení</t>
  </si>
  <si>
    <t>ZV předloženo</t>
  </si>
  <si>
    <t>2. splátka dotace</t>
  </si>
  <si>
    <t>2. splátka dotace vyplacení</t>
  </si>
  <si>
    <t>Skutečně čerpáno celkem</t>
  </si>
  <si>
    <t>Úspora celkem projekt</t>
  </si>
  <si>
    <t>poznámka</t>
  </si>
  <si>
    <t xml:space="preserve">obec Vřesina </t>
  </si>
  <si>
    <t>obec</t>
  </si>
  <si>
    <t>00635545</t>
  </si>
  <si>
    <t>21. dubna 247/1, 747 20 Vřesina (OPA)</t>
  </si>
  <si>
    <t>Rekonstrukce sálu aneb akce v novém kabátě</t>
  </si>
  <si>
    <t>1.1.-31.12.2025</t>
  </si>
  <si>
    <t>obec Bocanovice</t>
  </si>
  <si>
    <t>00535931</t>
  </si>
  <si>
    <t xml:space="preserve"> Bocanovice 21, 739 91 Bocanovice</t>
  </si>
  <si>
    <t>Rekonstrukce zastávky U školy</t>
  </si>
  <si>
    <t>obec Hnojník</t>
  </si>
  <si>
    <t>00296678</t>
  </si>
  <si>
    <t>Hnojník 222, 739 53 Hnojník</t>
  </si>
  <si>
    <t>Doplnění herních prvků do zahrady Masarykova MŠ Hnojník</t>
  </si>
  <si>
    <t>obec Návsí</t>
  </si>
  <si>
    <t>60781688</t>
  </si>
  <si>
    <t>Návsí 327, 739 92 Návsí</t>
  </si>
  <si>
    <t>Sportoviště pro seniory obce Návsí</t>
  </si>
  <si>
    <t>obec Mosty u Jablunkova</t>
  </si>
  <si>
    <t>00296953</t>
  </si>
  <si>
    <t>Mosty u Jablunkova 80/, 739 98 Mosty u Jablunkova</t>
  </si>
  <si>
    <t>Oprava místní komunikace 40b</t>
  </si>
  <si>
    <t>obec Neplachovice</t>
  </si>
  <si>
    <t>00561193</t>
  </si>
  <si>
    <t>Na Návsi 16, 747 74 Neplachovice</t>
  </si>
  <si>
    <t>obec Chuchelná</t>
  </si>
  <si>
    <t>00300161</t>
  </si>
  <si>
    <t>K. M. Lichnovského 10, 747 24 Chuchelná</t>
  </si>
  <si>
    <t>Rekonstrukce části chodníku na ul. Komenského v Chuchelné</t>
  </si>
  <si>
    <t>obec Velké Heraltice</t>
  </si>
  <si>
    <t>00300837</t>
  </si>
  <si>
    <t>Opavská 142, 747 75 Velké Heraltice</t>
  </si>
  <si>
    <t>Parkoviště u sportovního areálu Sádek u Opavy</t>
  </si>
  <si>
    <t>obec Hať</t>
  </si>
  <si>
    <t>00635511</t>
  </si>
  <si>
    <t>Lipová 357/86,  74716 Hať</t>
  </si>
  <si>
    <t>Rekonstrukce hrací plochy na p.č. 1699/3 v Hati</t>
  </si>
  <si>
    <t>obec Ostravice</t>
  </si>
  <si>
    <t>00297046</t>
  </si>
  <si>
    <t>Ostravice 577, 739 14 Ostravice</t>
  </si>
  <si>
    <t>Elektronická úřední deska obec Ostravice</t>
  </si>
  <si>
    <t>obec Nová Pláň</t>
  </si>
  <si>
    <t>00852759</t>
  </si>
  <si>
    <t>Nová Pláň 26, 792 01 Nová Pláň</t>
  </si>
  <si>
    <t>Samoobslužný chytrý box Nová Pláň</t>
  </si>
  <si>
    <t>obec Těrlicko</t>
  </si>
  <si>
    <t>00297666</t>
  </si>
  <si>
    <t>Májová 474/16, 735 42 Těrlicko</t>
  </si>
  <si>
    <t>Rekonstrukce toalet sportovního areálu Sokolka, Těrlicko</t>
  </si>
  <si>
    <t>obec Bartošovice</t>
  </si>
  <si>
    <t>00297721</t>
  </si>
  <si>
    <t>Bartošovice 135, 742 54 Bartošovice</t>
  </si>
  <si>
    <t>Digitální úřední deska - efektivní informovanost občanu obce a místí části</t>
  </si>
  <si>
    <t>obec Slavkov</t>
  </si>
  <si>
    <t>00300667</t>
  </si>
  <si>
    <t>Zámecká 156, 747 57 Slavkov</t>
  </si>
  <si>
    <t>Komunikace pro pěší - Slavkov u Opavy</t>
  </si>
  <si>
    <t>obec Dívčí Hrad</t>
  </si>
  <si>
    <t>00576115</t>
  </si>
  <si>
    <t>Dívčí Hrad 64, 793 99 Dívčí Hrad</t>
  </si>
  <si>
    <t>Modernizace podlah - obecní úřad Dívčí Hrad</t>
  </si>
  <si>
    <t>městys Litultovice</t>
  </si>
  <si>
    <t>městys</t>
  </si>
  <si>
    <t>00300381</t>
  </si>
  <si>
    <t xml:space="preserve"> Litultovice 1, 747 55 Litultovice</t>
  </si>
  <si>
    <t>Výměna oplocení fotbalového hřiště v Litultovicích</t>
  </si>
  <si>
    <t>obec Mořkov</t>
  </si>
  <si>
    <t>00298191</t>
  </si>
  <si>
    <t xml:space="preserve"> Horní 10, 742 72 Mořkov</t>
  </si>
  <si>
    <t>Parkoviště u Společenského domu - Obecního úřadu Mořkov</t>
  </si>
  <si>
    <t>obec Závada</t>
  </si>
  <si>
    <t>00635553</t>
  </si>
  <si>
    <t>Závada 106, 747 19 Závada</t>
  </si>
  <si>
    <t>Rekonstrukce a bezbariérové úpravy 1. NP OÚ Závada</t>
  </si>
  <si>
    <t>obec Hrádek</t>
  </si>
  <si>
    <t>00535958</t>
  </si>
  <si>
    <t>Hrádek 352, 739 97 Hrádek</t>
  </si>
  <si>
    <t>Moderní komunikace - pořízení elektronické úřední desky</t>
  </si>
  <si>
    <t>obec Hošťálkovy</t>
  </si>
  <si>
    <t>00296031</t>
  </si>
  <si>
    <t>Hošťálkovy 77, 794 01 Hošťálkovy</t>
  </si>
  <si>
    <t>Rekonstrukce chodníků v obci Hošťálkovy</t>
  </si>
  <si>
    <t>obec Branka u Opavy</t>
  </si>
  <si>
    <t>47812303</t>
  </si>
  <si>
    <t>Bezručovo nábřeží 54, 747 41 Branka u Opavy</t>
  </si>
  <si>
    <t>Elektronická úřední deska – Branka u Opavy</t>
  </si>
  <si>
    <t>obec Hrčava</t>
  </si>
  <si>
    <t>00296732</t>
  </si>
  <si>
    <t>Hrčava 53, 739 98 Hrčava</t>
  </si>
  <si>
    <t>Pořízení samoobslužného chytrého boxu</t>
  </si>
  <si>
    <t>obec Leskovec nad Moravicí</t>
  </si>
  <si>
    <t>00296155</t>
  </si>
  <si>
    <t>Leskovec nad Moravicí 42, 793 68 Dvorce</t>
  </si>
  <si>
    <t>Oprava panelové cesty v obci Leskovec n. M.</t>
  </si>
  <si>
    <t>obec Palkovice</t>
  </si>
  <si>
    <t>00297054</t>
  </si>
  <si>
    <t>Palkovice 691, 739 41 Palkovice</t>
  </si>
  <si>
    <t>Sportoviště v centru místní části Myslík</t>
  </si>
  <si>
    <t>obec Jindřichov</t>
  </si>
  <si>
    <t>00296074</t>
  </si>
  <si>
    <t>Jindřichov 58, 793 83 Jindřichov</t>
  </si>
  <si>
    <t>Modernizace sálu společenského domu Jindřichov</t>
  </si>
  <si>
    <t>obec Milíkov</t>
  </si>
  <si>
    <t>00492621</t>
  </si>
  <si>
    <t>Milíkov 200, 739 81 Milíkov</t>
  </si>
  <si>
    <t>Rekonstrukce autobusové zastávky "Milíkov - Pila"</t>
  </si>
  <si>
    <t>obec Ludvíkov</t>
  </si>
  <si>
    <t>00576131</t>
  </si>
  <si>
    <t>Ludvíkov 122, 793 26 Ludvíkov</t>
  </si>
  <si>
    <t>Rekonstrukce autobusové zastávky v Ludvíkově</t>
  </si>
  <si>
    <t>obec Vělopolí</t>
  </si>
  <si>
    <t>00576930</t>
  </si>
  <si>
    <t>Vělopolí 48, 739 59 Vělopolí</t>
  </si>
  <si>
    <t>Modernizace veřejného osvětlení v obci Vělopolí - montáž kabelových rozvodů</t>
  </si>
  <si>
    <t>obec Životice u Nového Jičína</t>
  </si>
  <si>
    <t>48804711</t>
  </si>
  <si>
    <t>Životice u Nového Jičína 128, 742 72 Životice u Nového Jičína</t>
  </si>
  <si>
    <t>Zpevněné plochy u kulturního domu v obci Životice u Nového Jičína</t>
  </si>
  <si>
    <t>obec Nošovice</t>
  </si>
  <si>
    <t>00577049</t>
  </si>
  <si>
    <t>Nošovice 58, 73 951 Nošovice</t>
  </si>
  <si>
    <t>Výstavba nové místní komunikace v Nošovicích</t>
  </si>
  <si>
    <t>obec Petřvald</t>
  </si>
  <si>
    <t>00298263</t>
  </si>
  <si>
    <t>Petřvald 1-Petřvald 175, 742 60 Petřvald</t>
  </si>
  <si>
    <t>Dostavba chodníku kolem silnice III/4805 v Petřvaldíku</t>
  </si>
  <si>
    <t>obec Vojkovice</t>
  </si>
  <si>
    <t>00577081</t>
  </si>
  <si>
    <t>Vojkovice 88, 739 51 Vojkovice</t>
  </si>
  <si>
    <t>Modernizace autobusových zastávek ve Vojkovicích</t>
  </si>
  <si>
    <t>obec Olbramice</t>
  </si>
  <si>
    <t>60798416</t>
  </si>
  <si>
    <t>Prostorná 132, 742 83 Olbramice</t>
  </si>
  <si>
    <t>Centrum volného času Olbramice</t>
  </si>
  <si>
    <t>obec Dolní Životice</t>
  </si>
  <si>
    <t>00635570</t>
  </si>
  <si>
    <t>Štáblovská 35, 747 56 Dolní Životice</t>
  </si>
  <si>
    <t>Rekonstrukce chodníku na ulici Nádražní v Dolních Životicích</t>
  </si>
  <si>
    <t>obec Vražné</t>
  </si>
  <si>
    <t>62351290</t>
  </si>
  <si>
    <t>Vražné 37, 742 35 Vražné</t>
  </si>
  <si>
    <t>Přírodní učebna pro všechny generace: Vzdělávání a komunitní setkávání v ZŠ Vražné</t>
  </si>
  <si>
    <t>obec Dětřichov nad Bystřicí</t>
  </si>
  <si>
    <t>00295931</t>
  </si>
  <si>
    <t>Dětřichov nad Bystřicí 58, 793 03 Dětřichov nad Bystřicí</t>
  </si>
  <si>
    <t>Rekonstrukce přístupové cesty k bytovým domům Dětřichov nad Bystřicí</t>
  </si>
  <si>
    <t>obec Jezdkovice</t>
  </si>
  <si>
    <t>00849952</t>
  </si>
  <si>
    <t>Jezdkovice 32, 747 55 Jezdkovice</t>
  </si>
  <si>
    <t>obec Štěpánkovice</t>
  </si>
  <si>
    <t>00300756</t>
  </si>
  <si>
    <t>Slezská 520/13, 747 28 Štěpánkovice</t>
  </si>
  <si>
    <t>Pořízení elektronické úřední desky a realizace závěrečné etapy rekonstrukce dětského hřiště u MŠ Štěpánkovice</t>
  </si>
  <si>
    <t>obec Mikolajice</t>
  </si>
  <si>
    <t>00635405</t>
  </si>
  <si>
    <t>Mikolajice 55, 747 84 Mikolajice</t>
  </si>
  <si>
    <t>Multifunkční veřejný prostor v centru obce Mikolajice</t>
  </si>
  <si>
    <t>obec Sedlnice</t>
  </si>
  <si>
    <t>00298352</t>
  </si>
  <si>
    <t>Sedlnice 109, 742 56 Sedlnice</t>
  </si>
  <si>
    <t>Stavební úpravy zázemí tělocvičny Sedlnice</t>
  </si>
  <si>
    <t>obec Střítež</t>
  </si>
  <si>
    <t>00576913</t>
  </si>
  <si>
    <t>Střítež 118, 739 59 Střítež</t>
  </si>
  <si>
    <t>Veřejné prostranství v centru obce Střítež</t>
  </si>
  <si>
    <t>Obec Dolní Lhota</t>
  </si>
  <si>
    <t>00535133</t>
  </si>
  <si>
    <t>Poštovní 250, 747 66 Dolní Lhota</t>
  </si>
  <si>
    <t>Chodník v obci Dolní Lhota</t>
  </si>
  <si>
    <t>obec Moravice</t>
  </si>
  <si>
    <t>00635391</t>
  </si>
  <si>
    <t xml:space="preserve"> Moravice 34, 747 84 Moravice</t>
  </si>
  <si>
    <t>Rekonstrukce střechy obecního budovy s třídírnou odpadu</t>
  </si>
  <si>
    <t>obec Radkov</t>
  </si>
  <si>
    <t>00635383</t>
  </si>
  <si>
    <t>Radkov 58, 747 84 Radkov</t>
  </si>
  <si>
    <t>Rekonstrukce obecního úřadu v obci Radkov</t>
  </si>
  <si>
    <t>obec Staré Hamry</t>
  </si>
  <si>
    <t>00297241</t>
  </si>
  <si>
    <t>Staré Hamry 283, 739 15 Staré Hamry</t>
  </si>
  <si>
    <t>Rekonstrukce autobusových čekáren na  zastávkách hromadné dopravy u silnice I/56 v obci Staré Hamry</t>
  </si>
  <si>
    <t>obec Hukvaldy</t>
  </si>
  <si>
    <t>00297194</t>
  </si>
  <si>
    <t>Hukvaldy 3, 739 46 Hukvaldy</t>
  </si>
  <si>
    <t>Instalace vzduchotechniky v Základní a mateřské škole Leoše Janáčka Hukvaldy</t>
  </si>
  <si>
    <t>obec Strahovice</t>
  </si>
  <si>
    <t>00534668</t>
  </si>
  <si>
    <t>Strahovice 190, 747 24 Strahovice</t>
  </si>
  <si>
    <t>Rekonstrukce dětského hřiště v obci Strahovice</t>
  </si>
  <si>
    <t>obec Hladké Životice</t>
  </si>
  <si>
    <t>00848468</t>
  </si>
  <si>
    <t>Hlavní 208, 742 47 Hladké Životice</t>
  </si>
  <si>
    <t>Výstavba pumptrackové dráhy v obci Hladké Životice</t>
  </si>
  <si>
    <t>obec Třanovice</t>
  </si>
  <si>
    <t>00576921</t>
  </si>
  <si>
    <t>Třanovice 250, 739 53 Třanovice</t>
  </si>
  <si>
    <t>Rekonstrukce účelové komunikace 16D</t>
  </si>
  <si>
    <t>obec Tichá</t>
  </si>
  <si>
    <t>00298476</t>
  </si>
  <si>
    <t>Tichá 1, 742 74 Tichá</t>
  </si>
  <si>
    <t>Výstavba chodníkového tělesa ke kulturnímu domu v Tiché</t>
  </si>
  <si>
    <t>obec Dolní Tošanovice</t>
  </si>
  <si>
    <t>00576875</t>
  </si>
  <si>
    <t>Dolní Tošanovice 121, 739 53 Dolní Tošanovice</t>
  </si>
  <si>
    <t>Modernizace střechy hasičské zbrojnice a sportovního hřiště - Dolní Tošanovice</t>
  </si>
  <si>
    <t>obec Bílá</t>
  </si>
  <si>
    <t>00577669</t>
  </si>
  <si>
    <t>Bílá 151, 739 15 Bílá</t>
  </si>
  <si>
    <t>Moderní obec - samoobslužný box SMART</t>
  </si>
  <si>
    <t>obec Žermanice</t>
  </si>
  <si>
    <t>00494259</t>
  </si>
  <si>
    <t>Žermanice 48, 739 37 Žermanice</t>
  </si>
  <si>
    <t>obec Vrchy</t>
  </si>
  <si>
    <t>00848514</t>
  </si>
  <si>
    <t>Vrchy 65, 742 45 Vrchy</t>
  </si>
  <si>
    <t>Rekonstrukce komunikace v obci Vrchy</t>
  </si>
  <si>
    <t>obec Oldřišov</t>
  </si>
  <si>
    <t>00300527</t>
  </si>
  <si>
    <t>K Zámku 246, 747 33 Oldřišov</t>
  </si>
  <si>
    <t>Rekonstrukce chodníkových těles úseků ulice Slezská - Oldřišov</t>
  </si>
  <si>
    <t>obec Vřesina</t>
  </si>
  <si>
    <t>00298581</t>
  </si>
  <si>
    <t>Hlavní 24, 742 85 Vřesina (OVA)</t>
  </si>
  <si>
    <t>Revitalizace veřejného prostranství u Domu zahrádkářů ve Vřesině</t>
  </si>
  <si>
    <t>obec Pržno</t>
  </si>
  <si>
    <t>00494216</t>
  </si>
  <si>
    <t>Pržno 201, 739 11 Pržno</t>
  </si>
  <si>
    <t>Dostavba autobusového terminálu u vlakového nádraží v obci Pržno</t>
  </si>
  <si>
    <t>obec Hodslavice</t>
  </si>
  <si>
    <t>00297917</t>
  </si>
  <si>
    <t>Hodslavice 211, 742 71 Hodslavice</t>
  </si>
  <si>
    <t>Rekonstrukce střechy hasičské zbrojnice v obci Hodslavice</t>
  </si>
  <si>
    <t>obec Liptaň</t>
  </si>
  <si>
    <t>00296180</t>
  </si>
  <si>
    <t>Liptaň 149, 793 99 Liptaň</t>
  </si>
  <si>
    <t>Komunitní centrum obce Liptaň - I.etapa</t>
  </si>
  <si>
    <t>obec Jiříkov</t>
  </si>
  <si>
    <t>00296082</t>
  </si>
  <si>
    <t>Jiříkov 86, 793 51 Jiříkov</t>
  </si>
  <si>
    <t>Rekonstrukce a výstavba opěrné zdi a zábradlí na Sovinci</t>
  </si>
  <si>
    <t>obec Doubrava</t>
  </si>
  <si>
    <t>00562424</t>
  </si>
  <si>
    <t>Doubrava 599, 735 33 Doubrava</t>
  </si>
  <si>
    <t>Rekonstrukce obřadní síně a vstupní části obecního úřadu v Doubravě</t>
  </si>
  <si>
    <t>městys Spálov</t>
  </si>
  <si>
    <t>00298387</t>
  </si>
  <si>
    <t>Spálov 62, 742 37 Spálov</t>
  </si>
  <si>
    <t>Zpevnění veřejné plochy u mateřské školy</t>
  </si>
  <si>
    <t>obec Brumovice</t>
  </si>
  <si>
    <t>00299871</t>
  </si>
  <si>
    <t>Hlavní 75/56, 747 71 Brumovice</t>
  </si>
  <si>
    <t>Rekonstrukce chodníku, včetně výměny obrub podél silnice II/460 v Brumovicích u Opavy</t>
  </si>
  <si>
    <t>obec Písek</t>
  </si>
  <si>
    <t>00535982</t>
  </si>
  <si>
    <t>Písek 51, 739 84 Písek</t>
  </si>
  <si>
    <t>Pořízení digitální úřední desky pro obec Písek</t>
  </si>
  <si>
    <t>obec Skotnice</t>
  </si>
  <si>
    <t>00600806</t>
  </si>
  <si>
    <t>Skotnice 24, 742 58 Skotnice</t>
  </si>
  <si>
    <t>Rekonstrukce Mateřské školy Skotnice II. etapa</t>
  </si>
  <si>
    <t>obec Metylovice</t>
  </si>
  <si>
    <t>00535991</t>
  </si>
  <si>
    <t>Metylovice 495, 739 49 Metylovice</t>
  </si>
  <si>
    <t>Pořízení digitální úřední desky pro obec Metylovice</t>
  </si>
  <si>
    <t>obec Tvrdkov</t>
  </si>
  <si>
    <t>00576000</t>
  </si>
  <si>
    <t>Tvrdkov 57, 793 44 Tvrdkov</t>
  </si>
  <si>
    <t>Rekonstrukce místní komunikace v obci Ruda u Rýmařova</t>
  </si>
  <si>
    <t>obec Zbyslavice</t>
  </si>
  <si>
    <t>00600695</t>
  </si>
  <si>
    <t>Ve Dvoře 81, 742 83 Zbyslavice</t>
  </si>
  <si>
    <t>Dětské hřiště s herními prvky ve Zbyslavicích</t>
  </si>
  <si>
    <t>obec Třebom</t>
  </si>
  <si>
    <t>00635481</t>
  </si>
  <si>
    <t>Třebom 3, 747 25 Třebom</t>
  </si>
  <si>
    <t>Rekonstrukce oplocení dětského hřiště v obci Třebom</t>
  </si>
  <si>
    <t>obec Stěbořice</t>
  </si>
  <si>
    <t>00300691</t>
  </si>
  <si>
    <t>Stěbořice 28, 747 51 Stěbořice</t>
  </si>
  <si>
    <t>Dokončovací etapa rekonstrukce hřbitovní zdi ve Stěbořicích – výstavba pietního prvku oplocení</t>
  </si>
  <si>
    <t>obec Košařiska</t>
  </si>
  <si>
    <t>00491845</t>
  </si>
  <si>
    <t>Košařiska 88, 739 81 Košařiska</t>
  </si>
  <si>
    <t>Pořízení digitální úřední desky pro obec Košařiska</t>
  </si>
  <si>
    <t>obec Skřipov</t>
  </si>
  <si>
    <t>00300659</t>
  </si>
  <si>
    <t>Skřipov 80, 74745 Skřipov</t>
  </si>
  <si>
    <t>Modernizace veřejného prostranství u hřiště ve Skřipově</t>
  </si>
  <si>
    <t>obec Krásná</t>
  </si>
  <si>
    <t>00577022</t>
  </si>
  <si>
    <t>Krásná 287, 739 04 Krásná</t>
  </si>
  <si>
    <t>Rekonstrukce OÚ Krásná - interiérové řešení sálu a klubovny/zázemí sálu</t>
  </si>
  <si>
    <t>obec Holčovice</t>
  </si>
  <si>
    <t>00295990</t>
  </si>
  <si>
    <t>Holčovice 44, 793 71 Holčovice</t>
  </si>
  <si>
    <t>Rekonstrukce a odvodnění účelové komunikace Holčovice</t>
  </si>
  <si>
    <t>Celkem</t>
  </si>
  <si>
    <t>Oprava komunikace Na Nivě</t>
  </si>
  <si>
    <t>Podpora obnovy a rozvoje venkova Moravskoslezského kraje 2025 DT1 - náhradní projekty</t>
  </si>
  <si>
    <t>Parkovací místa u obecního úřadu Žermanice</t>
  </si>
  <si>
    <t>Závěrečná etapa stavby hřbitova v Jezdkovicích - výstavba kříže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</si>
</sst>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0" borderId="0" xfId="0" applyFont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4" fontId="4" fillId="0" borderId="1" xfId="0" applyNumberFormat="1" applyFont="1" applyBorder="1"/>
    <xf numFmtId="3" fontId="4" fillId="0" borderId="1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14" fontId="0" fillId="0" borderId="1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14" fontId="10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wrapText="1" shrinkToFi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/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 wrapText="1" shrinkToFi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13" fillId="0" borderId="0" xfId="0" applyFont="1"/>
    <xf numFmtId="0" fontId="7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 shrinkToFit="1"/>
    </xf>
    <xf numFmtId="0" fontId="9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/>
    </xf>
    <xf numFmtId="0" fontId="7" fillId="0" borderId="0" xfId="0" applyFont="1" applyAlignment="1">
      <alignment horizontal="left" wrapText="1" shrinkToFit="1"/>
    </xf>
  </cellXfs>
  <cellStyles count="1">
    <cellStyle name="Normální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ahoma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102128-970C-4C7F-AB1F-605D4ADF849C}" name="Tabulka2" displayName="Tabulka2" ref="A4:AC78" totalsRowShown="0" headerRowDxfId="29" dataDxfId="28" tableBorderDxfId="27">
  <autoFilter ref="A4:AC78" xr:uid="{19102128-970C-4C7F-AB1F-605D4ADF849C}"/>
  <sortState xmlns:xlrd2="http://schemas.microsoft.com/office/spreadsheetml/2017/richdata2" ref="A5:AC78">
    <sortCondition descending="1" ref="S5:S78"/>
    <sortCondition descending="1" ref="I5:I78"/>
  </sortState>
  <tableColumns count="29">
    <tableColumn id="1" xr3:uid="{8F1A191B-6398-4AA8-A28A-46B9B816628B}" name="Pořadí"/>
    <tableColumn id="2" xr3:uid="{B82837D3-D066-4DD1-BF19-A8ADC915D00A}" name="Pořadí žádosti ve VFP" dataDxfId="26"/>
    <tableColumn id="4" xr3:uid="{3FBF8BDB-598E-40D5-B39A-79EB9BBC0B78}" name="Žadatel" dataDxfId="25"/>
    <tableColumn id="5" xr3:uid="{13ECD64F-CA3B-4BEA-BD21-14F182B45998}" name="Právní forma" dataDxfId="24"/>
    <tableColumn id="6" xr3:uid="{E94ECBF3-8460-48F8-9F9C-A40E12FAB0B5}" name="IČ" dataDxfId="23"/>
    <tableColumn id="7" xr3:uid="{C98771AB-B4AD-4EA8-8C59-AE4C19085185}" name="Adresa žadatele" dataDxfId="22"/>
    <tableColumn id="8" xr3:uid="{C776A644-B7EA-4D31-8026-1CD8B0C41D3D}" name="Název proj"/>
    <tableColumn id="9" xr3:uid="{4CB7B734-DF26-4FA0-BE17-7B5545E450B4}" name="Celkové uznatelné náklady projektu (Kč)" dataDxfId="21"/>
    <tableColumn id="10" xr3:uid="{89E581E8-1AFD-47D1-BECB-836E595F9B3F}" name="Podíl žadatele na uznatelných nákladech projektu (%)" dataDxfId="20">
      <calculatedColumnFormula>J5/H5</calculatedColumnFormula>
    </tableColumn>
    <tableColumn id="11" xr3:uid="{165060CF-0A58-4746-B290-E2BA7C374422}" name="Podíl žadatele na uznatelných nákladech projektu (Kč)" dataDxfId="19"/>
    <tableColumn id="12" xr3:uid="{9C03315F-6666-48DA-A777-5A60244ACDA2}" name="Podíl dotace na uznatelných nákladech projektu (Kč)" dataDxfId="18"/>
    <tableColumn id="13" xr3:uid="{7FD678B1-9230-4740-8EF8-E1CFD58ADB78}" name="Podíl dotace na uznatelných nákladech projektu (%)" dataDxfId="17">
      <calculatedColumnFormula>K5/H5</calculatedColumnFormula>
    </tableColumn>
    <tableColumn id="14" xr3:uid="{19A153EC-894E-4C2E-A2B0-91795E1C7204}" name="Kontrola % dotace obce do 5 tis. obyvatel" dataDxfId="16">
      <calculatedColumnFormula>IF(L5&gt;60%,"chyba","ok")</calculatedColumnFormula>
    </tableColumn>
    <tableColumn id="3" xr3:uid="{D94BF912-04A3-4C10-A9FA-5B3B438FBD07}" name="Kontrola % dotace obce VR 2024" dataDxfId="15">
      <calculatedColumnFormula>IF(M5&gt;60%,"chyba","ok")</calculatedColumnFormula>
    </tableColumn>
    <tableColumn id="15" xr3:uid="{7D2A2BA5-9C30-4945-9673-7F595C582402}" name="Dotace investiční (Kč)" dataDxfId="14">
      <calculatedColumnFormula>K5</calculatedColumnFormula>
    </tableColumn>
    <tableColumn id="16" xr3:uid="{AB6964BD-29D5-4DDC-87F5-02B60DE013DF}" name="Maximální časová použitelnost dotace od - do" dataDxfId="13"/>
    <tableColumn id="17" xr3:uid="{03A5CA64-F6C1-45AD-AA5A-088A23B85481}" name="hodnotitel 1" dataDxfId="12"/>
    <tableColumn id="18" xr3:uid="{44A33656-5D7B-4140-8B84-87CF88D84D18}" name="hodnotitel 2" dataDxfId="11"/>
    <tableColumn id="19" xr3:uid="{27F3EB2A-3456-4ED6-981E-33E0E7CC65E6}" name="CELKEM BODŮ průměr" dataDxfId="10">
      <calculatedColumnFormula>(Q5+R5)/2</calculatedColumnFormula>
    </tableColumn>
    <tableColumn id="20" xr3:uid="{AD6025C7-3509-422B-BD01-20AE2AECC088}" name="číslo smlouvy" dataDxfId="9"/>
    <tableColumn id="21" xr3:uid="{E47CC541-FB4D-4F50-BB10-AEC403CCE082}" name="Nabytí účinnosti smlouvy" dataDxfId="8"/>
    <tableColumn id="22" xr3:uid="{A52A781B-0DCD-4C5B-9EB9-0A86A9EACF5E}" name="1. splátka dotace" dataDxfId="7"/>
    <tableColumn id="23" xr3:uid="{533E8FFE-2F1C-44AC-B685-09EDD9805C58}" name="1. splátka dotace vyplacení" dataDxfId="6"/>
    <tableColumn id="24" xr3:uid="{CF05E9B4-0FAD-446A-A916-6CBF106BB6B1}" name="ZV předloženo" dataDxfId="5"/>
    <tableColumn id="25" xr3:uid="{08E4A6C7-7B2F-4470-B743-E1C4E77C8984}" name="2. splátka dotace" dataDxfId="4"/>
    <tableColumn id="26" xr3:uid="{8453D154-D20A-40FF-A941-3A350BE248FA}" name="2. splátka dotace vyplacení" dataDxfId="3"/>
    <tableColumn id="27" xr3:uid="{67862E80-3F15-4E77-83C5-987C06C74991}" name="Skutečně čerpáno celkem" dataDxfId="2"/>
    <tableColumn id="28" xr3:uid="{7355CB11-FBB3-4644-B644-12AFFB14BA59}" name="Úspora celkem projekt" dataDxfId="1"/>
    <tableColumn id="29" xr3:uid="{A73378BC-BD8E-4C1F-8719-2E0D41075394}" name="poznám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9"/>
  <sheetViews>
    <sheetView tabSelected="1" topLeftCell="A68" zoomScale="75" zoomScaleNormal="75" workbookViewId="0">
      <selection activeCell="G79" sqref="G79"/>
    </sheetView>
  </sheetViews>
  <sheetFormatPr defaultRowHeight="15" x14ac:dyDescent="0.25"/>
  <cols>
    <col min="1" max="2" width="10.7109375" customWidth="1"/>
    <col min="3" max="3" width="27.42578125" customWidth="1"/>
    <col min="4" max="4" width="16.28515625" customWidth="1"/>
    <col min="5" max="5" width="12.5703125" customWidth="1"/>
    <col min="6" max="6" width="36.42578125" customWidth="1"/>
    <col min="7" max="7" width="52" customWidth="1"/>
    <col min="8" max="8" width="15.7109375" customWidth="1"/>
    <col min="9" max="9" width="23" customWidth="1"/>
    <col min="10" max="11" width="15.7109375" customWidth="1"/>
    <col min="12" max="12" width="19.140625" customWidth="1"/>
    <col min="13" max="14" width="10.7109375" hidden="1" customWidth="1"/>
    <col min="15" max="15" width="18" customWidth="1"/>
    <col min="16" max="16" width="15.7109375" customWidth="1"/>
    <col min="17" max="19" width="10.7109375" customWidth="1"/>
    <col min="20" max="20" width="18.85546875" hidden="1" customWidth="1"/>
    <col min="21" max="21" width="30.7109375" hidden="1" customWidth="1"/>
    <col min="22" max="22" width="20.5703125" hidden="1" customWidth="1"/>
    <col min="23" max="23" width="30.7109375" hidden="1" customWidth="1"/>
    <col min="24" max="24" width="18.85546875" hidden="1" customWidth="1"/>
    <col min="25" max="25" width="20.5703125" hidden="1" customWidth="1"/>
    <col min="26" max="26" width="30.7109375" hidden="1" customWidth="1"/>
    <col min="27" max="27" width="29.28515625" hidden="1" customWidth="1"/>
    <col min="28" max="28" width="26.28515625" hidden="1" customWidth="1"/>
    <col min="29" max="29" width="37.5703125" hidden="1" customWidth="1"/>
  </cols>
  <sheetData>
    <row r="1" spans="1:29" x14ac:dyDescent="0.25">
      <c r="A1" s="18"/>
      <c r="B1" s="18"/>
    </row>
    <row r="2" spans="1:29" x14ac:dyDescent="0.25">
      <c r="A2" t="s">
        <v>327</v>
      </c>
      <c r="B2" s="18"/>
    </row>
    <row r="3" spans="1:29" ht="19.5" customHeight="1" x14ac:dyDescent="0.25">
      <c r="A3" s="1"/>
      <c r="B3" s="1"/>
    </row>
    <row r="4" spans="1:29" ht="185.25" customHeight="1" x14ac:dyDescent="0.25">
      <c r="A4" s="40" t="s">
        <v>0</v>
      </c>
      <c r="B4" s="58" t="s">
        <v>1</v>
      </c>
      <c r="C4" s="41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2" t="s">
        <v>7</v>
      </c>
      <c r="I4" s="43" t="s">
        <v>8</v>
      </c>
      <c r="J4" s="44" t="s">
        <v>9</v>
      </c>
      <c r="K4" s="44" t="s">
        <v>10</v>
      </c>
      <c r="L4" s="44" t="s">
        <v>11</v>
      </c>
      <c r="M4" s="44" t="s">
        <v>12</v>
      </c>
      <c r="N4" s="44" t="s">
        <v>13</v>
      </c>
      <c r="O4" s="45" t="s">
        <v>14</v>
      </c>
      <c r="P4" s="46" t="s">
        <v>15</v>
      </c>
      <c r="Q4" s="41" t="s">
        <v>16</v>
      </c>
      <c r="R4" s="41" t="s">
        <v>17</v>
      </c>
      <c r="S4" s="41" t="s">
        <v>18</v>
      </c>
      <c r="T4" s="46" t="s">
        <v>19</v>
      </c>
      <c r="U4" s="46" t="s">
        <v>20</v>
      </c>
      <c r="V4" s="46" t="s">
        <v>21</v>
      </c>
      <c r="W4" s="46" t="s">
        <v>22</v>
      </c>
      <c r="X4" s="46" t="s">
        <v>23</v>
      </c>
      <c r="Y4" s="46" t="s">
        <v>24</v>
      </c>
      <c r="Z4" s="46" t="s">
        <v>25</v>
      </c>
      <c r="AA4" s="46" t="s">
        <v>26</v>
      </c>
      <c r="AB4" s="46" t="s">
        <v>27</v>
      </c>
      <c r="AC4" s="47" t="s">
        <v>28</v>
      </c>
    </row>
    <row r="5" spans="1:29" ht="54" customHeight="1" x14ac:dyDescent="0.25">
      <c r="A5" s="31">
        <v>57</v>
      </c>
      <c r="B5" s="51">
        <v>79</v>
      </c>
      <c r="C5" s="4" t="s">
        <v>159</v>
      </c>
      <c r="D5" s="4" t="s">
        <v>30</v>
      </c>
      <c r="E5" s="5" t="s">
        <v>160</v>
      </c>
      <c r="F5" s="4" t="s">
        <v>161</v>
      </c>
      <c r="G5" s="30" t="s">
        <v>162</v>
      </c>
      <c r="H5" s="2">
        <v>3571000</v>
      </c>
      <c r="I5" s="7">
        <f t="shared" ref="I5:I12" si="0">J5/H5</f>
        <v>0.859983197983758</v>
      </c>
      <c r="J5" s="2">
        <v>3071000</v>
      </c>
      <c r="K5" s="2">
        <v>500000</v>
      </c>
      <c r="L5" s="8">
        <f t="shared" ref="L5:L12" si="1">K5/H5</f>
        <v>0.14001680201624195</v>
      </c>
      <c r="M5" s="8" t="str">
        <f t="shared" ref="M5:M12" si="2">IF(L5&gt;60%,"chyba","ok")</f>
        <v>ok</v>
      </c>
      <c r="N5" s="8"/>
      <c r="O5" s="2">
        <f t="shared" ref="O5:O12" si="3">K5</f>
        <v>500000</v>
      </c>
      <c r="P5" s="9" t="s">
        <v>34</v>
      </c>
      <c r="Q5" s="4">
        <v>38</v>
      </c>
      <c r="R5" s="4">
        <v>38</v>
      </c>
      <c r="S5" s="3">
        <f t="shared" ref="S5:S12" si="4">(Q5+R5)/2</f>
        <v>38</v>
      </c>
      <c r="T5" s="75"/>
      <c r="U5" s="75"/>
      <c r="V5" s="74"/>
      <c r="W5" s="75"/>
      <c r="X5" s="75"/>
      <c r="Y5" s="76"/>
      <c r="Z5" s="75"/>
      <c r="AA5" s="76"/>
      <c r="AB5" s="76"/>
      <c r="AC5" s="79"/>
    </row>
    <row r="6" spans="1:29" ht="54" customHeight="1" x14ac:dyDescent="0.25">
      <c r="A6" s="31">
        <v>58</v>
      </c>
      <c r="B6" s="66">
        <v>117</v>
      </c>
      <c r="C6" s="67" t="s">
        <v>245</v>
      </c>
      <c r="D6" s="67" t="s">
        <v>30</v>
      </c>
      <c r="E6" s="68" t="s">
        <v>246</v>
      </c>
      <c r="F6" s="67" t="s">
        <v>247</v>
      </c>
      <c r="G6" s="77" t="s">
        <v>248</v>
      </c>
      <c r="H6" s="48">
        <v>1680762</v>
      </c>
      <c r="I6" s="69">
        <f t="shared" si="0"/>
        <v>0.70251588267702392</v>
      </c>
      <c r="J6" s="48">
        <v>1180762</v>
      </c>
      <c r="K6" s="48">
        <v>500000</v>
      </c>
      <c r="L6" s="70">
        <f t="shared" si="1"/>
        <v>0.29748411732297614</v>
      </c>
      <c r="M6" s="70" t="str">
        <f t="shared" si="2"/>
        <v>ok</v>
      </c>
      <c r="N6" s="70"/>
      <c r="O6" s="48">
        <f t="shared" si="3"/>
        <v>500000</v>
      </c>
      <c r="P6" s="71" t="s">
        <v>34</v>
      </c>
      <c r="Q6" s="67">
        <v>37</v>
      </c>
      <c r="R6" s="67">
        <v>39</v>
      </c>
      <c r="S6" s="72">
        <f t="shared" si="4"/>
        <v>38</v>
      </c>
      <c r="T6" s="73"/>
      <c r="U6" s="73"/>
      <c r="V6" s="48"/>
      <c r="W6" s="73"/>
      <c r="X6" s="73"/>
      <c r="Y6" s="48"/>
      <c r="Z6" s="73"/>
      <c r="AA6" s="48"/>
      <c r="AB6" s="48"/>
      <c r="AC6" s="78"/>
    </row>
    <row r="7" spans="1:29" ht="54" customHeight="1" x14ac:dyDescent="0.25">
      <c r="A7" s="31">
        <v>59</v>
      </c>
      <c r="B7" s="31">
        <v>121</v>
      </c>
      <c r="C7" s="4" t="s">
        <v>253</v>
      </c>
      <c r="D7" s="4" t="s">
        <v>30</v>
      </c>
      <c r="E7" s="5" t="s">
        <v>254</v>
      </c>
      <c r="F7" s="4" t="s">
        <v>255</v>
      </c>
      <c r="G7" s="6" t="s">
        <v>256</v>
      </c>
      <c r="H7" s="2">
        <v>1300000</v>
      </c>
      <c r="I7" s="7">
        <f t="shared" si="0"/>
        <v>0.61538461538461542</v>
      </c>
      <c r="J7" s="2">
        <v>800000</v>
      </c>
      <c r="K7" s="2">
        <v>500000</v>
      </c>
      <c r="L7" s="8">
        <f t="shared" si="1"/>
        <v>0.38461538461538464</v>
      </c>
      <c r="M7" s="8" t="str">
        <f t="shared" si="2"/>
        <v>ok</v>
      </c>
      <c r="N7" s="8"/>
      <c r="O7" s="2">
        <f t="shared" si="3"/>
        <v>500000</v>
      </c>
      <c r="P7" s="9" t="s">
        <v>34</v>
      </c>
      <c r="Q7" s="4">
        <v>39</v>
      </c>
      <c r="R7" s="4">
        <v>37</v>
      </c>
      <c r="S7" s="3">
        <f t="shared" si="4"/>
        <v>38</v>
      </c>
      <c r="T7" s="49"/>
      <c r="U7" s="9"/>
      <c r="V7" s="23"/>
      <c r="W7" s="23"/>
      <c r="X7" s="23"/>
      <c r="Y7" s="23"/>
      <c r="Z7" s="23"/>
      <c r="AA7" s="23"/>
      <c r="AB7" s="23"/>
      <c r="AC7" s="37"/>
    </row>
    <row r="8" spans="1:29" ht="54" customHeight="1" x14ac:dyDescent="0.25">
      <c r="A8" s="31">
        <v>60</v>
      </c>
      <c r="B8" s="31">
        <v>41</v>
      </c>
      <c r="C8" s="4" t="s">
        <v>99</v>
      </c>
      <c r="D8" s="4" t="s">
        <v>30</v>
      </c>
      <c r="E8" s="5" t="s">
        <v>100</v>
      </c>
      <c r="F8" s="4" t="s">
        <v>101</v>
      </c>
      <c r="G8" s="30" t="s">
        <v>102</v>
      </c>
      <c r="H8" s="2">
        <v>1283000</v>
      </c>
      <c r="I8" s="7">
        <f t="shared" si="0"/>
        <v>0.61028838659392048</v>
      </c>
      <c r="J8" s="2">
        <v>783000</v>
      </c>
      <c r="K8" s="2">
        <v>500000</v>
      </c>
      <c r="L8" s="8">
        <f t="shared" si="1"/>
        <v>0.38971161340607952</v>
      </c>
      <c r="M8" s="8" t="str">
        <f t="shared" si="2"/>
        <v>ok</v>
      </c>
      <c r="N8" s="8"/>
      <c r="O8" s="2">
        <f t="shared" si="3"/>
        <v>500000</v>
      </c>
      <c r="P8" s="9" t="s">
        <v>34</v>
      </c>
      <c r="Q8" s="4">
        <v>40</v>
      </c>
      <c r="R8" s="4">
        <v>36</v>
      </c>
      <c r="S8" s="3">
        <f t="shared" si="4"/>
        <v>38</v>
      </c>
      <c r="T8" s="49"/>
      <c r="U8" s="9"/>
      <c r="V8" s="2"/>
      <c r="W8" s="19"/>
      <c r="X8" s="19"/>
      <c r="Y8" s="2"/>
      <c r="Z8" s="19"/>
      <c r="AA8" s="2"/>
      <c r="AB8" s="2"/>
      <c r="AC8" s="32"/>
    </row>
    <row r="9" spans="1:29" ht="54" customHeight="1" x14ac:dyDescent="0.25">
      <c r="A9" s="31">
        <v>61</v>
      </c>
      <c r="B9" s="31">
        <v>63</v>
      </c>
      <c r="C9" s="4" t="s">
        <v>135</v>
      </c>
      <c r="D9" s="4" t="s">
        <v>30</v>
      </c>
      <c r="E9" s="5" t="s">
        <v>136</v>
      </c>
      <c r="F9" s="4" t="s">
        <v>137</v>
      </c>
      <c r="G9" s="30" t="s">
        <v>138</v>
      </c>
      <c r="H9" s="2">
        <v>600000</v>
      </c>
      <c r="I9" s="7">
        <f t="shared" si="0"/>
        <v>0.46666666666666667</v>
      </c>
      <c r="J9" s="2">
        <v>280000</v>
      </c>
      <c r="K9" s="2">
        <v>320000</v>
      </c>
      <c r="L9" s="8">
        <f t="shared" si="1"/>
        <v>0.53333333333333333</v>
      </c>
      <c r="M9" s="8" t="str">
        <f t="shared" si="2"/>
        <v>ok</v>
      </c>
      <c r="N9" s="8"/>
      <c r="O9" s="2">
        <f t="shared" si="3"/>
        <v>320000</v>
      </c>
      <c r="P9" s="9" t="s">
        <v>34</v>
      </c>
      <c r="Q9" s="4">
        <v>38</v>
      </c>
      <c r="R9" s="4">
        <v>38</v>
      </c>
      <c r="S9" s="3">
        <f t="shared" si="4"/>
        <v>38</v>
      </c>
      <c r="T9" s="49"/>
      <c r="U9" s="9"/>
      <c r="V9" s="23"/>
      <c r="W9" s="23"/>
      <c r="X9" s="23"/>
      <c r="Y9" s="23"/>
      <c r="Z9" s="23"/>
      <c r="AA9" s="23"/>
      <c r="AB9" s="23"/>
      <c r="AC9" s="37"/>
    </row>
    <row r="10" spans="1:29" ht="54" customHeight="1" x14ac:dyDescent="0.25">
      <c r="A10" s="31">
        <v>62</v>
      </c>
      <c r="B10" s="31">
        <v>24</v>
      </c>
      <c r="C10" s="4" t="s">
        <v>62</v>
      </c>
      <c r="D10" s="4" t="s">
        <v>30</v>
      </c>
      <c r="E10" s="5" t="s">
        <v>63</v>
      </c>
      <c r="F10" s="4" t="s">
        <v>64</v>
      </c>
      <c r="G10" s="6" t="s">
        <v>65</v>
      </c>
      <c r="H10" s="2">
        <v>900000</v>
      </c>
      <c r="I10" s="7">
        <f t="shared" si="0"/>
        <v>0.44444444444444442</v>
      </c>
      <c r="J10" s="2">
        <v>400000</v>
      </c>
      <c r="K10" s="2">
        <v>500000</v>
      </c>
      <c r="L10" s="8">
        <f t="shared" si="1"/>
        <v>0.55555555555555558</v>
      </c>
      <c r="M10" s="8" t="str">
        <f t="shared" si="2"/>
        <v>ok</v>
      </c>
      <c r="N10" s="8"/>
      <c r="O10" s="2">
        <f t="shared" si="3"/>
        <v>500000</v>
      </c>
      <c r="P10" s="9" t="s">
        <v>34</v>
      </c>
      <c r="Q10" s="4">
        <v>39</v>
      </c>
      <c r="R10" s="4">
        <v>37</v>
      </c>
      <c r="S10" s="3">
        <f t="shared" si="4"/>
        <v>38</v>
      </c>
      <c r="T10" s="49"/>
      <c r="U10" s="9"/>
      <c r="V10" s="23"/>
      <c r="W10" s="23"/>
      <c r="X10" s="23"/>
      <c r="Y10" s="23"/>
      <c r="Z10" s="23"/>
      <c r="AA10" s="23"/>
      <c r="AB10" s="23"/>
      <c r="AC10" s="37"/>
    </row>
    <row r="11" spans="1:29" ht="54" customHeight="1" x14ac:dyDescent="0.25">
      <c r="A11" s="31">
        <v>63</v>
      </c>
      <c r="B11" s="31">
        <v>55</v>
      </c>
      <c r="C11" s="4" t="s">
        <v>127</v>
      </c>
      <c r="D11" s="4" t="s">
        <v>30</v>
      </c>
      <c r="E11" s="5" t="s">
        <v>128</v>
      </c>
      <c r="F11" s="4" t="s">
        <v>129</v>
      </c>
      <c r="G11" s="6" t="s">
        <v>130</v>
      </c>
      <c r="H11" s="2">
        <v>848000</v>
      </c>
      <c r="I11" s="7">
        <f t="shared" si="0"/>
        <v>0.41037735849056606</v>
      </c>
      <c r="J11" s="2">
        <v>348000</v>
      </c>
      <c r="K11" s="2">
        <v>500000</v>
      </c>
      <c r="L11" s="8">
        <f t="shared" si="1"/>
        <v>0.589622641509434</v>
      </c>
      <c r="M11" s="8" t="str">
        <f t="shared" si="2"/>
        <v>ok</v>
      </c>
      <c r="N11" s="8"/>
      <c r="O11" s="2">
        <f t="shared" si="3"/>
        <v>500000</v>
      </c>
      <c r="P11" s="9" t="s">
        <v>34</v>
      </c>
      <c r="Q11" s="4">
        <v>37</v>
      </c>
      <c r="R11" s="4">
        <v>39</v>
      </c>
      <c r="S11" s="3">
        <f t="shared" si="4"/>
        <v>38</v>
      </c>
      <c r="T11" s="19"/>
      <c r="U11" s="19"/>
      <c r="V11" s="2"/>
      <c r="W11" s="19"/>
      <c r="X11" s="19"/>
      <c r="Y11" s="10"/>
      <c r="Z11" s="19"/>
      <c r="AA11" s="10"/>
      <c r="AB11" s="10"/>
      <c r="AC11" s="35"/>
    </row>
    <row r="12" spans="1:29" ht="54" customHeight="1" x14ac:dyDescent="0.25">
      <c r="A12" s="31">
        <v>64</v>
      </c>
      <c r="B12" s="31">
        <v>134</v>
      </c>
      <c r="C12" s="4" t="s">
        <v>281</v>
      </c>
      <c r="D12" s="4" t="s">
        <v>30</v>
      </c>
      <c r="E12" s="5" t="s">
        <v>282</v>
      </c>
      <c r="F12" s="4" t="s">
        <v>283</v>
      </c>
      <c r="G12" s="30" t="s">
        <v>284</v>
      </c>
      <c r="H12" s="2">
        <v>298500</v>
      </c>
      <c r="I12" s="7">
        <f t="shared" si="0"/>
        <v>0.4</v>
      </c>
      <c r="J12" s="2">
        <v>119400</v>
      </c>
      <c r="K12" s="2">
        <v>179100</v>
      </c>
      <c r="L12" s="8">
        <f t="shared" si="1"/>
        <v>0.6</v>
      </c>
      <c r="M12" s="8" t="str">
        <f t="shared" si="2"/>
        <v>ok</v>
      </c>
      <c r="N12" s="8"/>
      <c r="O12" s="2">
        <f t="shared" si="3"/>
        <v>179100</v>
      </c>
      <c r="P12" s="9" t="s">
        <v>34</v>
      </c>
      <c r="Q12" s="4">
        <v>38</v>
      </c>
      <c r="R12" s="4">
        <v>38</v>
      </c>
      <c r="S12" s="3">
        <f t="shared" si="4"/>
        <v>38</v>
      </c>
      <c r="T12" s="19"/>
      <c r="U12" s="19"/>
      <c r="V12" s="2"/>
      <c r="W12" s="19"/>
      <c r="X12" s="19"/>
      <c r="Y12" s="2"/>
      <c r="Z12" s="19"/>
      <c r="AA12" s="2"/>
      <c r="AB12" s="2"/>
      <c r="AC12" s="35"/>
    </row>
    <row r="13" spans="1:29" ht="54" customHeight="1" x14ac:dyDescent="0.25">
      <c r="A13" s="31">
        <v>65</v>
      </c>
      <c r="B13" s="31">
        <v>132</v>
      </c>
      <c r="C13" s="4" t="s">
        <v>273</v>
      </c>
      <c r="D13" s="4" t="s">
        <v>91</v>
      </c>
      <c r="E13" s="5" t="s">
        <v>274</v>
      </c>
      <c r="F13" s="4" t="s">
        <v>275</v>
      </c>
      <c r="G13" s="30" t="s">
        <v>276</v>
      </c>
      <c r="H13" s="2">
        <v>400000</v>
      </c>
      <c r="I13" s="7">
        <f t="shared" ref="I13:I44" si="5">J13/H13</f>
        <v>0.31</v>
      </c>
      <c r="J13" s="2">
        <v>124000</v>
      </c>
      <c r="K13" s="2">
        <v>276000</v>
      </c>
      <c r="L13" s="8">
        <f t="shared" ref="L13:L44" si="6">K13/H13</f>
        <v>0.69</v>
      </c>
      <c r="M13" s="8"/>
      <c r="N13" s="8" t="str">
        <f>IF(M13&gt;80%,"chyba","ok")</f>
        <v>ok</v>
      </c>
      <c r="O13" s="2">
        <f t="shared" ref="O13:O44" si="7">K13</f>
        <v>276000</v>
      </c>
      <c r="P13" s="9" t="s">
        <v>34</v>
      </c>
      <c r="Q13" s="4">
        <v>37</v>
      </c>
      <c r="R13" s="4">
        <v>39</v>
      </c>
      <c r="S13" s="3">
        <f t="shared" ref="S13:S44" si="8">(Q13+R13)/2</f>
        <v>38</v>
      </c>
      <c r="T13" s="19"/>
      <c r="U13" s="19"/>
      <c r="V13" s="2"/>
      <c r="W13" s="19"/>
      <c r="X13" s="19"/>
      <c r="Y13" s="10"/>
      <c r="Z13" s="19"/>
      <c r="AA13" s="10"/>
      <c r="AB13" s="10"/>
      <c r="AC13" s="38"/>
    </row>
    <row r="14" spans="1:29" ht="54" customHeight="1" x14ac:dyDescent="0.25">
      <c r="A14" s="31">
        <v>66</v>
      </c>
      <c r="B14" s="31">
        <v>90</v>
      </c>
      <c r="C14" s="4" t="s">
        <v>190</v>
      </c>
      <c r="D14" s="4" t="s">
        <v>30</v>
      </c>
      <c r="E14" s="5" t="s">
        <v>191</v>
      </c>
      <c r="F14" s="4" t="s">
        <v>192</v>
      </c>
      <c r="G14" s="6" t="s">
        <v>193</v>
      </c>
      <c r="H14" s="2">
        <v>625000</v>
      </c>
      <c r="I14" s="7">
        <f t="shared" si="5"/>
        <v>0.2</v>
      </c>
      <c r="J14" s="2">
        <v>125000</v>
      </c>
      <c r="K14" s="2">
        <v>500000</v>
      </c>
      <c r="L14" s="8">
        <f t="shared" si="6"/>
        <v>0.8</v>
      </c>
      <c r="M14" s="8"/>
      <c r="N14" s="8" t="str">
        <f>IF(M14&gt;60%,"chyba","ok")</f>
        <v>ok</v>
      </c>
      <c r="O14" s="2">
        <f t="shared" si="7"/>
        <v>500000</v>
      </c>
      <c r="P14" s="9" t="s">
        <v>34</v>
      </c>
      <c r="Q14" s="4">
        <v>38</v>
      </c>
      <c r="R14" s="4">
        <v>38</v>
      </c>
      <c r="S14" s="3">
        <f t="shared" si="8"/>
        <v>38</v>
      </c>
      <c r="T14" s="19"/>
      <c r="U14" s="19"/>
      <c r="V14" s="2"/>
      <c r="W14" s="19"/>
      <c r="X14" s="19"/>
      <c r="Y14" s="2"/>
      <c r="Z14" s="19"/>
      <c r="AA14" s="2"/>
      <c r="AB14" s="2"/>
      <c r="AC14" s="36"/>
    </row>
    <row r="15" spans="1:29" ht="54" customHeight="1" x14ac:dyDescent="0.25">
      <c r="A15" s="31">
        <v>67</v>
      </c>
      <c r="B15" s="31">
        <v>81</v>
      </c>
      <c r="C15" s="4" t="s">
        <v>163</v>
      </c>
      <c r="D15" s="4" t="s">
        <v>30</v>
      </c>
      <c r="E15" s="5" t="s">
        <v>164</v>
      </c>
      <c r="F15" s="4" t="s">
        <v>165</v>
      </c>
      <c r="G15" s="30" t="s">
        <v>166</v>
      </c>
      <c r="H15" s="2">
        <v>1470545</v>
      </c>
      <c r="I15" s="7">
        <f t="shared" si="5"/>
        <v>0.65999000370610894</v>
      </c>
      <c r="J15" s="2">
        <v>970545</v>
      </c>
      <c r="K15" s="2">
        <v>500000</v>
      </c>
      <c r="L15" s="8">
        <f t="shared" si="6"/>
        <v>0.34000999629389106</v>
      </c>
      <c r="M15" s="8" t="str">
        <f>IF(L15&gt;60%,"chyba","ok")</f>
        <v>ok</v>
      </c>
      <c r="N15" s="8"/>
      <c r="O15" s="2">
        <f t="shared" si="7"/>
        <v>500000</v>
      </c>
      <c r="P15" s="9" t="s">
        <v>34</v>
      </c>
      <c r="Q15" s="4">
        <v>37</v>
      </c>
      <c r="R15" s="4">
        <v>38</v>
      </c>
      <c r="S15" s="3">
        <f t="shared" si="8"/>
        <v>37.5</v>
      </c>
      <c r="T15" s="19"/>
      <c r="U15" s="19"/>
      <c r="V15" s="2"/>
      <c r="W15" s="19"/>
      <c r="X15" s="19"/>
      <c r="Y15" s="2"/>
      <c r="Z15" s="19"/>
      <c r="AA15" s="2"/>
      <c r="AB15" s="2"/>
      <c r="AC15" s="35"/>
    </row>
    <row r="16" spans="1:29" ht="54" customHeight="1" x14ac:dyDescent="0.25">
      <c r="A16" s="31">
        <v>68</v>
      </c>
      <c r="B16" s="31">
        <v>160</v>
      </c>
      <c r="C16" s="4" t="s">
        <v>317</v>
      </c>
      <c r="D16" s="4" t="s">
        <v>30</v>
      </c>
      <c r="E16" s="5" t="s">
        <v>318</v>
      </c>
      <c r="F16" s="4" t="s">
        <v>319</v>
      </c>
      <c r="G16" s="6" t="s">
        <v>320</v>
      </c>
      <c r="H16" s="2">
        <v>1292000</v>
      </c>
      <c r="I16" s="7">
        <f t="shared" si="5"/>
        <v>0.61300309597523217</v>
      </c>
      <c r="J16" s="2">
        <v>792000</v>
      </c>
      <c r="K16" s="2">
        <v>500000</v>
      </c>
      <c r="L16" s="8">
        <f t="shared" si="6"/>
        <v>0.38699690402476783</v>
      </c>
      <c r="M16" s="8" t="str">
        <f>IF(L16&gt;60%,"chyba","ok")</f>
        <v>ok</v>
      </c>
      <c r="N16" s="8"/>
      <c r="O16" s="2">
        <f t="shared" si="7"/>
        <v>500000</v>
      </c>
      <c r="P16" s="9" t="s">
        <v>34</v>
      </c>
      <c r="Q16" s="4">
        <v>37</v>
      </c>
      <c r="R16" s="4">
        <v>38</v>
      </c>
      <c r="S16" s="3">
        <f t="shared" si="8"/>
        <v>37.5</v>
      </c>
      <c r="T16" s="19"/>
      <c r="U16" s="19"/>
      <c r="V16" s="2"/>
      <c r="W16" s="19"/>
      <c r="X16" s="19"/>
      <c r="Y16" s="10"/>
      <c r="Z16" s="19"/>
      <c r="AA16" s="10"/>
      <c r="AB16" s="10"/>
      <c r="AC16" s="36"/>
    </row>
    <row r="17" spans="1:29" ht="54" customHeight="1" x14ac:dyDescent="0.25">
      <c r="A17" s="31">
        <v>69</v>
      </c>
      <c r="B17" s="31">
        <v>91</v>
      </c>
      <c r="C17" s="4" t="s">
        <v>194</v>
      </c>
      <c r="D17" s="4" t="s">
        <v>30</v>
      </c>
      <c r="E17" s="5" t="s">
        <v>195</v>
      </c>
      <c r="F17" s="4" t="s">
        <v>196</v>
      </c>
      <c r="G17" s="6" t="s">
        <v>197</v>
      </c>
      <c r="H17" s="2">
        <v>1200000</v>
      </c>
      <c r="I17" s="7">
        <f t="shared" si="5"/>
        <v>0.61</v>
      </c>
      <c r="J17" s="2">
        <v>732000</v>
      </c>
      <c r="K17" s="2">
        <v>468000</v>
      </c>
      <c r="L17" s="8">
        <f t="shared" si="6"/>
        <v>0.39</v>
      </c>
      <c r="M17" s="8" t="str">
        <f>IF(L17&gt;60%,"chyba","ok")</f>
        <v>ok</v>
      </c>
      <c r="N17" s="8"/>
      <c r="O17" s="2">
        <f t="shared" si="7"/>
        <v>468000</v>
      </c>
      <c r="P17" s="9" t="s">
        <v>34</v>
      </c>
      <c r="Q17" s="4">
        <v>37</v>
      </c>
      <c r="R17" s="4">
        <v>38</v>
      </c>
      <c r="S17" s="3">
        <f t="shared" si="8"/>
        <v>37.5</v>
      </c>
      <c r="T17" s="49"/>
      <c r="U17" s="19"/>
      <c r="V17" s="2"/>
      <c r="W17" s="19"/>
      <c r="X17" s="19"/>
      <c r="Y17" s="2"/>
      <c r="Z17" s="19"/>
      <c r="AA17" s="2"/>
      <c r="AB17" s="2"/>
      <c r="AC17" s="36"/>
    </row>
    <row r="18" spans="1:29" ht="54" customHeight="1" x14ac:dyDescent="0.25">
      <c r="A18" s="31">
        <v>70</v>
      </c>
      <c r="B18" s="31">
        <v>36</v>
      </c>
      <c r="C18" s="4" t="s">
        <v>82</v>
      </c>
      <c r="D18" s="4" t="s">
        <v>30</v>
      </c>
      <c r="E18" s="5" t="s">
        <v>83</v>
      </c>
      <c r="F18" s="4" t="s">
        <v>84</v>
      </c>
      <c r="G18" s="6" t="s">
        <v>85</v>
      </c>
      <c r="H18" s="2">
        <v>937500</v>
      </c>
      <c r="I18" s="7">
        <f t="shared" si="5"/>
        <v>0.60511999999999999</v>
      </c>
      <c r="J18" s="2">
        <v>567300</v>
      </c>
      <c r="K18" s="2">
        <v>370200</v>
      </c>
      <c r="L18" s="8">
        <f t="shared" si="6"/>
        <v>0.39488000000000001</v>
      </c>
      <c r="M18" s="8" t="str">
        <f>IF(L18&gt;60%,"chyba","ok")</f>
        <v>ok</v>
      </c>
      <c r="N18" s="8"/>
      <c r="O18" s="2">
        <f t="shared" si="7"/>
        <v>370200</v>
      </c>
      <c r="P18" s="9" t="s">
        <v>34</v>
      </c>
      <c r="Q18" s="4">
        <v>38</v>
      </c>
      <c r="R18" s="4">
        <v>37</v>
      </c>
      <c r="S18" s="3">
        <f t="shared" si="8"/>
        <v>37.5</v>
      </c>
      <c r="T18" s="19"/>
      <c r="U18" s="19"/>
      <c r="V18" s="2"/>
      <c r="W18" s="19"/>
      <c r="X18" s="19"/>
      <c r="Y18" s="2"/>
      <c r="Z18" s="19"/>
      <c r="AA18" s="2"/>
      <c r="AB18" s="2"/>
      <c r="AC18" s="35"/>
    </row>
    <row r="19" spans="1:29" ht="54" customHeight="1" x14ac:dyDescent="0.25">
      <c r="A19" s="31">
        <v>71</v>
      </c>
      <c r="B19" s="31">
        <v>50</v>
      </c>
      <c r="C19" s="4" t="s">
        <v>123</v>
      </c>
      <c r="D19" s="4" t="s">
        <v>30</v>
      </c>
      <c r="E19" s="5" t="s">
        <v>124</v>
      </c>
      <c r="F19" s="4" t="s">
        <v>125</v>
      </c>
      <c r="G19" s="6" t="s">
        <v>126</v>
      </c>
      <c r="H19" s="2">
        <v>1130000</v>
      </c>
      <c r="I19" s="7">
        <f t="shared" si="5"/>
        <v>0.55752212389380529</v>
      </c>
      <c r="J19" s="2">
        <v>630000</v>
      </c>
      <c r="K19" s="2">
        <v>500000</v>
      </c>
      <c r="L19" s="8">
        <f t="shared" si="6"/>
        <v>0.44247787610619471</v>
      </c>
      <c r="M19" s="8"/>
      <c r="N19" s="8" t="str">
        <f>IF(M19&gt;80%,"chyba","ok")</f>
        <v>ok</v>
      </c>
      <c r="O19" s="2">
        <f t="shared" si="7"/>
        <v>500000</v>
      </c>
      <c r="P19" s="9" t="s">
        <v>34</v>
      </c>
      <c r="Q19" s="4">
        <v>38</v>
      </c>
      <c r="R19" s="4">
        <v>37</v>
      </c>
      <c r="S19" s="3">
        <f t="shared" si="8"/>
        <v>37.5</v>
      </c>
      <c r="T19" s="19"/>
      <c r="U19" s="19"/>
      <c r="V19" s="2"/>
      <c r="W19" s="19"/>
      <c r="X19" s="19"/>
      <c r="Y19" s="2"/>
      <c r="Z19" s="19"/>
      <c r="AA19" s="2"/>
      <c r="AB19" s="2"/>
      <c r="AC19" s="35"/>
    </row>
    <row r="20" spans="1:29" ht="54" customHeight="1" x14ac:dyDescent="0.25">
      <c r="A20" s="31">
        <v>72</v>
      </c>
      <c r="B20" s="31">
        <v>38</v>
      </c>
      <c r="C20" s="4" t="s">
        <v>90</v>
      </c>
      <c r="D20" s="4" t="s">
        <v>91</v>
      </c>
      <c r="E20" s="5" t="s">
        <v>92</v>
      </c>
      <c r="F20" s="4" t="s">
        <v>93</v>
      </c>
      <c r="G20" s="6" t="s">
        <v>94</v>
      </c>
      <c r="H20" s="2">
        <v>1107000</v>
      </c>
      <c r="I20" s="7">
        <f t="shared" si="5"/>
        <v>0.55736224028906955</v>
      </c>
      <c r="J20" s="2">
        <v>617000</v>
      </c>
      <c r="K20" s="2">
        <v>490000</v>
      </c>
      <c r="L20" s="8">
        <f t="shared" si="6"/>
        <v>0.44263775971093045</v>
      </c>
      <c r="M20" s="8"/>
      <c r="N20" s="8" t="str">
        <f>IF(M20&gt;60%,"chyba","ok")</f>
        <v>ok</v>
      </c>
      <c r="O20" s="2">
        <f t="shared" si="7"/>
        <v>490000</v>
      </c>
      <c r="P20" s="9" t="s">
        <v>34</v>
      </c>
      <c r="Q20" s="4">
        <v>39</v>
      </c>
      <c r="R20" s="4">
        <v>36</v>
      </c>
      <c r="S20" s="3">
        <f t="shared" si="8"/>
        <v>37.5</v>
      </c>
      <c r="T20" s="19"/>
      <c r="U20" s="19"/>
      <c r="V20" s="2"/>
      <c r="W20" s="19"/>
      <c r="X20" s="19"/>
      <c r="Y20" s="2"/>
      <c r="Z20" s="19"/>
      <c r="AA20" s="2"/>
      <c r="AB20" s="2"/>
      <c r="AC20" s="39"/>
    </row>
    <row r="21" spans="1:29" ht="54" customHeight="1" x14ac:dyDescent="0.25">
      <c r="A21" s="31">
        <v>73</v>
      </c>
      <c r="B21" s="31">
        <v>126</v>
      </c>
      <c r="C21" s="4" t="s">
        <v>265</v>
      </c>
      <c r="D21" s="4" t="s">
        <v>30</v>
      </c>
      <c r="E21" s="5" t="s">
        <v>266</v>
      </c>
      <c r="F21" s="4" t="s">
        <v>267</v>
      </c>
      <c r="G21" s="6" t="s">
        <v>268</v>
      </c>
      <c r="H21" s="2">
        <v>1100000</v>
      </c>
      <c r="I21" s="7">
        <f t="shared" si="5"/>
        <v>0.55454545454545456</v>
      </c>
      <c r="J21" s="2">
        <v>610000</v>
      </c>
      <c r="K21" s="2">
        <v>490000</v>
      </c>
      <c r="L21" s="8">
        <f t="shared" si="6"/>
        <v>0.44545454545454544</v>
      </c>
      <c r="M21" s="8" t="str">
        <f t="shared" ref="M21:M55" si="9">IF(L21&gt;60%,"chyba","ok")</f>
        <v>ok</v>
      </c>
      <c r="N21" s="8"/>
      <c r="O21" s="2">
        <f t="shared" si="7"/>
        <v>490000</v>
      </c>
      <c r="P21" s="9" t="s">
        <v>34</v>
      </c>
      <c r="Q21" s="4">
        <v>38</v>
      </c>
      <c r="R21" s="4">
        <v>37</v>
      </c>
      <c r="S21" s="3">
        <f t="shared" si="8"/>
        <v>37.5</v>
      </c>
      <c r="T21" s="49"/>
      <c r="U21" s="9"/>
      <c r="V21" s="23"/>
      <c r="W21" s="23"/>
      <c r="X21" s="23"/>
      <c r="Y21" s="23"/>
      <c r="Z21" s="23"/>
      <c r="AA21" s="23"/>
      <c r="AB21" s="23"/>
      <c r="AC21" s="37"/>
    </row>
    <row r="22" spans="1:29" ht="54" customHeight="1" x14ac:dyDescent="0.25">
      <c r="A22" s="31">
        <v>74</v>
      </c>
      <c r="B22" s="31">
        <v>87</v>
      </c>
      <c r="C22" s="4" t="s">
        <v>182</v>
      </c>
      <c r="D22" s="4" t="s">
        <v>30</v>
      </c>
      <c r="E22" s="5" t="s">
        <v>183</v>
      </c>
      <c r="F22" s="4" t="s">
        <v>184</v>
      </c>
      <c r="G22" s="6" t="s">
        <v>185</v>
      </c>
      <c r="H22" s="2">
        <v>1083289</v>
      </c>
      <c r="I22" s="7">
        <f t="shared" si="5"/>
        <v>0.53844265011460468</v>
      </c>
      <c r="J22" s="2">
        <v>583289</v>
      </c>
      <c r="K22" s="2">
        <v>500000</v>
      </c>
      <c r="L22" s="8">
        <f t="shared" si="6"/>
        <v>0.46155734988539532</v>
      </c>
      <c r="M22" s="8" t="str">
        <f t="shared" si="9"/>
        <v>ok</v>
      </c>
      <c r="N22" s="8"/>
      <c r="O22" s="2">
        <f t="shared" si="7"/>
        <v>500000</v>
      </c>
      <c r="P22" s="9" t="s">
        <v>34</v>
      </c>
      <c r="Q22" s="4">
        <v>37</v>
      </c>
      <c r="R22" s="4">
        <v>38</v>
      </c>
      <c r="S22" s="3">
        <f t="shared" si="8"/>
        <v>37.5</v>
      </c>
      <c r="T22" s="19"/>
      <c r="U22" s="19"/>
      <c r="V22" s="2"/>
      <c r="W22" s="19"/>
      <c r="X22" s="19"/>
      <c r="Y22" s="2"/>
      <c r="Z22" s="19"/>
      <c r="AA22" s="2"/>
      <c r="AB22" s="2"/>
      <c r="AC22" s="35"/>
    </row>
    <row r="23" spans="1:29" ht="54" customHeight="1" x14ac:dyDescent="0.25">
      <c r="A23" s="31">
        <v>75</v>
      </c>
      <c r="B23" s="31">
        <v>62</v>
      </c>
      <c r="C23" s="4" t="s">
        <v>131</v>
      </c>
      <c r="D23" s="4" t="s">
        <v>30</v>
      </c>
      <c r="E23" s="5" t="s">
        <v>132</v>
      </c>
      <c r="F23" s="4" t="s">
        <v>133</v>
      </c>
      <c r="G23" s="30" t="s">
        <v>134</v>
      </c>
      <c r="H23" s="2">
        <v>630000</v>
      </c>
      <c r="I23" s="7">
        <f t="shared" si="5"/>
        <v>0.52380952380952384</v>
      </c>
      <c r="J23" s="2">
        <v>330000</v>
      </c>
      <c r="K23" s="2">
        <v>300000</v>
      </c>
      <c r="L23" s="8">
        <f t="shared" si="6"/>
        <v>0.47619047619047616</v>
      </c>
      <c r="M23" s="8" t="str">
        <f t="shared" si="9"/>
        <v>ok</v>
      </c>
      <c r="N23" s="8"/>
      <c r="O23" s="2">
        <f t="shared" si="7"/>
        <v>300000</v>
      </c>
      <c r="P23" s="9" t="s">
        <v>34</v>
      </c>
      <c r="Q23" s="4">
        <v>37</v>
      </c>
      <c r="R23" s="4">
        <v>38</v>
      </c>
      <c r="S23" s="3">
        <f t="shared" si="8"/>
        <v>37.5</v>
      </c>
      <c r="T23" s="19"/>
      <c r="U23" s="19"/>
      <c r="V23" s="2"/>
      <c r="W23" s="19"/>
      <c r="X23" s="19"/>
      <c r="Y23" s="2"/>
      <c r="Z23" s="19"/>
      <c r="AA23" s="2"/>
      <c r="AB23" s="2"/>
      <c r="AC23" s="35"/>
    </row>
    <row r="24" spans="1:29" ht="54" customHeight="1" x14ac:dyDescent="0.25">
      <c r="A24" s="31">
        <v>76</v>
      </c>
      <c r="B24" s="31">
        <v>135</v>
      </c>
      <c r="C24" s="4" t="s">
        <v>285</v>
      </c>
      <c r="D24" s="4" t="s">
        <v>30</v>
      </c>
      <c r="E24" s="5" t="s">
        <v>286</v>
      </c>
      <c r="F24" s="4" t="s">
        <v>287</v>
      </c>
      <c r="G24" s="6" t="s">
        <v>288</v>
      </c>
      <c r="H24" s="2">
        <v>982900</v>
      </c>
      <c r="I24" s="7">
        <f t="shared" si="5"/>
        <v>0.49130125139892156</v>
      </c>
      <c r="J24" s="2">
        <v>482900</v>
      </c>
      <c r="K24" s="2">
        <v>500000</v>
      </c>
      <c r="L24" s="8">
        <f t="shared" si="6"/>
        <v>0.50869874860107844</v>
      </c>
      <c r="M24" s="8" t="str">
        <f t="shared" si="9"/>
        <v>ok</v>
      </c>
      <c r="N24" s="8"/>
      <c r="O24" s="2">
        <f t="shared" si="7"/>
        <v>500000</v>
      </c>
      <c r="P24" s="9" t="s">
        <v>34</v>
      </c>
      <c r="Q24" s="4">
        <v>37</v>
      </c>
      <c r="R24" s="4">
        <v>38</v>
      </c>
      <c r="S24" s="3">
        <f t="shared" si="8"/>
        <v>37.5</v>
      </c>
      <c r="T24" s="19"/>
      <c r="U24" s="19"/>
      <c r="V24" s="2"/>
      <c r="W24" s="19"/>
      <c r="X24" s="19"/>
      <c r="Y24" s="10"/>
      <c r="Z24" s="19"/>
      <c r="AA24" s="10"/>
      <c r="AB24" s="10"/>
      <c r="AC24" s="34"/>
    </row>
    <row r="25" spans="1:29" ht="54" customHeight="1" x14ac:dyDescent="0.25">
      <c r="A25" s="31">
        <v>77</v>
      </c>
      <c r="B25" s="31">
        <v>124</v>
      </c>
      <c r="C25" s="4" t="s">
        <v>257</v>
      </c>
      <c r="D25" s="4" t="s">
        <v>30</v>
      </c>
      <c r="E25" s="5" t="s">
        <v>258</v>
      </c>
      <c r="F25" s="4" t="s">
        <v>259</v>
      </c>
      <c r="G25" s="30" t="s">
        <v>260</v>
      </c>
      <c r="H25" s="2">
        <v>875780</v>
      </c>
      <c r="I25" s="7">
        <f t="shared" si="5"/>
        <v>0.42908036264815363</v>
      </c>
      <c r="J25" s="2">
        <v>375780</v>
      </c>
      <c r="K25" s="2">
        <v>500000</v>
      </c>
      <c r="L25" s="8">
        <f t="shared" si="6"/>
        <v>0.57091963735184637</v>
      </c>
      <c r="M25" s="8" t="str">
        <f t="shared" si="9"/>
        <v>ok</v>
      </c>
      <c r="N25" s="8"/>
      <c r="O25" s="2">
        <f t="shared" si="7"/>
        <v>500000</v>
      </c>
      <c r="P25" s="9" t="s">
        <v>34</v>
      </c>
      <c r="Q25" s="4">
        <v>38</v>
      </c>
      <c r="R25" s="4">
        <v>37</v>
      </c>
      <c r="S25" s="3">
        <f t="shared" si="8"/>
        <v>37.5</v>
      </c>
      <c r="T25" s="49"/>
      <c r="U25" s="9"/>
      <c r="V25" s="23"/>
      <c r="W25" s="23"/>
      <c r="X25" s="23"/>
      <c r="Y25" s="23"/>
      <c r="Z25" s="23"/>
      <c r="AA25" s="23"/>
      <c r="AB25" s="23"/>
      <c r="AC25" s="37"/>
    </row>
    <row r="26" spans="1:29" ht="54" customHeight="1" x14ac:dyDescent="0.25">
      <c r="A26" s="31">
        <v>78</v>
      </c>
      <c r="B26" s="31">
        <v>47</v>
      </c>
      <c r="C26" s="4" t="s">
        <v>111</v>
      </c>
      <c r="D26" s="4" t="s">
        <v>30</v>
      </c>
      <c r="E26" s="5" t="s">
        <v>112</v>
      </c>
      <c r="F26" s="4" t="s">
        <v>113</v>
      </c>
      <c r="G26" s="6" t="s">
        <v>114</v>
      </c>
      <c r="H26" s="2">
        <v>262000</v>
      </c>
      <c r="I26" s="7">
        <f t="shared" si="5"/>
        <v>0.41030534351145037</v>
      </c>
      <c r="J26" s="2">
        <v>107500</v>
      </c>
      <c r="K26" s="2">
        <v>154500</v>
      </c>
      <c r="L26" s="8">
        <f t="shared" si="6"/>
        <v>0.58969465648854957</v>
      </c>
      <c r="M26" s="8" t="str">
        <f t="shared" si="9"/>
        <v>ok</v>
      </c>
      <c r="N26" s="8"/>
      <c r="O26" s="2">
        <f t="shared" si="7"/>
        <v>154500</v>
      </c>
      <c r="P26" s="9" t="s">
        <v>34</v>
      </c>
      <c r="Q26" s="4">
        <v>40</v>
      </c>
      <c r="R26" s="4">
        <v>35</v>
      </c>
      <c r="S26" s="3">
        <f t="shared" si="8"/>
        <v>37.5</v>
      </c>
      <c r="T26" s="19"/>
      <c r="U26" s="19"/>
      <c r="V26" s="2"/>
      <c r="W26" s="19"/>
      <c r="X26" s="19"/>
      <c r="Y26" s="2"/>
      <c r="Z26" s="19"/>
      <c r="AA26" s="2"/>
      <c r="AB26" s="2"/>
      <c r="AC26" s="35"/>
    </row>
    <row r="27" spans="1:29" ht="54" customHeight="1" x14ac:dyDescent="0.25">
      <c r="A27" s="31">
        <v>79</v>
      </c>
      <c r="B27" s="31">
        <v>141</v>
      </c>
      <c r="C27" s="4" t="s">
        <v>301</v>
      </c>
      <c r="D27" s="4" t="s">
        <v>30</v>
      </c>
      <c r="E27" s="5" t="s">
        <v>302</v>
      </c>
      <c r="F27" s="4" t="s">
        <v>303</v>
      </c>
      <c r="G27" s="6" t="s">
        <v>304</v>
      </c>
      <c r="H27" s="10">
        <v>235000</v>
      </c>
      <c r="I27" s="7">
        <f t="shared" si="5"/>
        <v>0.40425531914893614</v>
      </c>
      <c r="J27" s="10">
        <v>95000</v>
      </c>
      <c r="K27" s="2">
        <v>140000</v>
      </c>
      <c r="L27" s="8">
        <f t="shared" si="6"/>
        <v>0.5957446808510638</v>
      </c>
      <c r="M27" s="8" t="str">
        <f t="shared" si="9"/>
        <v>ok</v>
      </c>
      <c r="N27" s="8"/>
      <c r="O27" s="2">
        <f t="shared" si="7"/>
        <v>140000</v>
      </c>
      <c r="P27" s="9" t="s">
        <v>34</v>
      </c>
      <c r="Q27" s="4">
        <v>37</v>
      </c>
      <c r="R27" s="4">
        <v>38</v>
      </c>
      <c r="S27" s="3">
        <f t="shared" si="8"/>
        <v>37.5</v>
      </c>
      <c r="T27" s="19"/>
      <c r="U27" s="19"/>
      <c r="V27" s="2"/>
      <c r="W27" s="19"/>
      <c r="X27" s="19"/>
      <c r="Y27" s="2"/>
      <c r="Z27" s="19"/>
      <c r="AA27" s="2"/>
      <c r="AB27" s="2"/>
      <c r="AC27" s="35"/>
    </row>
    <row r="28" spans="1:29" ht="54" customHeight="1" x14ac:dyDescent="0.25">
      <c r="A28" s="31">
        <v>80</v>
      </c>
      <c r="B28" s="31">
        <v>136</v>
      </c>
      <c r="C28" s="4" t="s">
        <v>289</v>
      </c>
      <c r="D28" s="4" t="s">
        <v>30</v>
      </c>
      <c r="E28" s="5" t="s">
        <v>290</v>
      </c>
      <c r="F28" s="4" t="s">
        <v>291</v>
      </c>
      <c r="G28" s="6" t="s">
        <v>292</v>
      </c>
      <c r="H28" s="10">
        <v>300500</v>
      </c>
      <c r="I28" s="7">
        <f t="shared" si="5"/>
        <v>0.39973377703826957</v>
      </c>
      <c r="J28" s="10">
        <v>120120</v>
      </c>
      <c r="K28" s="2">
        <v>180300</v>
      </c>
      <c r="L28" s="8">
        <f t="shared" si="6"/>
        <v>0.6</v>
      </c>
      <c r="M28" s="8" t="str">
        <f t="shared" si="9"/>
        <v>ok</v>
      </c>
      <c r="N28" s="8"/>
      <c r="O28" s="2">
        <f t="shared" si="7"/>
        <v>180300</v>
      </c>
      <c r="P28" s="9" t="s">
        <v>34</v>
      </c>
      <c r="Q28" s="4">
        <v>38</v>
      </c>
      <c r="R28" s="4">
        <v>37</v>
      </c>
      <c r="S28" s="3">
        <f t="shared" si="8"/>
        <v>37.5</v>
      </c>
      <c r="T28" s="19"/>
      <c r="U28" s="19"/>
      <c r="V28" s="2"/>
      <c r="W28" s="19"/>
      <c r="X28" s="19"/>
      <c r="Y28" s="2"/>
      <c r="Z28" s="19"/>
      <c r="AA28" s="2"/>
      <c r="AB28" s="2"/>
      <c r="AC28" s="35"/>
    </row>
    <row r="29" spans="1:29" ht="54" customHeight="1" x14ac:dyDescent="0.25">
      <c r="A29" s="31">
        <v>81</v>
      </c>
      <c r="B29" s="31">
        <v>102</v>
      </c>
      <c r="C29" s="4" t="s">
        <v>218</v>
      </c>
      <c r="D29" s="4" t="s">
        <v>30</v>
      </c>
      <c r="E29" s="5" t="s">
        <v>219</v>
      </c>
      <c r="F29" s="4" t="s">
        <v>220</v>
      </c>
      <c r="G29" s="6" t="s">
        <v>221</v>
      </c>
      <c r="H29" s="2">
        <v>3200000</v>
      </c>
      <c r="I29" s="7">
        <f t="shared" si="5"/>
        <v>0.84375</v>
      </c>
      <c r="J29" s="2">
        <v>2700000</v>
      </c>
      <c r="K29" s="2">
        <v>500000</v>
      </c>
      <c r="L29" s="8">
        <f t="shared" si="6"/>
        <v>0.15625</v>
      </c>
      <c r="M29" s="8" t="str">
        <f t="shared" si="9"/>
        <v>ok</v>
      </c>
      <c r="N29" s="8"/>
      <c r="O29" s="2">
        <f t="shared" si="7"/>
        <v>500000</v>
      </c>
      <c r="P29" s="9" t="s">
        <v>34</v>
      </c>
      <c r="Q29" s="4">
        <v>37</v>
      </c>
      <c r="R29" s="4">
        <v>37</v>
      </c>
      <c r="S29" s="3">
        <f t="shared" si="8"/>
        <v>37</v>
      </c>
      <c r="T29" s="19"/>
      <c r="U29" s="19"/>
      <c r="V29" s="2"/>
      <c r="W29" s="19"/>
      <c r="X29" s="19"/>
      <c r="Y29" s="2"/>
      <c r="Z29" s="19"/>
      <c r="AA29" s="2"/>
      <c r="AB29" s="2"/>
      <c r="AC29" s="36"/>
    </row>
    <row r="30" spans="1:29" ht="54" customHeight="1" x14ac:dyDescent="0.25">
      <c r="A30" s="31">
        <v>82</v>
      </c>
      <c r="B30" s="31">
        <v>103</v>
      </c>
      <c r="C30" s="4" t="s">
        <v>222</v>
      </c>
      <c r="D30" s="4" t="s">
        <v>30</v>
      </c>
      <c r="E30" s="5" t="s">
        <v>223</v>
      </c>
      <c r="F30" s="4" t="s">
        <v>224</v>
      </c>
      <c r="G30" s="6" t="s">
        <v>225</v>
      </c>
      <c r="H30" s="2">
        <v>1500000</v>
      </c>
      <c r="I30" s="7">
        <f t="shared" si="5"/>
        <v>0.73333333333333328</v>
      </c>
      <c r="J30" s="2">
        <v>1100000</v>
      </c>
      <c r="K30" s="2">
        <v>400000</v>
      </c>
      <c r="L30" s="8">
        <f t="shared" si="6"/>
        <v>0.26666666666666666</v>
      </c>
      <c r="M30" s="8" t="str">
        <f t="shared" si="9"/>
        <v>ok</v>
      </c>
      <c r="N30" s="8"/>
      <c r="O30" s="2">
        <f t="shared" si="7"/>
        <v>400000</v>
      </c>
      <c r="P30" s="9" t="s">
        <v>34</v>
      </c>
      <c r="Q30" s="4">
        <v>37</v>
      </c>
      <c r="R30" s="4">
        <v>37</v>
      </c>
      <c r="S30" s="3">
        <f t="shared" si="8"/>
        <v>37</v>
      </c>
      <c r="T30" s="19"/>
      <c r="U30" s="19"/>
      <c r="V30" s="2"/>
      <c r="W30" s="19"/>
      <c r="X30" s="19"/>
      <c r="Y30" s="10"/>
      <c r="Z30" s="19"/>
      <c r="AA30" s="10"/>
      <c r="AB30" s="10"/>
      <c r="AC30" s="38"/>
    </row>
    <row r="31" spans="1:29" ht="54" customHeight="1" x14ac:dyDescent="0.25">
      <c r="A31" s="31">
        <v>83</v>
      </c>
      <c r="B31" s="31">
        <v>84</v>
      </c>
      <c r="C31" s="4" t="s">
        <v>171</v>
      </c>
      <c r="D31" s="4" t="s">
        <v>30</v>
      </c>
      <c r="E31" s="5" t="s">
        <v>172</v>
      </c>
      <c r="F31" s="4" t="s">
        <v>173</v>
      </c>
      <c r="G31" s="6" t="s">
        <v>174</v>
      </c>
      <c r="H31" s="2">
        <v>1300000</v>
      </c>
      <c r="I31" s="7">
        <f t="shared" si="5"/>
        <v>0.61538461538461542</v>
      </c>
      <c r="J31" s="2">
        <v>800000</v>
      </c>
      <c r="K31" s="2">
        <v>500000</v>
      </c>
      <c r="L31" s="8">
        <f t="shared" si="6"/>
        <v>0.38461538461538464</v>
      </c>
      <c r="M31" s="8" t="str">
        <f t="shared" si="9"/>
        <v>ok</v>
      </c>
      <c r="N31" s="8"/>
      <c r="O31" s="2">
        <f t="shared" si="7"/>
        <v>500000</v>
      </c>
      <c r="P31" s="9" t="s">
        <v>34</v>
      </c>
      <c r="Q31" s="4">
        <v>37</v>
      </c>
      <c r="R31" s="4">
        <v>37</v>
      </c>
      <c r="S31" s="3">
        <f t="shared" si="8"/>
        <v>37</v>
      </c>
      <c r="T31" s="19"/>
      <c r="U31" s="19"/>
      <c r="V31" s="2"/>
      <c r="W31" s="19"/>
      <c r="X31" s="19"/>
      <c r="Y31" s="2"/>
      <c r="Z31" s="19"/>
      <c r="AA31" s="2"/>
      <c r="AB31" s="2"/>
      <c r="AC31" s="36"/>
    </row>
    <row r="32" spans="1:29" ht="54" customHeight="1" x14ac:dyDescent="0.25">
      <c r="A32" s="31">
        <v>84</v>
      </c>
      <c r="B32" s="31">
        <v>133</v>
      </c>
      <c r="C32" s="4" t="s">
        <v>277</v>
      </c>
      <c r="D32" s="4" t="s">
        <v>30</v>
      </c>
      <c r="E32" s="5" t="s">
        <v>278</v>
      </c>
      <c r="F32" s="4" t="s">
        <v>279</v>
      </c>
      <c r="G32" s="6" t="s">
        <v>280</v>
      </c>
      <c r="H32" s="10">
        <v>900000</v>
      </c>
      <c r="I32" s="7">
        <f t="shared" si="5"/>
        <v>0.55555555555555558</v>
      </c>
      <c r="J32" s="10">
        <v>500000</v>
      </c>
      <c r="K32" s="2">
        <v>400000</v>
      </c>
      <c r="L32" s="8">
        <f t="shared" si="6"/>
        <v>0.44444444444444442</v>
      </c>
      <c r="M32" s="8" t="str">
        <f t="shared" si="9"/>
        <v>ok</v>
      </c>
      <c r="N32" s="8"/>
      <c r="O32" s="2">
        <f t="shared" si="7"/>
        <v>400000</v>
      </c>
      <c r="P32" s="9" t="s">
        <v>34</v>
      </c>
      <c r="Q32" s="4">
        <v>37</v>
      </c>
      <c r="R32" s="4">
        <v>37</v>
      </c>
      <c r="S32" s="3">
        <f t="shared" si="8"/>
        <v>37</v>
      </c>
      <c r="T32" s="19"/>
      <c r="U32" s="19"/>
      <c r="V32" s="2"/>
      <c r="W32" s="19"/>
      <c r="X32" s="19"/>
      <c r="Y32" s="2"/>
      <c r="Z32" s="19"/>
      <c r="AA32" s="2"/>
      <c r="AB32" s="2"/>
      <c r="AC32" s="35"/>
    </row>
    <row r="33" spans="1:29" ht="54" customHeight="1" x14ac:dyDescent="0.25">
      <c r="A33" s="31">
        <v>85</v>
      </c>
      <c r="B33" s="31">
        <v>113</v>
      </c>
      <c r="C33" s="4" t="s">
        <v>238</v>
      </c>
      <c r="D33" s="4" t="s">
        <v>30</v>
      </c>
      <c r="E33" s="5" t="s">
        <v>239</v>
      </c>
      <c r="F33" s="4" t="s">
        <v>240</v>
      </c>
      <c r="G33" s="6" t="s">
        <v>328</v>
      </c>
      <c r="H33" s="2">
        <v>961928</v>
      </c>
      <c r="I33" s="7">
        <f t="shared" si="5"/>
        <v>0.55007027552997734</v>
      </c>
      <c r="J33" s="2">
        <v>529128</v>
      </c>
      <c r="K33" s="2">
        <v>432800</v>
      </c>
      <c r="L33" s="8">
        <f t="shared" si="6"/>
        <v>0.44992972447002272</v>
      </c>
      <c r="M33" s="8" t="str">
        <f t="shared" si="9"/>
        <v>ok</v>
      </c>
      <c r="N33" s="8"/>
      <c r="O33" s="2">
        <f t="shared" si="7"/>
        <v>432800</v>
      </c>
      <c r="P33" s="9" t="s">
        <v>34</v>
      </c>
      <c r="Q33" s="4">
        <v>38</v>
      </c>
      <c r="R33" s="4">
        <v>36</v>
      </c>
      <c r="S33" s="3">
        <f t="shared" si="8"/>
        <v>37</v>
      </c>
      <c r="T33" s="19"/>
      <c r="U33" s="19"/>
      <c r="V33" s="2"/>
      <c r="W33" s="19"/>
      <c r="X33" s="19"/>
      <c r="Y33" s="10"/>
      <c r="Z33" s="19"/>
      <c r="AA33" s="10"/>
      <c r="AB33" s="10"/>
      <c r="AC33" s="36"/>
    </row>
    <row r="34" spans="1:29" ht="54" customHeight="1" x14ac:dyDescent="0.25">
      <c r="A34" s="31">
        <v>86</v>
      </c>
      <c r="B34" s="31">
        <v>76</v>
      </c>
      <c r="C34" s="4" t="s">
        <v>155</v>
      </c>
      <c r="D34" s="4" t="s">
        <v>30</v>
      </c>
      <c r="E34" s="5" t="s">
        <v>156</v>
      </c>
      <c r="F34" s="4" t="s">
        <v>157</v>
      </c>
      <c r="G34" s="6" t="s">
        <v>158</v>
      </c>
      <c r="H34" s="2">
        <v>1000000</v>
      </c>
      <c r="I34" s="7">
        <f t="shared" si="5"/>
        <v>0.5</v>
      </c>
      <c r="J34" s="2">
        <v>500000</v>
      </c>
      <c r="K34" s="2">
        <v>500000</v>
      </c>
      <c r="L34" s="8">
        <f t="shared" si="6"/>
        <v>0.5</v>
      </c>
      <c r="M34" s="8" t="str">
        <f t="shared" si="9"/>
        <v>ok</v>
      </c>
      <c r="N34" s="8"/>
      <c r="O34" s="2">
        <f t="shared" si="7"/>
        <v>500000</v>
      </c>
      <c r="P34" s="9" t="s">
        <v>34</v>
      </c>
      <c r="Q34" s="4">
        <v>37</v>
      </c>
      <c r="R34" s="4">
        <v>37</v>
      </c>
      <c r="S34" s="3">
        <f t="shared" si="8"/>
        <v>37</v>
      </c>
      <c r="T34" s="9"/>
      <c r="U34" s="9"/>
      <c r="V34" s="2"/>
      <c r="W34" s="19"/>
      <c r="X34" s="19"/>
      <c r="Y34" s="2"/>
      <c r="Z34" s="19"/>
      <c r="AA34" s="2"/>
      <c r="AB34" s="2"/>
      <c r="AC34" s="35"/>
    </row>
    <row r="35" spans="1:29" ht="54" customHeight="1" x14ac:dyDescent="0.25">
      <c r="A35" s="31">
        <v>87</v>
      </c>
      <c r="B35" s="31">
        <v>82</v>
      </c>
      <c r="C35" s="4" t="s">
        <v>167</v>
      </c>
      <c r="D35" s="4" t="s">
        <v>30</v>
      </c>
      <c r="E35" s="5" t="s">
        <v>168</v>
      </c>
      <c r="F35" s="4" t="s">
        <v>169</v>
      </c>
      <c r="G35" s="6" t="s">
        <v>170</v>
      </c>
      <c r="H35" s="2">
        <v>950000</v>
      </c>
      <c r="I35" s="7">
        <f t="shared" si="5"/>
        <v>0.47368421052631576</v>
      </c>
      <c r="J35" s="2">
        <v>450000</v>
      </c>
      <c r="K35" s="2">
        <v>500000</v>
      </c>
      <c r="L35" s="8">
        <f t="shared" si="6"/>
        <v>0.52631578947368418</v>
      </c>
      <c r="M35" s="8" t="str">
        <f t="shared" si="9"/>
        <v>ok</v>
      </c>
      <c r="N35" s="8"/>
      <c r="O35" s="2">
        <f t="shared" si="7"/>
        <v>500000</v>
      </c>
      <c r="P35" s="9" t="s">
        <v>34</v>
      </c>
      <c r="Q35" s="4">
        <v>37</v>
      </c>
      <c r="R35" s="4">
        <v>37</v>
      </c>
      <c r="S35" s="3">
        <f t="shared" si="8"/>
        <v>37</v>
      </c>
      <c r="T35" s="49"/>
      <c r="U35" s="9"/>
      <c r="V35" s="23"/>
      <c r="W35" s="23"/>
      <c r="X35" s="23"/>
      <c r="Y35" s="23"/>
      <c r="Z35" s="23"/>
      <c r="AA35" s="23"/>
      <c r="AB35" s="23"/>
      <c r="AC35" s="37"/>
    </row>
    <row r="36" spans="1:29" ht="54" customHeight="1" x14ac:dyDescent="0.25">
      <c r="A36" s="31">
        <v>88</v>
      </c>
      <c r="B36" s="31">
        <v>86</v>
      </c>
      <c r="C36" s="4" t="s">
        <v>178</v>
      </c>
      <c r="D36" s="4" t="s">
        <v>30</v>
      </c>
      <c r="E36" s="5" t="s">
        <v>179</v>
      </c>
      <c r="F36" s="4" t="s">
        <v>180</v>
      </c>
      <c r="G36" s="6" t="s">
        <v>181</v>
      </c>
      <c r="H36" s="2">
        <v>748000</v>
      </c>
      <c r="I36" s="7">
        <f t="shared" si="5"/>
        <v>0.46524064171122997</v>
      </c>
      <c r="J36" s="2">
        <v>348000</v>
      </c>
      <c r="K36" s="2">
        <v>400000</v>
      </c>
      <c r="L36" s="8">
        <f t="shared" si="6"/>
        <v>0.53475935828877008</v>
      </c>
      <c r="M36" s="8" t="str">
        <f t="shared" si="9"/>
        <v>ok</v>
      </c>
      <c r="N36" s="8"/>
      <c r="O36" s="2">
        <f t="shared" si="7"/>
        <v>400000</v>
      </c>
      <c r="P36" s="9" t="s">
        <v>34</v>
      </c>
      <c r="Q36" s="4">
        <v>37</v>
      </c>
      <c r="R36" s="4">
        <v>37</v>
      </c>
      <c r="S36" s="3">
        <f t="shared" si="8"/>
        <v>37</v>
      </c>
      <c r="T36" s="19"/>
      <c r="U36" s="19"/>
      <c r="V36" s="2"/>
      <c r="W36" s="19"/>
      <c r="X36" s="19"/>
      <c r="Y36" s="2"/>
      <c r="Z36" s="19"/>
      <c r="AA36" s="2"/>
      <c r="AB36" s="2"/>
      <c r="AC36" s="36"/>
    </row>
    <row r="37" spans="1:29" ht="54" customHeight="1" x14ac:dyDescent="0.25">
      <c r="A37" s="31">
        <v>89</v>
      </c>
      <c r="B37" s="31">
        <v>99</v>
      </c>
      <c r="C37" s="4" t="s">
        <v>210</v>
      </c>
      <c r="D37" s="4" t="s">
        <v>30</v>
      </c>
      <c r="E37" s="5" t="s">
        <v>211</v>
      </c>
      <c r="F37" s="4" t="s">
        <v>212</v>
      </c>
      <c r="G37" s="6" t="s">
        <v>213</v>
      </c>
      <c r="H37" s="2">
        <v>795897</v>
      </c>
      <c r="I37" s="7">
        <f t="shared" si="5"/>
        <v>0.40318910612805425</v>
      </c>
      <c r="J37" s="2">
        <v>320897</v>
      </c>
      <c r="K37" s="2">
        <v>475000</v>
      </c>
      <c r="L37" s="8">
        <f t="shared" si="6"/>
        <v>0.59681089387194575</v>
      </c>
      <c r="M37" s="8" t="str">
        <f t="shared" si="9"/>
        <v>ok</v>
      </c>
      <c r="N37" s="8"/>
      <c r="O37" s="2">
        <f t="shared" si="7"/>
        <v>475000</v>
      </c>
      <c r="P37" s="9" t="s">
        <v>34</v>
      </c>
      <c r="Q37" s="4">
        <v>37</v>
      </c>
      <c r="R37" s="4">
        <v>37</v>
      </c>
      <c r="S37" s="3">
        <f t="shared" si="8"/>
        <v>37</v>
      </c>
      <c r="T37" s="19"/>
      <c r="U37" s="19"/>
      <c r="V37" s="2"/>
      <c r="W37" s="19"/>
      <c r="X37" s="19"/>
      <c r="Y37" s="2"/>
      <c r="Z37" s="19"/>
      <c r="AA37" s="2"/>
      <c r="AB37" s="2"/>
      <c r="AC37" s="35"/>
    </row>
    <row r="38" spans="1:29" ht="54" customHeight="1" x14ac:dyDescent="0.25">
      <c r="A38" s="31">
        <v>90</v>
      </c>
      <c r="B38" s="31">
        <v>101</v>
      </c>
      <c r="C38" s="4" t="s">
        <v>214</v>
      </c>
      <c r="D38" s="4" t="s">
        <v>30</v>
      </c>
      <c r="E38" s="5" t="s">
        <v>215</v>
      </c>
      <c r="F38" s="4" t="s">
        <v>216</v>
      </c>
      <c r="G38" s="6" t="s">
        <v>217</v>
      </c>
      <c r="H38" s="2">
        <v>678060</v>
      </c>
      <c r="I38" s="7">
        <f t="shared" si="5"/>
        <v>0.40123292923930037</v>
      </c>
      <c r="J38" s="2">
        <v>272060</v>
      </c>
      <c r="K38" s="2">
        <v>406000</v>
      </c>
      <c r="L38" s="8">
        <f t="shared" si="6"/>
        <v>0.59876707076069968</v>
      </c>
      <c r="M38" s="8" t="str">
        <f t="shared" si="9"/>
        <v>ok</v>
      </c>
      <c r="N38" s="8"/>
      <c r="O38" s="2">
        <f t="shared" si="7"/>
        <v>406000</v>
      </c>
      <c r="P38" s="9" t="s">
        <v>34</v>
      </c>
      <c r="Q38" s="4">
        <v>36</v>
      </c>
      <c r="R38" s="4">
        <v>38</v>
      </c>
      <c r="S38" s="3">
        <f t="shared" si="8"/>
        <v>37</v>
      </c>
      <c r="T38" s="19"/>
      <c r="U38" s="19"/>
      <c r="V38" s="2"/>
      <c r="W38" s="19"/>
      <c r="X38" s="19"/>
      <c r="Y38" s="2"/>
      <c r="Z38" s="19"/>
      <c r="AA38" s="2"/>
      <c r="AB38" s="2"/>
      <c r="AC38" s="36"/>
    </row>
    <row r="39" spans="1:29" ht="54" customHeight="1" x14ac:dyDescent="0.25">
      <c r="A39" s="31">
        <v>91</v>
      </c>
      <c r="B39" s="31">
        <v>13</v>
      </c>
      <c r="C39" s="4" t="s">
        <v>47</v>
      </c>
      <c r="D39" s="4" t="s">
        <v>30</v>
      </c>
      <c r="E39" s="5" t="s">
        <v>48</v>
      </c>
      <c r="F39" s="4" t="s">
        <v>49</v>
      </c>
      <c r="G39" s="6" t="s">
        <v>50</v>
      </c>
      <c r="H39" s="2">
        <v>2567473</v>
      </c>
      <c r="I39" s="7">
        <f t="shared" si="5"/>
        <v>0.80525598516517993</v>
      </c>
      <c r="J39" s="2">
        <v>2067473</v>
      </c>
      <c r="K39" s="2">
        <v>500000</v>
      </c>
      <c r="L39" s="8">
        <f t="shared" si="6"/>
        <v>0.19474401483482007</v>
      </c>
      <c r="M39" s="8" t="str">
        <f t="shared" si="9"/>
        <v>ok</v>
      </c>
      <c r="N39" s="8"/>
      <c r="O39" s="2">
        <f t="shared" si="7"/>
        <v>500000</v>
      </c>
      <c r="P39" s="9" t="s">
        <v>34</v>
      </c>
      <c r="Q39" s="4">
        <v>41</v>
      </c>
      <c r="R39" s="4">
        <v>32</v>
      </c>
      <c r="S39" s="3">
        <f t="shared" si="8"/>
        <v>36.5</v>
      </c>
      <c r="T39" s="19"/>
      <c r="U39" s="19"/>
      <c r="V39" s="2"/>
      <c r="W39" s="19"/>
      <c r="X39" s="19"/>
      <c r="Y39" s="2"/>
      <c r="Z39" s="19"/>
      <c r="AA39" s="2"/>
      <c r="AB39" s="2"/>
      <c r="AC39" s="35"/>
    </row>
    <row r="40" spans="1:29" ht="54" customHeight="1" x14ac:dyDescent="0.25">
      <c r="A40" s="31">
        <v>92</v>
      </c>
      <c r="B40" s="31">
        <v>75</v>
      </c>
      <c r="C40" s="4" t="s">
        <v>151</v>
      </c>
      <c r="D40" s="4" t="s">
        <v>30</v>
      </c>
      <c r="E40" s="5" t="s">
        <v>152</v>
      </c>
      <c r="F40" s="4" t="s">
        <v>153</v>
      </c>
      <c r="G40" s="6" t="s">
        <v>154</v>
      </c>
      <c r="H40" s="2">
        <v>850000</v>
      </c>
      <c r="I40" s="7">
        <f t="shared" si="5"/>
        <v>0.56470588235294117</v>
      </c>
      <c r="J40" s="2">
        <v>480000</v>
      </c>
      <c r="K40" s="2">
        <v>370000</v>
      </c>
      <c r="L40" s="8">
        <f t="shared" si="6"/>
        <v>0.43529411764705883</v>
      </c>
      <c r="M40" s="8" t="str">
        <f t="shared" si="9"/>
        <v>ok</v>
      </c>
      <c r="N40" s="8"/>
      <c r="O40" s="2">
        <f t="shared" si="7"/>
        <v>370000</v>
      </c>
      <c r="P40" s="9" t="s">
        <v>34</v>
      </c>
      <c r="Q40" s="4">
        <v>36</v>
      </c>
      <c r="R40" s="4">
        <v>37</v>
      </c>
      <c r="S40" s="3">
        <f t="shared" si="8"/>
        <v>36.5</v>
      </c>
      <c r="T40" s="19"/>
      <c r="U40" s="19"/>
      <c r="V40" s="2"/>
      <c r="W40" s="19"/>
      <c r="X40" s="19"/>
      <c r="Y40" s="2"/>
      <c r="Z40" s="19"/>
      <c r="AA40" s="2"/>
      <c r="AB40" s="2"/>
      <c r="AC40" s="36"/>
    </row>
    <row r="41" spans="1:29" ht="54" customHeight="1" x14ac:dyDescent="0.25">
      <c r="A41" s="31">
        <v>93</v>
      </c>
      <c r="B41" s="31">
        <v>115</v>
      </c>
      <c r="C41" s="4" t="s">
        <v>241</v>
      </c>
      <c r="D41" s="4" t="s">
        <v>30</v>
      </c>
      <c r="E41" s="5" t="s">
        <v>242</v>
      </c>
      <c r="F41" s="4" t="s">
        <v>243</v>
      </c>
      <c r="G41" s="6" t="s">
        <v>244</v>
      </c>
      <c r="H41" s="2">
        <v>928373</v>
      </c>
      <c r="I41" s="7">
        <f t="shared" si="5"/>
        <v>0.4614233718559243</v>
      </c>
      <c r="J41" s="2">
        <v>428373</v>
      </c>
      <c r="K41" s="2">
        <v>500000</v>
      </c>
      <c r="L41" s="8">
        <f t="shared" si="6"/>
        <v>0.5385766281440757</v>
      </c>
      <c r="M41" s="8" t="str">
        <f t="shared" si="9"/>
        <v>ok</v>
      </c>
      <c r="N41" s="8"/>
      <c r="O41" s="2">
        <f t="shared" si="7"/>
        <v>500000</v>
      </c>
      <c r="P41" s="9" t="s">
        <v>34</v>
      </c>
      <c r="Q41" s="4">
        <v>36</v>
      </c>
      <c r="R41" s="4">
        <v>37</v>
      </c>
      <c r="S41" s="3">
        <f t="shared" si="8"/>
        <v>36.5</v>
      </c>
      <c r="T41" s="19"/>
      <c r="U41" s="19"/>
      <c r="V41" s="2"/>
      <c r="W41" s="19"/>
      <c r="X41" s="19"/>
      <c r="Y41" s="10"/>
      <c r="Z41" s="19"/>
      <c r="AA41" s="10"/>
      <c r="AB41" s="10"/>
      <c r="AC41" s="38"/>
    </row>
    <row r="42" spans="1:29" ht="54" customHeight="1" x14ac:dyDescent="0.25">
      <c r="A42" s="31">
        <v>94</v>
      </c>
      <c r="B42" s="59">
        <v>150</v>
      </c>
      <c r="C42" s="4" t="s">
        <v>309</v>
      </c>
      <c r="D42" s="4" t="s">
        <v>30</v>
      </c>
      <c r="E42" s="5" t="s">
        <v>310</v>
      </c>
      <c r="F42" s="4" t="s">
        <v>311</v>
      </c>
      <c r="G42" s="6" t="s">
        <v>312</v>
      </c>
      <c r="H42" s="2">
        <v>298500</v>
      </c>
      <c r="I42" s="7">
        <f t="shared" si="5"/>
        <v>0.4</v>
      </c>
      <c r="J42" s="2">
        <v>119400</v>
      </c>
      <c r="K42" s="2">
        <v>179100</v>
      </c>
      <c r="L42" s="8">
        <f t="shared" si="6"/>
        <v>0.6</v>
      </c>
      <c r="M42" s="8" t="str">
        <f t="shared" si="9"/>
        <v>ok</v>
      </c>
      <c r="N42" s="57"/>
      <c r="O42" s="2">
        <f t="shared" si="7"/>
        <v>179100</v>
      </c>
      <c r="P42" s="9" t="s">
        <v>34</v>
      </c>
      <c r="Q42" s="4">
        <v>38</v>
      </c>
      <c r="R42" s="4">
        <v>35</v>
      </c>
      <c r="S42" s="3">
        <f t="shared" si="8"/>
        <v>36.5</v>
      </c>
      <c r="T42" s="19"/>
      <c r="U42" s="19"/>
      <c r="V42" s="2"/>
      <c r="W42" s="19"/>
      <c r="X42" s="19"/>
      <c r="Y42" s="2"/>
      <c r="Z42" s="19"/>
      <c r="AA42" s="2"/>
      <c r="AB42" s="2"/>
      <c r="AC42" s="56"/>
    </row>
    <row r="43" spans="1:29" ht="54" customHeight="1" x14ac:dyDescent="0.25">
      <c r="A43" s="31">
        <v>95</v>
      </c>
      <c r="B43" s="31">
        <v>74</v>
      </c>
      <c r="C43" s="4" t="s">
        <v>147</v>
      </c>
      <c r="D43" s="4" t="s">
        <v>30</v>
      </c>
      <c r="E43" s="5" t="s">
        <v>148</v>
      </c>
      <c r="F43" s="4" t="s">
        <v>149</v>
      </c>
      <c r="G43" s="6" t="s">
        <v>150</v>
      </c>
      <c r="H43" s="2">
        <v>2500000</v>
      </c>
      <c r="I43" s="7">
        <f t="shared" si="5"/>
        <v>0.8</v>
      </c>
      <c r="J43" s="2">
        <v>2000000</v>
      </c>
      <c r="K43" s="2">
        <v>500000</v>
      </c>
      <c r="L43" s="8">
        <f t="shared" si="6"/>
        <v>0.2</v>
      </c>
      <c r="M43" s="8" t="str">
        <f t="shared" si="9"/>
        <v>ok</v>
      </c>
      <c r="N43" s="8"/>
      <c r="O43" s="2">
        <f t="shared" si="7"/>
        <v>500000</v>
      </c>
      <c r="P43" s="9" t="s">
        <v>34</v>
      </c>
      <c r="Q43" s="4">
        <v>36</v>
      </c>
      <c r="R43" s="4">
        <v>36</v>
      </c>
      <c r="S43" s="3">
        <f t="shared" si="8"/>
        <v>36</v>
      </c>
      <c r="T43" s="19"/>
      <c r="U43" s="19"/>
      <c r="V43" s="2"/>
      <c r="W43" s="19"/>
      <c r="X43" s="19"/>
      <c r="Y43" s="2"/>
      <c r="Z43" s="19"/>
      <c r="AA43" s="2"/>
      <c r="AB43" s="2"/>
      <c r="AC43" s="35"/>
    </row>
    <row r="44" spans="1:29" ht="54" customHeight="1" x14ac:dyDescent="0.25">
      <c r="A44" s="31">
        <v>96</v>
      </c>
      <c r="B44" s="51">
        <v>161</v>
      </c>
      <c r="C44" s="4" t="s">
        <v>321</v>
      </c>
      <c r="D44" s="4" t="s">
        <v>30</v>
      </c>
      <c r="E44" s="5" t="s">
        <v>322</v>
      </c>
      <c r="F44" s="4" t="s">
        <v>323</v>
      </c>
      <c r="G44" s="6" t="s">
        <v>324</v>
      </c>
      <c r="H44" s="2">
        <v>2500000</v>
      </c>
      <c r="I44" s="7">
        <f t="shared" si="5"/>
        <v>0.8</v>
      </c>
      <c r="J44" s="2">
        <v>2000000</v>
      </c>
      <c r="K44" s="2">
        <v>500000</v>
      </c>
      <c r="L44" s="8">
        <f t="shared" si="6"/>
        <v>0.2</v>
      </c>
      <c r="M44" s="8" t="str">
        <f t="shared" si="9"/>
        <v>ok</v>
      </c>
      <c r="N44" s="8"/>
      <c r="O44" s="2">
        <f t="shared" si="7"/>
        <v>500000</v>
      </c>
      <c r="P44" s="9" t="s">
        <v>34</v>
      </c>
      <c r="Q44" s="4">
        <v>36</v>
      </c>
      <c r="R44" s="4">
        <v>36</v>
      </c>
      <c r="S44" s="3">
        <f t="shared" si="8"/>
        <v>36</v>
      </c>
      <c r="T44" s="19"/>
      <c r="U44" s="19"/>
      <c r="V44" s="2"/>
      <c r="W44" s="19"/>
      <c r="X44" s="19"/>
      <c r="Y44" s="2"/>
      <c r="Z44" s="19"/>
      <c r="AA44" s="2"/>
      <c r="AB44" s="2"/>
      <c r="AC44" s="65"/>
    </row>
    <row r="45" spans="1:29" ht="54" customHeight="1" x14ac:dyDescent="0.25">
      <c r="A45" s="31">
        <v>97</v>
      </c>
      <c r="B45" s="51">
        <v>89</v>
      </c>
      <c r="C45" s="4" t="s">
        <v>186</v>
      </c>
      <c r="D45" s="4" t="s">
        <v>30</v>
      </c>
      <c r="E45" s="5" t="s">
        <v>187</v>
      </c>
      <c r="F45" s="4" t="s">
        <v>188</v>
      </c>
      <c r="G45" s="6" t="s">
        <v>189</v>
      </c>
      <c r="H45" s="2">
        <v>1191850</v>
      </c>
      <c r="I45" s="7">
        <f t="shared" ref="I45:I76" si="10">J45/H45</f>
        <v>0.58048412132399207</v>
      </c>
      <c r="J45" s="2">
        <v>691850</v>
      </c>
      <c r="K45" s="2">
        <v>500000</v>
      </c>
      <c r="L45" s="8">
        <f t="shared" ref="L45:L76" si="11">K45/H45</f>
        <v>0.41951587867600787</v>
      </c>
      <c r="M45" s="8" t="str">
        <f t="shared" si="9"/>
        <v>ok</v>
      </c>
      <c r="N45" s="8"/>
      <c r="O45" s="2">
        <f t="shared" ref="O45:O78" si="12">K45</f>
        <v>500000</v>
      </c>
      <c r="P45" s="9" t="s">
        <v>34</v>
      </c>
      <c r="Q45" s="4">
        <v>36</v>
      </c>
      <c r="R45" s="4">
        <v>36</v>
      </c>
      <c r="S45" s="3">
        <f t="shared" ref="S45:S76" si="13">(Q45+R45)/2</f>
        <v>36</v>
      </c>
      <c r="T45" s="19"/>
      <c r="U45" s="19"/>
      <c r="V45" s="2"/>
      <c r="W45" s="19"/>
      <c r="X45" s="19"/>
      <c r="Y45" s="2"/>
      <c r="Z45" s="19"/>
      <c r="AA45" s="2"/>
      <c r="AB45" s="2"/>
      <c r="AC45" s="61"/>
    </row>
    <row r="46" spans="1:29" ht="54" customHeight="1" x14ac:dyDescent="0.25">
      <c r="A46" s="31">
        <v>98</v>
      </c>
      <c r="B46" s="51">
        <v>96</v>
      </c>
      <c r="C46" s="4" t="s">
        <v>202</v>
      </c>
      <c r="D46" s="4" t="s">
        <v>30</v>
      </c>
      <c r="E46" s="5" t="s">
        <v>203</v>
      </c>
      <c r="F46" s="4" t="s">
        <v>204</v>
      </c>
      <c r="G46" s="30" t="s">
        <v>205</v>
      </c>
      <c r="H46" s="2">
        <v>850000</v>
      </c>
      <c r="I46" s="7">
        <f t="shared" si="10"/>
        <v>0.41176470588235292</v>
      </c>
      <c r="J46" s="2">
        <v>350000</v>
      </c>
      <c r="K46" s="2">
        <v>500000</v>
      </c>
      <c r="L46" s="8">
        <f t="shared" si="11"/>
        <v>0.58823529411764708</v>
      </c>
      <c r="M46" s="8" t="str">
        <f t="shared" si="9"/>
        <v>ok</v>
      </c>
      <c r="N46" s="8"/>
      <c r="O46" s="2">
        <f t="shared" si="12"/>
        <v>500000</v>
      </c>
      <c r="P46" s="9" t="s">
        <v>34</v>
      </c>
      <c r="Q46" s="4">
        <v>36</v>
      </c>
      <c r="R46" s="4">
        <v>36</v>
      </c>
      <c r="S46" s="3">
        <f t="shared" si="13"/>
        <v>36</v>
      </c>
      <c r="T46" s="19"/>
      <c r="U46" s="19"/>
      <c r="V46" s="2"/>
      <c r="W46" s="19"/>
      <c r="X46" s="19"/>
      <c r="Y46" s="10"/>
      <c r="Z46" s="19"/>
      <c r="AA46" s="10"/>
      <c r="AB46" s="10"/>
      <c r="AC46" s="61"/>
    </row>
    <row r="47" spans="1:29" ht="54" customHeight="1" x14ac:dyDescent="0.25">
      <c r="A47" s="31">
        <v>99</v>
      </c>
      <c r="B47" s="51">
        <v>104</v>
      </c>
      <c r="C47" s="4" t="s">
        <v>226</v>
      </c>
      <c r="D47" s="4" t="s">
        <v>30</v>
      </c>
      <c r="E47" s="5" t="s">
        <v>227</v>
      </c>
      <c r="F47" s="4" t="s">
        <v>228</v>
      </c>
      <c r="G47" s="6" t="s">
        <v>229</v>
      </c>
      <c r="H47" s="2">
        <v>800000</v>
      </c>
      <c r="I47" s="7">
        <f t="shared" si="10"/>
        <v>0.41</v>
      </c>
      <c r="J47" s="2">
        <v>328000</v>
      </c>
      <c r="K47" s="2">
        <v>472000</v>
      </c>
      <c r="L47" s="8">
        <f t="shared" si="11"/>
        <v>0.59</v>
      </c>
      <c r="M47" s="8" t="str">
        <f t="shared" si="9"/>
        <v>ok</v>
      </c>
      <c r="N47" s="8"/>
      <c r="O47" s="2">
        <f t="shared" si="12"/>
        <v>472000</v>
      </c>
      <c r="P47" s="9" t="s">
        <v>34</v>
      </c>
      <c r="Q47" s="4">
        <v>36</v>
      </c>
      <c r="R47" s="4">
        <v>36</v>
      </c>
      <c r="S47" s="3">
        <f t="shared" si="13"/>
        <v>36</v>
      </c>
      <c r="T47" s="19"/>
      <c r="U47" s="19"/>
      <c r="V47" s="2"/>
      <c r="W47" s="19"/>
      <c r="X47" s="19"/>
      <c r="Y47" s="10"/>
      <c r="Z47" s="19"/>
      <c r="AA47" s="10"/>
      <c r="AB47" s="10"/>
      <c r="AC47" s="62"/>
    </row>
    <row r="48" spans="1:29" ht="54" customHeight="1" x14ac:dyDescent="0.25">
      <c r="A48" s="31">
        <v>100</v>
      </c>
      <c r="B48" s="51">
        <v>12</v>
      </c>
      <c r="C48" s="4" t="s">
        <v>43</v>
      </c>
      <c r="D48" s="4" t="s">
        <v>30</v>
      </c>
      <c r="E48" s="5" t="s">
        <v>44</v>
      </c>
      <c r="F48" s="4" t="s">
        <v>45</v>
      </c>
      <c r="G48" s="6" t="s">
        <v>46</v>
      </c>
      <c r="H48" s="2">
        <v>591666</v>
      </c>
      <c r="I48" s="7">
        <f t="shared" si="10"/>
        <v>0.40861905196512899</v>
      </c>
      <c r="J48" s="2">
        <v>241766</v>
      </c>
      <c r="K48" s="2">
        <v>349900</v>
      </c>
      <c r="L48" s="8">
        <f t="shared" si="11"/>
        <v>0.59138094803487107</v>
      </c>
      <c r="M48" s="8" t="str">
        <f t="shared" si="9"/>
        <v>ok</v>
      </c>
      <c r="N48" s="8"/>
      <c r="O48" s="2">
        <f t="shared" si="12"/>
        <v>349900</v>
      </c>
      <c r="P48" s="9" t="s">
        <v>34</v>
      </c>
      <c r="Q48" s="4">
        <v>35</v>
      </c>
      <c r="R48" s="4">
        <v>37</v>
      </c>
      <c r="S48" s="3">
        <f t="shared" si="13"/>
        <v>36</v>
      </c>
      <c r="T48" s="19"/>
      <c r="U48" s="19"/>
      <c r="V48" s="2"/>
      <c r="W48" s="19"/>
      <c r="X48" s="19"/>
      <c r="Y48" s="2"/>
      <c r="Z48" s="19"/>
      <c r="AA48" s="2"/>
      <c r="AB48" s="2"/>
      <c r="AC48" s="64"/>
    </row>
    <row r="49" spans="1:29" ht="54" customHeight="1" x14ac:dyDescent="0.25">
      <c r="A49" s="31">
        <v>101</v>
      </c>
      <c r="B49" s="51">
        <v>93</v>
      </c>
      <c r="C49" s="4" t="s">
        <v>198</v>
      </c>
      <c r="D49" s="4" t="s">
        <v>30</v>
      </c>
      <c r="E49" s="5" t="s">
        <v>199</v>
      </c>
      <c r="F49" s="4" t="s">
        <v>200</v>
      </c>
      <c r="G49" s="6" t="s">
        <v>201</v>
      </c>
      <c r="H49" s="2">
        <v>841836</v>
      </c>
      <c r="I49" s="7">
        <f t="shared" si="10"/>
        <v>0.40606008771304625</v>
      </c>
      <c r="J49" s="2">
        <v>341836</v>
      </c>
      <c r="K49" s="2">
        <v>500000</v>
      </c>
      <c r="L49" s="8">
        <f t="shared" si="11"/>
        <v>0.59393991228695375</v>
      </c>
      <c r="M49" s="8" t="str">
        <f t="shared" si="9"/>
        <v>ok</v>
      </c>
      <c r="N49" s="8"/>
      <c r="O49" s="2">
        <f t="shared" si="12"/>
        <v>500000</v>
      </c>
      <c r="P49" s="9" t="s">
        <v>34</v>
      </c>
      <c r="Q49" s="4">
        <v>35</v>
      </c>
      <c r="R49" s="4">
        <v>37</v>
      </c>
      <c r="S49" s="3">
        <f t="shared" si="13"/>
        <v>36</v>
      </c>
      <c r="T49" s="19"/>
      <c r="U49" s="19"/>
      <c r="V49" s="2"/>
      <c r="W49" s="19"/>
      <c r="X49" s="19"/>
      <c r="Y49" s="2"/>
      <c r="Z49" s="19"/>
      <c r="AA49" s="2"/>
      <c r="AB49" s="2"/>
      <c r="AC49" s="53"/>
    </row>
    <row r="50" spans="1:29" ht="54" customHeight="1" x14ac:dyDescent="0.25">
      <c r="A50" s="31">
        <v>102</v>
      </c>
      <c r="B50" s="51">
        <v>139</v>
      </c>
      <c r="C50" s="4" t="s">
        <v>297</v>
      </c>
      <c r="D50" s="4" t="s">
        <v>30</v>
      </c>
      <c r="E50" s="5" t="s">
        <v>298</v>
      </c>
      <c r="F50" s="4" t="s">
        <v>299</v>
      </c>
      <c r="G50" s="6" t="s">
        <v>300</v>
      </c>
      <c r="H50" s="10">
        <v>1200000</v>
      </c>
      <c r="I50" s="7">
        <f t="shared" si="10"/>
        <v>0.58333333333333337</v>
      </c>
      <c r="J50" s="10">
        <v>700000</v>
      </c>
      <c r="K50" s="2">
        <v>500000</v>
      </c>
      <c r="L50" s="8">
        <f t="shared" si="11"/>
        <v>0.41666666666666669</v>
      </c>
      <c r="M50" s="8" t="str">
        <f t="shared" si="9"/>
        <v>ok</v>
      </c>
      <c r="N50" s="8"/>
      <c r="O50" s="2">
        <f t="shared" si="12"/>
        <v>500000</v>
      </c>
      <c r="P50" s="9" t="s">
        <v>34</v>
      </c>
      <c r="Q50" s="4">
        <v>35</v>
      </c>
      <c r="R50" s="4">
        <v>36</v>
      </c>
      <c r="S50" s="3">
        <f t="shared" si="13"/>
        <v>35.5</v>
      </c>
      <c r="T50" s="19"/>
      <c r="U50" s="19"/>
      <c r="V50" s="2"/>
      <c r="W50" s="19"/>
      <c r="X50" s="19"/>
      <c r="Y50" s="2"/>
      <c r="Z50" s="19"/>
      <c r="AA50" s="2"/>
      <c r="AB50" s="2"/>
      <c r="AC50" s="53"/>
    </row>
    <row r="51" spans="1:29" ht="54" customHeight="1" x14ac:dyDescent="0.25">
      <c r="A51" s="31">
        <v>103</v>
      </c>
      <c r="B51" s="51">
        <v>138</v>
      </c>
      <c r="C51" s="4" t="s">
        <v>293</v>
      </c>
      <c r="D51" s="4" t="s">
        <v>30</v>
      </c>
      <c r="E51" s="5" t="s">
        <v>294</v>
      </c>
      <c r="F51" s="4" t="s">
        <v>295</v>
      </c>
      <c r="G51" s="6" t="s">
        <v>296</v>
      </c>
      <c r="H51" s="2">
        <v>1977096</v>
      </c>
      <c r="I51" s="7">
        <f t="shared" si="10"/>
        <v>0.74710383309662254</v>
      </c>
      <c r="J51" s="2">
        <v>1477096</v>
      </c>
      <c r="K51" s="2">
        <v>500000</v>
      </c>
      <c r="L51" s="8">
        <f t="shared" si="11"/>
        <v>0.25289616690337746</v>
      </c>
      <c r="M51" s="8" t="str">
        <f t="shared" si="9"/>
        <v>ok</v>
      </c>
      <c r="N51" s="8"/>
      <c r="O51" s="2">
        <f t="shared" si="12"/>
        <v>500000</v>
      </c>
      <c r="P51" s="9" t="s">
        <v>34</v>
      </c>
      <c r="Q51" s="4">
        <v>35</v>
      </c>
      <c r="R51" s="4">
        <v>35</v>
      </c>
      <c r="S51" s="3">
        <f t="shared" si="13"/>
        <v>35</v>
      </c>
      <c r="T51" s="19"/>
      <c r="U51" s="19"/>
      <c r="V51" s="2"/>
      <c r="W51" s="19"/>
      <c r="X51" s="19"/>
      <c r="Y51" s="10"/>
      <c r="Z51" s="19"/>
      <c r="AA51" s="10"/>
      <c r="AB51" s="10"/>
      <c r="AC51" s="61"/>
    </row>
    <row r="52" spans="1:29" ht="54" customHeight="1" x14ac:dyDescent="0.25">
      <c r="A52" s="31">
        <v>104</v>
      </c>
      <c r="B52" s="51">
        <v>49</v>
      </c>
      <c r="C52" s="4" t="s">
        <v>119</v>
      </c>
      <c r="D52" s="4" t="s">
        <v>30</v>
      </c>
      <c r="E52" s="5" t="s">
        <v>120</v>
      </c>
      <c r="F52" s="4" t="s">
        <v>121</v>
      </c>
      <c r="G52" s="6" t="s">
        <v>122</v>
      </c>
      <c r="H52" s="2">
        <v>1751920.62</v>
      </c>
      <c r="I52" s="7">
        <f t="shared" si="10"/>
        <v>0.71459894113238986</v>
      </c>
      <c r="J52" s="2">
        <v>1251920.6200000001</v>
      </c>
      <c r="K52" s="2">
        <v>500000</v>
      </c>
      <c r="L52" s="8">
        <f t="shared" si="11"/>
        <v>0.28540105886761008</v>
      </c>
      <c r="M52" s="8" t="str">
        <f t="shared" si="9"/>
        <v>ok</v>
      </c>
      <c r="N52" s="8"/>
      <c r="O52" s="2">
        <f t="shared" si="12"/>
        <v>500000</v>
      </c>
      <c r="P52" s="9" t="s">
        <v>34</v>
      </c>
      <c r="Q52" s="4">
        <v>39</v>
      </c>
      <c r="R52" s="4">
        <v>31</v>
      </c>
      <c r="S52" s="3">
        <f t="shared" si="13"/>
        <v>35</v>
      </c>
      <c r="T52" s="49"/>
      <c r="U52" s="9"/>
      <c r="V52" s="2"/>
      <c r="W52" s="19"/>
      <c r="X52" s="19"/>
      <c r="Y52" s="2"/>
      <c r="Z52" s="19"/>
      <c r="AA52" s="2"/>
      <c r="AB52" s="2"/>
      <c r="AC52" s="63"/>
    </row>
    <row r="53" spans="1:29" ht="54" customHeight="1" x14ac:dyDescent="0.25">
      <c r="A53" s="31">
        <v>105</v>
      </c>
      <c r="B53" s="51">
        <v>7</v>
      </c>
      <c r="C53" s="4" t="s">
        <v>35</v>
      </c>
      <c r="D53" s="4" t="s">
        <v>30</v>
      </c>
      <c r="E53" s="5" t="s">
        <v>36</v>
      </c>
      <c r="F53" s="4" t="s">
        <v>37</v>
      </c>
      <c r="G53" s="6" t="s">
        <v>38</v>
      </c>
      <c r="H53" s="2">
        <v>430176</v>
      </c>
      <c r="I53" s="7">
        <f t="shared" si="10"/>
        <v>0.60016365394629179</v>
      </c>
      <c r="J53" s="2">
        <v>258176</v>
      </c>
      <c r="K53" s="2">
        <v>172000</v>
      </c>
      <c r="L53" s="8">
        <f t="shared" si="11"/>
        <v>0.39983634605370827</v>
      </c>
      <c r="M53" s="8" t="str">
        <f t="shared" si="9"/>
        <v>ok</v>
      </c>
      <c r="N53" s="8"/>
      <c r="O53" s="2">
        <f t="shared" si="12"/>
        <v>172000</v>
      </c>
      <c r="P53" s="9" t="s">
        <v>34</v>
      </c>
      <c r="Q53" s="4">
        <v>36</v>
      </c>
      <c r="R53" s="4">
        <v>34</v>
      </c>
      <c r="S53" s="3">
        <f t="shared" si="13"/>
        <v>35</v>
      </c>
      <c r="T53" s="19"/>
      <c r="U53" s="19"/>
      <c r="V53" s="2"/>
      <c r="W53" s="19"/>
      <c r="X53" s="19"/>
      <c r="Y53" s="2"/>
      <c r="Z53" s="19"/>
      <c r="AA53" s="2"/>
      <c r="AB53" s="2"/>
      <c r="AC53" s="39"/>
    </row>
    <row r="54" spans="1:29" ht="54" customHeight="1" x14ac:dyDescent="0.25">
      <c r="A54" s="31">
        <v>106</v>
      </c>
      <c r="B54" s="51">
        <v>21</v>
      </c>
      <c r="C54" s="4" t="s">
        <v>54</v>
      </c>
      <c r="D54" s="4" t="s">
        <v>30</v>
      </c>
      <c r="E54" s="5" t="s">
        <v>55</v>
      </c>
      <c r="F54" s="4" t="s">
        <v>56</v>
      </c>
      <c r="G54" s="6" t="s">
        <v>57</v>
      </c>
      <c r="H54" s="2">
        <v>800000</v>
      </c>
      <c r="I54" s="7">
        <f t="shared" si="10"/>
        <v>0.55625000000000002</v>
      </c>
      <c r="J54" s="2">
        <v>445000</v>
      </c>
      <c r="K54" s="2">
        <v>355000</v>
      </c>
      <c r="L54" s="8">
        <f t="shared" si="11"/>
        <v>0.44374999999999998</v>
      </c>
      <c r="M54" s="8" t="str">
        <f t="shared" si="9"/>
        <v>ok</v>
      </c>
      <c r="N54" s="8"/>
      <c r="O54" s="2">
        <f t="shared" si="12"/>
        <v>355000</v>
      </c>
      <c r="P54" s="9" t="s">
        <v>34</v>
      </c>
      <c r="Q54" s="4">
        <v>37</v>
      </c>
      <c r="R54" s="4">
        <v>33</v>
      </c>
      <c r="S54" s="3">
        <f t="shared" si="13"/>
        <v>35</v>
      </c>
      <c r="T54" s="19"/>
      <c r="U54" s="19"/>
      <c r="V54" s="2"/>
      <c r="W54" s="19"/>
      <c r="X54" s="19"/>
      <c r="Y54" s="2"/>
      <c r="Z54" s="19"/>
      <c r="AA54" s="2"/>
      <c r="AB54" s="2"/>
      <c r="AC54" s="35"/>
    </row>
    <row r="55" spans="1:29" ht="54" customHeight="1" x14ac:dyDescent="0.25">
      <c r="A55" s="31">
        <v>107</v>
      </c>
      <c r="B55" s="51">
        <v>129</v>
      </c>
      <c r="C55" s="4" t="s">
        <v>269</v>
      </c>
      <c r="D55" s="4" t="s">
        <v>30</v>
      </c>
      <c r="E55" s="5" t="s">
        <v>270</v>
      </c>
      <c r="F55" s="4" t="s">
        <v>271</v>
      </c>
      <c r="G55" s="6" t="s">
        <v>272</v>
      </c>
      <c r="H55" s="2">
        <v>800000</v>
      </c>
      <c r="I55" s="7">
        <f t="shared" si="10"/>
        <v>0.5</v>
      </c>
      <c r="J55" s="2">
        <v>400000</v>
      </c>
      <c r="K55" s="2">
        <v>400000</v>
      </c>
      <c r="L55" s="8">
        <f t="shared" si="11"/>
        <v>0.5</v>
      </c>
      <c r="M55" s="8" t="str">
        <f t="shared" si="9"/>
        <v>ok</v>
      </c>
      <c r="N55" s="8"/>
      <c r="O55" s="2">
        <f t="shared" si="12"/>
        <v>400000</v>
      </c>
      <c r="P55" s="9" t="s">
        <v>34</v>
      </c>
      <c r="Q55" s="4">
        <v>36</v>
      </c>
      <c r="R55" s="4">
        <v>34</v>
      </c>
      <c r="S55" s="3">
        <f t="shared" si="13"/>
        <v>35</v>
      </c>
      <c r="T55" s="19"/>
      <c r="U55" s="19"/>
      <c r="V55" s="2"/>
      <c r="W55" s="19"/>
      <c r="X55" s="19"/>
      <c r="Y55" s="10"/>
      <c r="Z55" s="19"/>
      <c r="AA55" s="10"/>
      <c r="AB55" s="10"/>
      <c r="AC55" s="61"/>
    </row>
    <row r="56" spans="1:29" ht="54" customHeight="1" x14ac:dyDescent="0.25">
      <c r="A56" s="31">
        <v>108</v>
      </c>
      <c r="B56" s="51">
        <v>120</v>
      </c>
      <c r="C56" s="4" t="s">
        <v>249</v>
      </c>
      <c r="D56" s="4" t="s">
        <v>30</v>
      </c>
      <c r="E56" s="5" t="s">
        <v>250</v>
      </c>
      <c r="F56" s="4" t="s">
        <v>251</v>
      </c>
      <c r="G56" s="6" t="s">
        <v>252</v>
      </c>
      <c r="H56" s="2">
        <v>950000</v>
      </c>
      <c r="I56" s="7">
        <f t="shared" si="10"/>
        <v>0.47368421052631576</v>
      </c>
      <c r="J56" s="2">
        <v>450000</v>
      </c>
      <c r="K56" s="2">
        <v>500000</v>
      </c>
      <c r="L56" s="8">
        <f t="shared" si="11"/>
        <v>0.52631578947368418</v>
      </c>
      <c r="M56" s="8"/>
      <c r="N56" s="8" t="str">
        <f>IF(M56&gt;80%,"chyba","ok")</f>
        <v>ok</v>
      </c>
      <c r="O56" s="2">
        <f t="shared" si="12"/>
        <v>500000</v>
      </c>
      <c r="P56" s="9" t="s">
        <v>34</v>
      </c>
      <c r="Q56" s="4">
        <v>37</v>
      </c>
      <c r="R56" s="4">
        <v>33</v>
      </c>
      <c r="S56" s="3">
        <f t="shared" si="13"/>
        <v>35</v>
      </c>
      <c r="T56" s="49"/>
      <c r="U56" s="9"/>
      <c r="V56" s="23"/>
      <c r="W56" s="23"/>
      <c r="X56" s="23"/>
      <c r="Y56" s="23"/>
      <c r="Z56" s="23"/>
      <c r="AA56" s="23"/>
      <c r="AB56" s="23"/>
      <c r="AC56" s="23"/>
    </row>
    <row r="57" spans="1:29" ht="54" customHeight="1" x14ac:dyDescent="0.25">
      <c r="A57" s="31">
        <v>109</v>
      </c>
      <c r="B57" s="51">
        <v>33</v>
      </c>
      <c r="C57" s="4" t="s">
        <v>78</v>
      </c>
      <c r="D57" s="4" t="s">
        <v>30</v>
      </c>
      <c r="E57" s="5" t="s">
        <v>79</v>
      </c>
      <c r="F57" s="4" t="s">
        <v>80</v>
      </c>
      <c r="G57" s="6" t="s">
        <v>81</v>
      </c>
      <c r="H57" s="2">
        <v>560000</v>
      </c>
      <c r="I57" s="7">
        <f t="shared" si="10"/>
        <v>0.41</v>
      </c>
      <c r="J57" s="2">
        <v>229600</v>
      </c>
      <c r="K57" s="2">
        <v>330400</v>
      </c>
      <c r="L57" s="8">
        <f t="shared" si="11"/>
        <v>0.59</v>
      </c>
      <c r="M57" s="8" t="str">
        <f>IF(L57&gt;60%,"chyba","ok")</f>
        <v>ok</v>
      </c>
      <c r="N57" s="8"/>
      <c r="O57" s="2">
        <f t="shared" si="12"/>
        <v>330400</v>
      </c>
      <c r="P57" s="9" t="s">
        <v>34</v>
      </c>
      <c r="Q57" s="4">
        <v>38</v>
      </c>
      <c r="R57" s="4">
        <v>31</v>
      </c>
      <c r="S57" s="3">
        <f t="shared" si="13"/>
        <v>34.5</v>
      </c>
      <c r="T57" s="19"/>
      <c r="U57" s="19"/>
      <c r="V57" s="2"/>
      <c r="W57" s="19"/>
      <c r="X57" s="19"/>
      <c r="Y57" s="2"/>
      <c r="Z57" s="19"/>
      <c r="AA57" s="2"/>
      <c r="AB57" s="2"/>
      <c r="AC57" s="39"/>
    </row>
    <row r="58" spans="1:29" ht="54" customHeight="1" x14ac:dyDescent="0.25">
      <c r="A58" s="31">
        <v>110</v>
      </c>
      <c r="B58" s="51">
        <v>30</v>
      </c>
      <c r="C58" s="4" t="s">
        <v>70</v>
      </c>
      <c r="D58" s="4" t="s">
        <v>30</v>
      </c>
      <c r="E58" s="5" t="s">
        <v>71</v>
      </c>
      <c r="F58" s="4" t="s">
        <v>72</v>
      </c>
      <c r="G58" s="6" t="s">
        <v>73</v>
      </c>
      <c r="H58" s="2">
        <v>292094</v>
      </c>
      <c r="I58" s="7">
        <f t="shared" si="10"/>
        <v>0.40019308852629631</v>
      </c>
      <c r="J58" s="2">
        <v>116894</v>
      </c>
      <c r="K58" s="2">
        <v>175200</v>
      </c>
      <c r="L58" s="8">
        <f t="shared" si="11"/>
        <v>0.59980691147370369</v>
      </c>
      <c r="M58" s="8" t="str">
        <f>IF(L58&gt;60%,"chyba","ok")</f>
        <v>ok</v>
      </c>
      <c r="N58" s="8"/>
      <c r="O58" s="2">
        <f t="shared" si="12"/>
        <v>175200</v>
      </c>
      <c r="P58" s="9" t="s">
        <v>34</v>
      </c>
      <c r="Q58" s="4">
        <v>36</v>
      </c>
      <c r="R58" s="4">
        <v>33</v>
      </c>
      <c r="S58" s="3">
        <f t="shared" si="13"/>
        <v>34.5</v>
      </c>
      <c r="T58" s="19"/>
      <c r="U58" s="19"/>
      <c r="V58" s="2"/>
      <c r="W58" s="19"/>
      <c r="X58" s="19"/>
      <c r="Y58" s="2"/>
      <c r="Z58" s="19"/>
      <c r="AA58" s="2"/>
      <c r="AB58" s="2"/>
      <c r="AC58" s="53"/>
    </row>
    <row r="59" spans="1:29" ht="54" customHeight="1" x14ac:dyDescent="0.25">
      <c r="A59" s="31">
        <v>111</v>
      </c>
      <c r="B59" s="51">
        <v>64</v>
      </c>
      <c r="C59" s="4" t="s">
        <v>139</v>
      </c>
      <c r="D59" s="4" t="s">
        <v>30</v>
      </c>
      <c r="E59" s="5" t="s">
        <v>140</v>
      </c>
      <c r="F59" s="4" t="s">
        <v>141</v>
      </c>
      <c r="G59" s="6" t="s">
        <v>142</v>
      </c>
      <c r="H59" s="2">
        <v>616000</v>
      </c>
      <c r="I59" s="7">
        <f t="shared" si="10"/>
        <v>0.20048701298701299</v>
      </c>
      <c r="J59" s="2">
        <v>123500</v>
      </c>
      <c r="K59" s="2">
        <v>492500</v>
      </c>
      <c r="L59" s="8">
        <f t="shared" si="11"/>
        <v>0.79951298701298701</v>
      </c>
      <c r="M59" s="8"/>
      <c r="N59" s="8" t="str">
        <f>IF(M59&gt;80%,"chyba","ok")</f>
        <v>ok</v>
      </c>
      <c r="O59" s="2">
        <f t="shared" si="12"/>
        <v>492500</v>
      </c>
      <c r="P59" s="9" t="s">
        <v>34</v>
      </c>
      <c r="Q59" s="4">
        <v>34</v>
      </c>
      <c r="R59" s="4">
        <v>35</v>
      </c>
      <c r="S59" s="3">
        <f t="shared" si="13"/>
        <v>34.5</v>
      </c>
      <c r="T59" s="49"/>
      <c r="U59" s="9"/>
      <c r="V59" s="23"/>
      <c r="W59" s="23"/>
      <c r="X59" s="23"/>
      <c r="Y59" s="23"/>
      <c r="Z59" s="23"/>
      <c r="AA59" s="23"/>
      <c r="AB59" s="23"/>
      <c r="AC59" s="23"/>
    </row>
    <row r="60" spans="1:29" ht="54" customHeight="1" x14ac:dyDescent="0.25">
      <c r="A60" s="31">
        <v>112</v>
      </c>
      <c r="B60" s="31">
        <v>45</v>
      </c>
      <c r="C60" s="4" t="s">
        <v>107</v>
      </c>
      <c r="D60" s="4" t="s">
        <v>30</v>
      </c>
      <c r="E60" s="5" t="s">
        <v>108</v>
      </c>
      <c r="F60" s="4" t="s">
        <v>109</v>
      </c>
      <c r="G60" s="6" t="s">
        <v>110</v>
      </c>
      <c r="H60" s="2">
        <v>1500000</v>
      </c>
      <c r="I60" s="7">
        <f t="shared" si="10"/>
        <v>0.66666666666666663</v>
      </c>
      <c r="J60" s="2">
        <v>1000000</v>
      </c>
      <c r="K60" s="2">
        <v>500000</v>
      </c>
      <c r="L60" s="8">
        <f t="shared" si="11"/>
        <v>0.33333333333333331</v>
      </c>
      <c r="M60" s="8" t="str">
        <f t="shared" ref="M60:M65" si="14">IF(L60&gt;60%,"chyba","ok")</f>
        <v>ok</v>
      </c>
      <c r="N60" s="8"/>
      <c r="O60" s="2">
        <f t="shared" si="12"/>
        <v>500000</v>
      </c>
      <c r="P60" s="9" t="s">
        <v>34</v>
      </c>
      <c r="Q60" s="4">
        <v>35</v>
      </c>
      <c r="R60" s="4">
        <v>33</v>
      </c>
      <c r="S60" s="3">
        <f t="shared" si="13"/>
        <v>34</v>
      </c>
      <c r="T60" s="49"/>
      <c r="U60" s="9"/>
      <c r="V60" s="23"/>
      <c r="W60" s="23"/>
      <c r="X60" s="23"/>
      <c r="Y60" s="23"/>
      <c r="Z60" s="23"/>
      <c r="AA60" s="23"/>
      <c r="AB60" s="23"/>
      <c r="AC60" s="37"/>
    </row>
    <row r="61" spans="1:29" ht="54" customHeight="1" x14ac:dyDescent="0.25">
      <c r="A61" s="31">
        <v>113</v>
      </c>
      <c r="B61" s="31">
        <v>142</v>
      </c>
      <c r="C61" s="4" t="s">
        <v>305</v>
      </c>
      <c r="D61" s="4" t="s">
        <v>30</v>
      </c>
      <c r="E61" s="5" t="s">
        <v>306</v>
      </c>
      <c r="F61" s="4" t="s">
        <v>307</v>
      </c>
      <c r="G61" s="6" t="s">
        <v>308</v>
      </c>
      <c r="H61" s="2">
        <v>1278000</v>
      </c>
      <c r="I61" s="7">
        <f t="shared" si="10"/>
        <v>0.60876369327073554</v>
      </c>
      <c r="J61" s="2">
        <v>778000</v>
      </c>
      <c r="K61" s="2">
        <v>500000</v>
      </c>
      <c r="L61" s="8">
        <f t="shared" si="11"/>
        <v>0.39123630672926446</v>
      </c>
      <c r="M61" s="8" t="str">
        <f t="shared" si="14"/>
        <v>ok</v>
      </c>
      <c r="N61" s="8"/>
      <c r="O61" s="2">
        <f t="shared" si="12"/>
        <v>500000</v>
      </c>
      <c r="P61" s="9" t="s">
        <v>34</v>
      </c>
      <c r="Q61" s="4">
        <v>34</v>
      </c>
      <c r="R61" s="4">
        <v>34</v>
      </c>
      <c r="S61" s="3">
        <f t="shared" si="13"/>
        <v>34</v>
      </c>
      <c r="T61" s="19"/>
      <c r="U61" s="19"/>
      <c r="V61" s="2"/>
      <c r="W61" s="19"/>
      <c r="X61" s="19"/>
      <c r="Y61" s="2"/>
      <c r="Z61" s="19"/>
      <c r="AA61" s="2"/>
      <c r="AB61" s="2"/>
      <c r="AC61" s="33"/>
    </row>
    <row r="62" spans="1:29" ht="54" customHeight="1" x14ac:dyDescent="0.25">
      <c r="A62" s="31">
        <v>114</v>
      </c>
      <c r="B62" s="31">
        <v>98</v>
      </c>
      <c r="C62" s="4" t="s">
        <v>206</v>
      </c>
      <c r="D62" s="4" t="s">
        <v>30</v>
      </c>
      <c r="E62" s="5" t="s">
        <v>207</v>
      </c>
      <c r="F62" s="4" t="s">
        <v>208</v>
      </c>
      <c r="G62" s="6" t="s">
        <v>209</v>
      </c>
      <c r="H62" s="2">
        <v>600000</v>
      </c>
      <c r="I62" s="7">
        <f t="shared" si="10"/>
        <v>0.55833333333333335</v>
      </c>
      <c r="J62" s="2">
        <v>335000</v>
      </c>
      <c r="K62" s="2">
        <v>265000</v>
      </c>
      <c r="L62" s="8">
        <f t="shared" si="11"/>
        <v>0.44166666666666665</v>
      </c>
      <c r="M62" s="8" t="str">
        <f t="shared" si="14"/>
        <v>ok</v>
      </c>
      <c r="N62" s="8"/>
      <c r="O62" s="2">
        <f t="shared" si="12"/>
        <v>265000</v>
      </c>
      <c r="P62" s="9" t="s">
        <v>34</v>
      </c>
      <c r="Q62" s="4">
        <v>33</v>
      </c>
      <c r="R62" s="4">
        <v>35</v>
      </c>
      <c r="S62" s="3">
        <f t="shared" si="13"/>
        <v>34</v>
      </c>
      <c r="T62" s="19"/>
      <c r="U62" s="19"/>
      <c r="V62" s="2"/>
      <c r="W62" s="19"/>
      <c r="X62" s="19"/>
      <c r="Y62" s="2"/>
      <c r="Z62" s="19"/>
      <c r="AA62" s="2"/>
      <c r="AB62" s="2"/>
      <c r="AC62" s="35"/>
    </row>
    <row r="63" spans="1:29" ht="54" customHeight="1" x14ac:dyDescent="0.25">
      <c r="A63" s="31">
        <v>115</v>
      </c>
      <c r="B63" s="31">
        <v>125</v>
      </c>
      <c r="C63" s="4" t="s">
        <v>261</v>
      </c>
      <c r="D63" s="4" t="s">
        <v>30</v>
      </c>
      <c r="E63" s="5" t="s">
        <v>262</v>
      </c>
      <c r="F63" s="4" t="s">
        <v>263</v>
      </c>
      <c r="G63" s="6" t="s">
        <v>264</v>
      </c>
      <c r="H63" s="2">
        <v>515000</v>
      </c>
      <c r="I63" s="7">
        <f t="shared" si="10"/>
        <v>0.55436893203883497</v>
      </c>
      <c r="J63" s="2">
        <v>285500</v>
      </c>
      <c r="K63" s="2">
        <v>229500</v>
      </c>
      <c r="L63" s="8">
        <f t="shared" si="11"/>
        <v>0.44563106796116503</v>
      </c>
      <c r="M63" s="8" t="str">
        <f t="shared" si="14"/>
        <v>ok</v>
      </c>
      <c r="N63" s="8"/>
      <c r="O63" s="2">
        <f t="shared" si="12"/>
        <v>229500</v>
      </c>
      <c r="P63" s="9" t="s">
        <v>34</v>
      </c>
      <c r="Q63" s="4">
        <v>38</v>
      </c>
      <c r="R63" s="4">
        <v>30</v>
      </c>
      <c r="S63" s="3">
        <f t="shared" si="13"/>
        <v>34</v>
      </c>
      <c r="T63" s="49"/>
      <c r="U63" s="9"/>
      <c r="V63" s="23"/>
      <c r="W63" s="23"/>
      <c r="X63" s="23"/>
      <c r="Y63" s="23"/>
      <c r="Z63" s="23"/>
      <c r="AA63" s="23"/>
      <c r="AB63" s="23"/>
      <c r="AC63" s="37"/>
    </row>
    <row r="64" spans="1:29" ht="54" customHeight="1" x14ac:dyDescent="0.25">
      <c r="A64" s="31">
        <v>116</v>
      </c>
      <c r="B64" s="31">
        <v>22</v>
      </c>
      <c r="C64" s="4" t="s">
        <v>58</v>
      </c>
      <c r="D64" s="4" t="s">
        <v>30</v>
      </c>
      <c r="E64" s="5" t="s">
        <v>59</v>
      </c>
      <c r="F64" s="4" t="s">
        <v>60</v>
      </c>
      <c r="G64" s="6" t="s">
        <v>61</v>
      </c>
      <c r="H64" s="2">
        <v>929990</v>
      </c>
      <c r="I64" s="7">
        <f t="shared" si="10"/>
        <v>0.46235981032054108</v>
      </c>
      <c r="J64" s="2">
        <v>429990</v>
      </c>
      <c r="K64" s="2">
        <v>500000</v>
      </c>
      <c r="L64" s="8">
        <f t="shared" si="11"/>
        <v>0.53764018967945892</v>
      </c>
      <c r="M64" s="8" t="str">
        <f t="shared" si="14"/>
        <v>ok</v>
      </c>
      <c r="N64" s="8"/>
      <c r="O64" s="2">
        <f t="shared" si="12"/>
        <v>500000</v>
      </c>
      <c r="P64" s="9" t="s">
        <v>34</v>
      </c>
      <c r="Q64" s="4">
        <v>34</v>
      </c>
      <c r="R64" s="4">
        <v>34</v>
      </c>
      <c r="S64" s="3">
        <f t="shared" si="13"/>
        <v>34</v>
      </c>
      <c r="T64" s="19"/>
      <c r="U64" s="19"/>
      <c r="V64" s="2"/>
      <c r="W64" s="19"/>
      <c r="X64" s="19"/>
      <c r="Y64" s="10"/>
      <c r="Z64" s="19"/>
      <c r="AA64" s="10"/>
      <c r="AB64" s="10"/>
      <c r="AC64" s="34"/>
    </row>
    <row r="65" spans="1:29" ht="54" customHeight="1" x14ac:dyDescent="0.25">
      <c r="A65" s="31">
        <v>117</v>
      </c>
      <c r="B65" s="31">
        <v>48</v>
      </c>
      <c r="C65" s="4" t="s">
        <v>115</v>
      </c>
      <c r="D65" s="4" t="s">
        <v>30</v>
      </c>
      <c r="E65" s="5" t="s">
        <v>116</v>
      </c>
      <c r="F65" s="4" t="s">
        <v>117</v>
      </c>
      <c r="G65" s="6" t="s">
        <v>118</v>
      </c>
      <c r="H65" s="2">
        <v>390000</v>
      </c>
      <c r="I65" s="7">
        <f t="shared" si="10"/>
        <v>0.4</v>
      </c>
      <c r="J65" s="2">
        <v>156000</v>
      </c>
      <c r="K65" s="2">
        <v>234000</v>
      </c>
      <c r="L65" s="8">
        <f t="shared" si="11"/>
        <v>0.6</v>
      </c>
      <c r="M65" s="8" t="str">
        <f t="shared" si="14"/>
        <v>ok</v>
      </c>
      <c r="N65" s="8"/>
      <c r="O65" s="2">
        <f t="shared" si="12"/>
        <v>234000</v>
      </c>
      <c r="P65" s="9" t="s">
        <v>34</v>
      </c>
      <c r="Q65" s="4">
        <v>34</v>
      </c>
      <c r="R65" s="4">
        <v>34</v>
      </c>
      <c r="S65" s="3">
        <f t="shared" si="13"/>
        <v>34</v>
      </c>
      <c r="T65" s="19"/>
      <c r="U65" s="19"/>
      <c r="V65" s="2"/>
      <c r="W65" s="19"/>
      <c r="X65" s="19"/>
      <c r="Y65" s="2"/>
      <c r="Z65" s="19"/>
      <c r="AA65" s="2"/>
      <c r="AB65" s="2"/>
      <c r="AC65" s="35"/>
    </row>
    <row r="66" spans="1:29" ht="54" customHeight="1" x14ac:dyDescent="0.25">
      <c r="A66" s="31">
        <v>118</v>
      </c>
      <c r="B66" s="31">
        <v>37</v>
      </c>
      <c r="C66" s="4" t="s">
        <v>86</v>
      </c>
      <c r="D66" s="4" t="s">
        <v>30</v>
      </c>
      <c r="E66" s="5" t="s">
        <v>87</v>
      </c>
      <c r="F66" s="4" t="s">
        <v>88</v>
      </c>
      <c r="G66" s="30" t="s">
        <v>89</v>
      </c>
      <c r="H66" s="2">
        <v>450000</v>
      </c>
      <c r="I66" s="7">
        <f t="shared" si="10"/>
        <v>0.2</v>
      </c>
      <c r="J66" s="2">
        <v>90000</v>
      </c>
      <c r="K66" s="2">
        <v>360000</v>
      </c>
      <c r="L66" s="8">
        <f t="shared" si="11"/>
        <v>0.8</v>
      </c>
      <c r="M66" s="8"/>
      <c r="N66" s="8" t="str">
        <f>IF(M66&gt;80%,"chyba","ok")</f>
        <v>ok</v>
      </c>
      <c r="O66" s="2">
        <f t="shared" si="12"/>
        <v>360000</v>
      </c>
      <c r="P66" s="9" t="s">
        <v>34</v>
      </c>
      <c r="Q66" s="4">
        <v>36</v>
      </c>
      <c r="R66" s="4">
        <v>31</v>
      </c>
      <c r="S66" s="3">
        <f t="shared" si="13"/>
        <v>33.5</v>
      </c>
      <c r="T66" s="19"/>
      <c r="U66" s="19"/>
      <c r="V66" s="23"/>
      <c r="W66" s="23"/>
      <c r="X66" s="24"/>
      <c r="Y66" s="25"/>
      <c r="Z66" s="26"/>
      <c r="AA66" s="27"/>
      <c r="AB66" s="28"/>
      <c r="AC66" s="37"/>
    </row>
    <row r="67" spans="1:29" ht="54" customHeight="1" x14ac:dyDescent="0.25">
      <c r="A67" s="31">
        <v>119</v>
      </c>
      <c r="B67" s="31">
        <v>67</v>
      </c>
      <c r="C67" s="4" t="s">
        <v>143</v>
      </c>
      <c r="D67" s="4" t="s">
        <v>30</v>
      </c>
      <c r="E67" s="5" t="s">
        <v>144</v>
      </c>
      <c r="F67" s="4" t="s">
        <v>145</v>
      </c>
      <c r="G67" s="30" t="s">
        <v>146</v>
      </c>
      <c r="H67" s="2">
        <v>850000</v>
      </c>
      <c r="I67" s="7">
        <f t="shared" si="10"/>
        <v>0.41176470588235292</v>
      </c>
      <c r="J67" s="2">
        <v>350000</v>
      </c>
      <c r="K67" s="2">
        <v>500000</v>
      </c>
      <c r="L67" s="8">
        <f t="shared" si="11"/>
        <v>0.58823529411764708</v>
      </c>
      <c r="M67" s="8" t="str">
        <f>IF(L67&gt;60%,"chyba","ok")</f>
        <v>ok</v>
      </c>
      <c r="N67" s="8"/>
      <c r="O67" s="2">
        <f t="shared" si="12"/>
        <v>500000</v>
      </c>
      <c r="P67" s="9" t="s">
        <v>34</v>
      </c>
      <c r="Q67" s="4">
        <v>33</v>
      </c>
      <c r="R67" s="4">
        <v>33</v>
      </c>
      <c r="S67" s="3">
        <f t="shared" si="13"/>
        <v>33</v>
      </c>
      <c r="T67" s="49"/>
      <c r="U67" s="9"/>
      <c r="V67" s="23"/>
      <c r="W67" s="23"/>
      <c r="X67" s="23"/>
      <c r="Y67" s="23"/>
      <c r="Z67" s="23"/>
      <c r="AA67" s="23"/>
      <c r="AB67" s="23"/>
      <c r="AC67" s="37"/>
    </row>
    <row r="68" spans="1:29" s="60" customFormat="1" ht="54" customHeight="1" x14ac:dyDescent="0.25">
      <c r="A68" s="31">
        <v>120</v>
      </c>
      <c r="B68" s="31">
        <v>106</v>
      </c>
      <c r="C68" s="4" t="s">
        <v>234</v>
      </c>
      <c r="D68" s="4" t="s">
        <v>30</v>
      </c>
      <c r="E68" s="5" t="s">
        <v>235</v>
      </c>
      <c r="F68" s="4" t="s">
        <v>236</v>
      </c>
      <c r="G68" s="6" t="s">
        <v>237</v>
      </c>
      <c r="H68" s="2">
        <v>332690</v>
      </c>
      <c r="I68" s="7">
        <f t="shared" si="10"/>
        <v>0.40004208121674834</v>
      </c>
      <c r="J68" s="2">
        <v>133090</v>
      </c>
      <c r="K68" s="2">
        <v>199600</v>
      </c>
      <c r="L68" s="8">
        <f t="shared" si="11"/>
        <v>0.59995791878325166</v>
      </c>
      <c r="M68" s="8"/>
      <c r="N68" s="8" t="str">
        <f>IF(M68&gt;60%,"chyba","ok")</f>
        <v>ok</v>
      </c>
      <c r="O68" s="2">
        <f t="shared" si="12"/>
        <v>199600</v>
      </c>
      <c r="P68" s="9" t="s">
        <v>34</v>
      </c>
      <c r="Q68" s="4">
        <v>35</v>
      </c>
      <c r="R68" s="4">
        <v>31</v>
      </c>
      <c r="S68" s="3">
        <f t="shared" si="13"/>
        <v>33</v>
      </c>
      <c r="T68" s="19"/>
      <c r="U68" s="19"/>
      <c r="V68" s="2"/>
      <c r="W68" s="19"/>
      <c r="X68" s="19"/>
      <c r="Y68" s="10"/>
      <c r="Z68" s="19"/>
      <c r="AA68" s="10"/>
      <c r="AB68" s="10"/>
      <c r="AC68" s="38"/>
    </row>
    <row r="69" spans="1:29" ht="54" customHeight="1" x14ac:dyDescent="0.25">
      <c r="A69" s="31">
        <v>121</v>
      </c>
      <c r="B69" s="31">
        <v>85</v>
      </c>
      <c r="C69" s="4" t="s">
        <v>175</v>
      </c>
      <c r="D69" s="4" t="s">
        <v>30</v>
      </c>
      <c r="E69" s="5" t="s">
        <v>176</v>
      </c>
      <c r="F69" s="4" t="s">
        <v>177</v>
      </c>
      <c r="G69" s="6" t="s">
        <v>329</v>
      </c>
      <c r="H69" s="2">
        <v>402639</v>
      </c>
      <c r="I69" s="7">
        <f t="shared" si="10"/>
        <v>0.4014489406142972</v>
      </c>
      <c r="J69" s="2">
        <v>161639</v>
      </c>
      <c r="K69" s="2">
        <v>241000</v>
      </c>
      <c r="L69" s="8">
        <f t="shared" si="11"/>
        <v>0.59855105938570285</v>
      </c>
      <c r="M69" s="8" t="str">
        <f>IF(L69&gt;60%,"chyba","ok")</f>
        <v>ok</v>
      </c>
      <c r="N69" s="8"/>
      <c r="O69" s="2">
        <f t="shared" si="12"/>
        <v>241000</v>
      </c>
      <c r="P69" s="9" t="s">
        <v>34</v>
      </c>
      <c r="Q69" s="4">
        <v>32</v>
      </c>
      <c r="R69" s="4">
        <v>33</v>
      </c>
      <c r="S69" s="3">
        <f t="shared" si="13"/>
        <v>32.5</v>
      </c>
      <c r="T69" s="19"/>
      <c r="U69" s="19"/>
      <c r="V69" s="2"/>
      <c r="W69" s="19"/>
      <c r="X69" s="19"/>
      <c r="Y69" s="2"/>
      <c r="Z69" s="19"/>
      <c r="AA69" s="2"/>
      <c r="AB69" s="2"/>
      <c r="AC69" s="50"/>
    </row>
    <row r="70" spans="1:29" ht="54" customHeight="1" x14ac:dyDescent="0.25">
      <c r="A70" s="31">
        <v>122</v>
      </c>
      <c r="B70" s="31">
        <v>43</v>
      </c>
      <c r="C70" s="4" t="s">
        <v>103</v>
      </c>
      <c r="D70" s="4" t="s">
        <v>30</v>
      </c>
      <c r="E70" s="5" t="s">
        <v>104</v>
      </c>
      <c r="F70" s="4" t="s">
        <v>105</v>
      </c>
      <c r="G70" s="30" t="s">
        <v>106</v>
      </c>
      <c r="H70" s="2">
        <v>280500</v>
      </c>
      <c r="I70" s="7">
        <f t="shared" si="10"/>
        <v>0.4</v>
      </c>
      <c r="J70" s="2">
        <v>112200</v>
      </c>
      <c r="K70" s="2">
        <v>168300</v>
      </c>
      <c r="L70" s="8">
        <f t="shared" si="11"/>
        <v>0.6</v>
      </c>
      <c r="M70" s="8" t="str">
        <f>IF(L70&gt;60%,"chyba","ok")</f>
        <v>ok</v>
      </c>
      <c r="N70" s="8"/>
      <c r="O70" s="2">
        <f t="shared" si="12"/>
        <v>168300</v>
      </c>
      <c r="P70" s="9" t="s">
        <v>34</v>
      </c>
      <c r="Q70" s="4">
        <v>36</v>
      </c>
      <c r="R70" s="4">
        <v>29</v>
      </c>
      <c r="S70" s="3">
        <f t="shared" si="13"/>
        <v>32.5</v>
      </c>
      <c r="T70" s="9"/>
      <c r="U70" s="9"/>
      <c r="V70" s="2"/>
      <c r="W70" s="19"/>
      <c r="X70" s="19"/>
      <c r="Y70" s="2"/>
      <c r="Z70" s="19"/>
      <c r="AA70" s="2"/>
      <c r="AB70" s="2"/>
      <c r="AC70" s="35"/>
    </row>
    <row r="71" spans="1:29" ht="54" customHeight="1" x14ac:dyDescent="0.25">
      <c r="A71" s="31">
        <v>123</v>
      </c>
      <c r="B71" s="31">
        <v>10</v>
      </c>
      <c r="C71" s="4" t="s">
        <v>39</v>
      </c>
      <c r="D71" s="4" t="s">
        <v>30</v>
      </c>
      <c r="E71" s="5" t="s">
        <v>40</v>
      </c>
      <c r="F71" s="4" t="s">
        <v>41</v>
      </c>
      <c r="G71" s="6" t="s">
        <v>42</v>
      </c>
      <c r="H71" s="2">
        <v>649688</v>
      </c>
      <c r="I71" s="7">
        <f t="shared" si="10"/>
        <v>0.23055374271958232</v>
      </c>
      <c r="J71" s="2">
        <v>149788</v>
      </c>
      <c r="K71" s="2">
        <v>499900</v>
      </c>
      <c r="L71" s="8">
        <f t="shared" si="11"/>
        <v>0.76944625728041771</v>
      </c>
      <c r="M71" s="8"/>
      <c r="N71" s="8" t="str">
        <f>IF(M71&gt;80%,"chyba","ok")</f>
        <v>ok</v>
      </c>
      <c r="O71" s="2">
        <f t="shared" si="12"/>
        <v>499900</v>
      </c>
      <c r="P71" s="9" t="s">
        <v>34</v>
      </c>
      <c r="Q71" s="4">
        <v>35</v>
      </c>
      <c r="R71" s="4">
        <v>30</v>
      </c>
      <c r="S71" s="3">
        <f t="shared" si="13"/>
        <v>32.5</v>
      </c>
      <c r="T71" s="49"/>
      <c r="U71" s="9"/>
      <c r="V71" s="23"/>
      <c r="W71" s="23"/>
      <c r="X71" s="23"/>
      <c r="Y71" s="23"/>
      <c r="Z71" s="23"/>
      <c r="AA71" s="23"/>
      <c r="AB71" s="23"/>
      <c r="AC71" s="37"/>
    </row>
    <row r="72" spans="1:29" ht="54" customHeight="1" x14ac:dyDescent="0.25">
      <c r="A72" s="31">
        <v>124</v>
      </c>
      <c r="B72" s="31">
        <v>6</v>
      </c>
      <c r="C72" s="4" t="s">
        <v>29</v>
      </c>
      <c r="D72" s="4" t="s">
        <v>30</v>
      </c>
      <c r="E72" s="5" t="s">
        <v>31</v>
      </c>
      <c r="F72" s="4" t="s">
        <v>32</v>
      </c>
      <c r="G72" s="30" t="s">
        <v>33</v>
      </c>
      <c r="H72" s="2">
        <v>700000</v>
      </c>
      <c r="I72" s="7">
        <f t="shared" si="10"/>
        <v>0.42857142857142855</v>
      </c>
      <c r="J72" s="2">
        <v>300000</v>
      </c>
      <c r="K72" s="2">
        <v>400000</v>
      </c>
      <c r="L72" s="8">
        <f t="shared" si="11"/>
        <v>0.5714285714285714</v>
      </c>
      <c r="M72" s="8" t="str">
        <f>IF(L72&gt;60%,"chyba","ok")</f>
        <v>ok</v>
      </c>
      <c r="N72" s="8"/>
      <c r="O72" s="2">
        <f t="shared" si="12"/>
        <v>400000</v>
      </c>
      <c r="P72" s="9" t="s">
        <v>34</v>
      </c>
      <c r="Q72" s="4">
        <v>33</v>
      </c>
      <c r="R72" s="4">
        <v>31</v>
      </c>
      <c r="S72" s="3">
        <f t="shared" si="13"/>
        <v>32</v>
      </c>
      <c r="T72" s="19"/>
      <c r="U72" s="19"/>
      <c r="V72" s="23"/>
      <c r="W72" s="23"/>
      <c r="X72" s="24"/>
      <c r="Y72" s="25"/>
      <c r="Z72" s="26"/>
      <c r="AA72" s="27"/>
      <c r="AB72" s="28"/>
      <c r="AC72" s="37"/>
    </row>
    <row r="73" spans="1:29" ht="54" customHeight="1" x14ac:dyDescent="0.25">
      <c r="A73" s="31">
        <v>125</v>
      </c>
      <c r="B73" s="59">
        <v>40</v>
      </c>
      <c r="C73" s="4" t="s">
        <v>95</v>
      </c>
      <c r="D73" s="4" t="s">
        <v>30</v>
      </c>
      <c r="E73" s="5" t="s">
        <v>96</v>
      </c>
      <c r="F73" s="4" t="s">
        <v>97</v>
      </c>
      <c r="G73" s="30" t="s">
        <v>98</v>
      </c>
      <c r="H73" s="2">
        <v>1613147</v>
      </c>
      <c r="I73" s="7">
        <f t="shared" si="10"/>
        <v>0.6900468463196473</v>
      </c>
      <c r="J73" s="2">
        <v>1113147</v>
      </c>
      <c r="K73" s="2">
        <v>500000</v>
      </c>
      <c r="L73" s="8">
        <f t="shared" si="11"/>
        <v>0.30995315368035276</v>
      </c>
      <c r="M73" s="8" t="str">
        <f>IF(L73&gt;60%,"chyba","ok")</f>
        <v>ok</v>
      </c>
      <c r="N73" s="57"/>
      <c r="O73" s="2">
        <f t="shared" si="12"/>
        <v>500000</v>
      </c>
      <c r="P73" s="9" t="s">
        <v>34</v>
      </c>
      <c r="Q73" s="4">
        <v>36</v>
      </c>
      <c r="R73" s="4">
        <v>24</v>
      </c>
      <c r="S73" s="3">
        <f t="shared" si="13"/>
        <v>30</v>
      </c>
      <c r="T73" s="19"/>
      <c r="U73" s="19"/>
      <c r="V73" s="2"/>
      <c r="W73" s="19"/>
      <c r="X73" s="54"/>
      <c r="Y73" s="2"/>
      <c r="Z73" s="55"/>
      <c r="AA73" s="2"/>
      <c r="AB73" s="2"/>
      <c r="AC73" s="35"/>
    </row>
    <row r="74" spans="1:29" ht="54" customHeight="1" x14ac:dyDescent="0.25">
      <c r="A74" s="31">
        <v>126</v>
      </c>
      <c r="B74" s="31">
        <v>31</v>
      </c>
      <c r="C74" s="4" t="s">
        <v>74</v>
      </c>
      <c r="D74" s="4" t="s">
        <v>30</v>
      </c>
      <c r="E74" s="5" t="s">
        <v>75</v>
      </c>
      <c r="F74" s="4" t="s">
        <v>76</v>
      </c>
      <c r="G74" s="6" t="s">
        <v>77</v>
      </c>
      <c r="H74" s="2">
        <v>720000</v>
      </c>
      <c r="I74" s="7">
        <f t="shared" si="10"/>
        <v>0.44444444444444442</v>
      </c>
      <c r="J74" s="2">
        <v>320000</v>
      </c>
      <c r="K74" s="2">
        <v>400000</v>
      </c>
      <c r="L74" s="8">
        <f t="shared" si="11"/>
        <v>0.55555555555555558</v>
      </c>
      <c r="M74" s="8" t="str">
        <f>IF(L74&gt;60%,"chyba","ok")</f>
        <v>ok</v>
      </c>
      <c r="N74" s="8"/>
      <c r="O74" s="2">
        <f t="shared" si="12"/>
        <v>400000</v>
      </c>
      <c r="P74" s="9" t="s">
        <v>34</v>
      </c>
      <c r="Q74" s="4">
        <v>30</v>
      </c>
      <c r="R74" s="4">
        <v>27</v>
      </c>
      <c r="S74" s="3">
        <f t="shared" si="13"/>
        <v>28.5</v>
      </c>
      <c r="T74" s="19"/>
      <c r="U74" s="19"/>
      <c r="V74" s="2"/>
      <c r="W74" s="19"/>
      <c r="X74" s="19"/>
      <c r="Y74" s="2"/>
      <c r="Z74" s="19"/>
      <c r="AA74" s="2"/>
      <c r="AB74" s="2"/>
      <c r="AC74" s="52"/>
    </row>
    <row r="75" spans="1:29" ht="54" customHeight="1" x14ac:dyDescent="0.25">
      <c r="A75" s="31">
        <v>127</v>
      </c>
      <c r="B75" s="31">
        <v>154</v>
      </c>
      <c r="C75" s="4" t="s">
        <v>313</v>
      </c>
      <c r="D75" s="4" t="s">
        <v>30</v>
      </c>
      <c r="E75" s="5" t="s">
        <v>314</v>
      </c>
      <c r="F75" s="4" t="s">
        <v>315</v>
      </c>
      <c r="G75" s="30" t="s">
        <v>316</v>
      </c>
      <c r="H75" s="2">
        <v>1527000</v>
      </c>
      <c r="I75" s="7">
        <f t="shared" si="10"/>
        <v>0.67256057629338573</v>
      </c>
      <c r="J75" s="2">
        <v>1027000</v>
      </c>
      <c r="K75" s="2">
        <v>500000</v>
      </c>
      <c r="L75" s="8">
        <f t="shared" si="11"/>
        <v>0.32743942370661427</v>
      </c>
      <c r="M75" s="8" t="str">
        <f>IF(L75&gt;60%,"chyba","ok")</f>
        <v>ok</v>
      </c>
      <c r="N75" s="8"/>
      <c r="O75" s="2">
        <f t="shared" si="12"/>
        <v>500000</v>
      </c>
      <c r="P75" s="9" t="s">
        <v>34</v>
      </c>
      <c r="Q75" s="4">
        <v>28</v>
      </c>
      <c r="R75" s="4">
        <v>27</v>
      </c>
      <c r="S75" s="3">
        <f t="shared" si="13"/>
        <v>27.5</v>
      </c>
      <c r="T75" s="19"/>
      <c r="U75" s="19"/>
      <c r="V75" s="2"/>
      <c r="W75" s="19"/>
      <c r="X75" s="19"/>
      <c r="Y75" s="2"/>
      <c r="Z75" s="19"/>
      <c r="AA75" s="2"/>
      <c r="AB75" s="2"/>
      <c r="AC75" s="35"/>
    </row>
    <row r="76" spans="1:29" ht="54" customHeight="1" x14ac:dyDescent="0.25">
      <c r="A76" s="31">
        <v>128</v>
      </c>
      <c r="B76" s="31">
        <v>26</v>
      </c>
      <c r="C76" s="4" t="s">
        <v>66</v>
      </c>
      <c r="D76" s="4" t="s">
        <v>30</v>
      </c>
      <c r="E76" s="5" t="s">
        <v>67</v>
      </c>
      <c r="F76" s="4" t="s">
        <v>68</v>
      </c>
      <c r="G76" s="6" t="s">
        <v>69</v>
      </c>
      <c r="H76" s="2">
        <v>205000</v>
      </c>
      <c r="I76" s="7">
        <f t="shared" si="10"/>
        <v>0.51219512195121952</v>
      </c>
      <c r="J76" s="2">
        <v>105000</v>
      </c>
      <c r="K76" s="2">
        <v>100000</v>
      </c>
      <c r="L76" s="8">
        <f t="shared" si="11"/>
        <v>0.48780487804878048</v>
      </c>
      <c r="M76" s="8"/>
      <c r="N76" s="8" t="str">
        <f>IF(M76&gt;60%,"chyba","ok")</f>
        <v>ok</v>
      </c>
      <c r="O76" s="2">
        <f t="shared" si="12"/>
        <v>100000</v>
      </c>
      <c r="P76" s="9" t="s">
        <v>34</v>
      </c>
      <c r="Q76" s="4">
        <v>31</v>
      </c>
      <c r="R76" s="4">
        <v>24</v>
      </c>
      <c r="S76" s="3">
        <f t="shared" si="13"/>
        <v>27.5</v>
      </c>
      <c r="T76" s="19"/>
      <c r="U76" s="19"/>
      <c r="V76" s="2"/>
      <c r="W76" s="19"/>
      <c r="X76" s="19"/>
      <c r="Y76" s="2"/>
      <c r="Z76" s="19"/>
      <c r="AA76" s="2"/>
      <c r="AB76" s="2"/>
      <c r="AC76" s="35"/>
    </row>
    <row r="77" spans="1:29" ht="54" customHeight="1" x14ac:dyDescent="0.25">
      <c r="A77" s="31">
        <v>129</v>
      </c>
      <c r="B77" s="31">
        <v>105</v>
      </c>
      <c r="C77" s="4" t="s">
        <v>230</v>
      </c>
      <c r="D77" s="4" t="s">
        <v>30</v>
      </c>
      <c r="E77" s="5" t="s">
        <v>231</v>
      </c>
      <c r="F77" s="4" t="s">
        <v>232</v>
      </c>
      <c r="G77" s="6" t="s">
        <v>233</v>
      </c>
      <c r="H77" s="2">
        <v>480000</v>
      </c>
      <c r="I77" s="7">
        <f t="shared" ref="I77:I78" si="15">J77/H77</f>
        <v>0.47916666666666669</v>
      </c>
      <c r="J77" s="2">
        <v>230000</v>
      </c>
      <c r="K77" s="2">
        <v>250000</v>
      </c>
      <c r="L77" s="8">
        <f t="shared" ref="L77:L78" si="16">K77/H77</f>
        <v>0.52083333333333337</v>
      </c>
      <c r="M77" s="8" t="str">
        <f>IF(L77&gt;60%,"chyba","ok")</f>
        <v>ok</v>
      </c>
      <c r="N77" s="8"/>
      <c r="O77" s="2">
        <f t="shared" si="12"/>
        <v>250000</v>
      </c>
      <c r="P77" s="9" t="s">
        <v>34</v>
      </c>
      <c r="Q77" s="4">
        <v>29</v>
      </c>
      <c r="R77" s="4">
        <v>23</v>
      </c>
      <c r="S77" s="3">
        <f t="shared" ref="S77:S78" si="17">(Q77+R77)/2</f>
        <v>26</v>
      </c>
      <c r="T77" s="19"/>
      <c r="U77" s="19"/>
      <c r="V77" s="2"/>
      <c r="W77" s="19"/>
      <c r="X77" s="19"/>
      <c r="Y77" s="2"/>
      <c r="Z77" s="19"/>
      <c r="AA77" s="2"/>
      <c r="AB77" s="2"/>
      <c r="AC77" s="36"/>
    </row>
    <row r="78" spans="1:29" ht="54" customHeight="1" x14ac:dyDescent="0.25">
      <c r="A78" s="31">
        <v>130</v>
      </c>
      <c r="B78" s="31">
        <v>16</v>
      </c>
      <c r="C78" s="4" t="s">
        <v>51</v>
      </c>
      <c r="D78" s="4" t="s">
        <v>30</v>
      </c>
      <c r="E78" s="5" t="s">
        <v>52</v>
      </c>
      <c r="F78" s="4" t="s">
        <v>53</v>
      </c>
      <c r="G78" s="6" t="s">
        <v>326</v>
      </c>
      <c r="H78" s="2">
        <v>959530</v>
      </c>
      <c r="I78" s="7">
        <f t="shared" si="15"/>
        <v>0.4789115504465728</v>
      </c>
      <c r="J78" s="2">
        <v>459530</v>
      </c>
      <c r="K78" s="2">
        <v>500000</v>
      </c>
      <c r="L78" s="8">
        <f t="shared" si="16"/>
        <v>0.52108844955342715</v>
      </c>
      <c r="M78" s="8" t="str">
        <f>IF(L78&gt;60%,"chyba","ok")</f>
        <v>ok</v>
      </c>
      <c r="N78" s="8"/>
      <c r="O78" s="2">
        <f t="shared" si="12"/>
        <v>500000</v>
      </c>
      <c r="P78" s="9" t="s">
        <v>34</v>
      </c>
      <c r="Q78" s="4">
        <v>23</v>
      </c>
      <c r="R78" s="4">
        <v>20</v>
      </c>
      <c r="S78" s="3">
        <f t="shared" si="17"/>
        <v>21.5</v>
      </c>
      <c r="T78" s="19"/>
      <c r="U78" s="19"/>
      <c r="V78" s="2"/>
      <c r="W78" s="19"/>
      <c r="X78" s="19"/>
      <c r="Y78" s="2"/>
      <c r="Z78" s="19"/>
      <c r="AA78" s="2"/>
      <c r="AB78" s="2"/>
      <c r="AC78" s="35"/>
    </row>
    <row r="79" spans="1:29" ht="35.1" customHeight="1" x14ac:dyDescent="0.25">
      <c r="G79" s="12" t="s">
        <v>325</v>
      </c>
      <c r="H79" s="14">
        <f>SUM(H5:H78)</f>
        <v>73826829.620000005</v>
      </c>
      <c r="I79" s="13"/>
      <c r="J79" s="14">
        <f>SUM(J5:J78)</f>
        <v>43801449.619999997</v>
      </c>
      <c r="K79" s="15">
        <f>SUM(K5:K78)</f>
        <v>30025300</v>
      </c>
      <c r="L79" s="16"/>
      <c r="M79" s="17"/>
      <c r="N79" s="17"/>
      <c r="O79" s="15">
        <f>SUM(O5:O78)</f>
        <v>30025300</v>
      </c>
      <c r="P79" s="11"/>
      <c r="Q79" s="29"/>
      <c r="R79" s="29"/>
      <c r="S79" s="29"/>
      <c r="T79" s="20"/>
      <c r="U79" s="20"/>
      <c r="V79" s="21"/>
      <c r="W79" s="20"/>
      <c r="X79" s="20"/>
      <c r="Y79" s="21"/>
      <c r="Z79" s="20"/>
      <c r="AA79" s="21"/>
      <c r="AB79" s="21"/>
      <c r="AC79" s="22"/>
    </row>
  </sheetData>
  <sortState xmlns:xlrd2="http://schemas.microsoft.com/office/spreadsheetml/2017/richdata2" ref="A3">
    <sortCondition ref="A3"/>
  </sortState>
  <pageMargins left="0.70866141732283472" right="0.70866141732283472" top="0.78740157480314965" bottom="0.78740157480314965" header="0.31496062992125984" footer="0.31496062992125984"/>
  <pageSetup paperSize="9" fitToWidth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DT1_náhradní projekty</vt:lpstr>
      <vt:lpstr>'DT1_náhradní projekty'!Oblast_tisku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Bartošková Jana</dc:creator>
  <cp:keywords/>
  <dc:description/>
  <cp:lastModifiedBy>Bartošková Jana</cp:lastModifiedBy>
  <cp:revision/>
  <dcterms:created xsi:type="dcterms:W3CDTF">2015-05-12T05:59:26Z</dcterms:created>
  <dcterms:modified xsi:type="dcterms:W3CDTF">2025-02-25T08:07:04Z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