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ticha3107\Desktop\PPD\PPD 2017\poskytnutí dotací\Komise\"/>
    </mc:Choice>
  </mc:AlternateContent>
  <bookViews>
    <workbookView xWindow="480" yWindow="60" windowWidth="18195" windowHeight="118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S5" i="1" l="1"/>
  <c r="S6" i="1" s="1"/>
  <c r="S7" i="1" s="1"/>
  <c r="S8" i="1" s="1"/>
  <c r="S9" i="1" s="1"/>
  <c r="S10" i="1" s="1"/>
  <c r="S11" i="1" s="1"/>
  <c r="S12" i="1" s="1"/>
  <c r="S13" i="1" s="1"/>
  <c r="J12" i="1" l="1"/>
  <c r="J13" i="1"/>
  <c r="J5" i="1"/>
  <c r="J6" i="1"/>
  <c r="J7" i="1"/>
  <c r="J8" i="1"/>
  <c r="J9" i="1"/>
  <c r="J10" i="1"/>
  <c r="L8" i="1"/>
  <c r="L9" i="1"/>
  <c r="M9" i="1" s="1"/>
  <c r="L10" i="1"/>
  <c r="L7" i="1"/>
  <c r="M7" i="1" s="1"/>
  <c r="L6" i="1"/>
  <c r="Q13" i="1"/>
  <c r="R13" i="1" s="1"/>
  <c r="Q5" i="1"/>
  <c r="R5" i="1" s="1"/>
  <c r="Q6" i="1"/>
  <c r="R6" i="1" s="1"/>
  <c r="Q7" i="1"/>
  <c r="R7" i="1" s="1"/>
  <c r="Q8" i="1"/>
  <c r="R8" i="1" s="1"/>
  <c r="Q9" i="1"/>
  <c r="R9" i="1" s="1"/>
  <c r="Q10" i="1"/>
  <c r="R10" i="1" s="1"/>
  <c r="P13" i="1"/>
  <c r="P5" i="1"/>
  <c r="P6" i="1"/>
  <c r="P7" i="1"/>
  <c r="P8" i="1"/>
  <c r="P9" i="1"/>
  <c r="P10" i="1"/>
  <c r="O13" i="1"/>
  <c r="O5" i="1"/>
  <c r="O6" i="1"/>
  <c r="O7" i="1"/>
  <c r="O8" i="1"/>
  <c r="O9" i="1"/>
  <c r="O10" i="1"/>
  <c r="M6" i="1"/>
  <c r="M8" i="1"/>
  <c r="M10" i="1"/>
  <c r="L13" i="1"/>
  <c r="M13" i="1" s="1"/>
  <c r="L5" i="1"/>
  <c r="M5" i="1" s="1"/>
  <c r="Q12" i="1"/>
  <c r="R12" i="1" s="1"/>
  <c r="P12" i="1"/>
  <c r="O12" i="1"/>
  <c r="L12" i="1"/>
  <c r="M12" i="1" s="1"/>
  <c r="Q11" i="1" l="1"/>
  <c r="R11" i="1" s="1"/>
  <c r="P11" i="1"/>
  <c r="L11" i="1"/>
  <c r="M11" i="1" s="1"/>
  <c r="O11" i="1"/>
  <c r="J11" i="1"/>
</calcChain>
</file>

<file path=xl/sharedStrings.xml><?xml version="1.0" encoding="utf-8"?>
<sst xmlns="http://schemas.openxmlformats.org/spreadsheetml/2006/main" count="96" uniqueCount="52">
  <si>
    <t>žadatel</t>
  </si>
  <si>
    <t>název projektu</t>
  </si>
  <si>
    <t>evidenční číslo projektu</t>
  </si>
  <si>
    <t xml:space="preserve">právní forma </t>
  </si>
  <si>
    <t>IČ</t>
  </si>
  <si>
    <t>2.1</t>
  </si>
  <si>
    <t>1.1</t>
  </si>
  <si>
    <t>2.2</t>
  </si>
  <si>
    <t xml:space="preserve">celkem bodů </t>
  </si>
  <si>
    <t>celkové uznatelné náklady  projektu (Kč)</t>
  </si>
  <si>
    <t>podíl dotace na CUN (%)</t>
  </si>
  <si>
    <t>požadovaná dotace (Kč)</t>
  </si>
  <si>
    <t>kumulativní součet dotace (Kč)</t>
  </si>
  <si>
    <t>časová použitelnost dotace do</t>
  </si>
  <si>
    <t>kontrola minimální částky dotace</t>
  </si>
  <si>
    <t>kontrola maximální částky dotace</t>
  </si>
  <si>
    <t>kontrola % dotace</t>
  </si>
  <si>
    <t>poř.číslo</t>
  </si>
  <si>
    <t>Sloupec2</t>
  </si>
  <si>
    <t>Sloupec3</t>
  </si>
  <si>
    <t>de minimis</t>
  </si>
  <si>
    <t>RRC/01/2017/DT2/1</t>
  </si>
  <si>
    <t>Národní strojírenský klastr</t>
  </si>
  <si>
    <t>spolek</t>
  </si>
  <si>
    <t>26629437</t>
  </si>
  <si>
    <t>Posílení spolupráce mezi členy NSK</t>
  </si>
  <si>
    <t>neinvestiční</t>
  </si>
  <si>
    <t>ano</t>
  </si>
  <si>
    <t>RRC/01/2017/DT2/2</t>
  </si>
  <si>
    <t>Autonomní systémy pro skladování v průmyslu a dopravě</t>
  </si>
  <si>
    <t>RRC/01/2017/DT2/3</t>
  </si>
  <si>
    <t>Posílení mezinárodní spolupráce NSK</t>
  </si>
  <si>
    <t>RRC/01/2017/DT2/4</t>
  </si>
  <si>
    <t>Národní energetický klastr</t>
  </si>
  <si>
    <t>26580845</t>
  </si>
  <si>
    <t>Zpracování projektové dokumentace pro NEK - Internacionalizace</t>
  </si>
  <si>
    <t>RRC/01/2017/DT2/5</t>
  </si>
  <si>
    <t>Zpracování projektové dokumentace pro NEK - Kolektivní výzkum</t>
  </si>
  <si>
    <t>RRC/01/2017/DT2/6</t>
  </si>
  <si>
    <t>Zpracování projektové dokumentace pro NEK - CORNET</t>
  </si>
  <si>
    <t>RRC/01/2017/DT2/7</t>
  </si>
  <si>
    <t>Národní dřevařský klastr</t>
  </si>
  <si>
    <t>27003949</t>
  </si>
  <si>
    <t>Projektová dokumentace OPPIK - Sdílená infrastruktura</t>
  </si>
  <si>
    <t>RRC/01/2017/DT2/8</t>
  </si>
  <si>
    <t>RRC/01/2017/DT2/9</t>
  </si>
  <si>
    <t>Projektová dokumentace OPPIK - Kolektivní výzkum</t>
  </si>
  <si>
    <t>Projektová dokumentace OPPIK - CORNET</t>
  </si>
  <si>
    <t>1. 1. 2017 - 30.6.2019</t>
  </si>
  <si>
    <t>charakter dotace</t>
  </si>
  <si>
    <t>Program na podporu přípravy projektové dokumentace 2017</t>
  </si>
  <si>
    <t>Poskytnutí  dotací - dotační titul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</si>
</sst>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 applyAlignment="1">
      <alignment horizontal="justify" wrapText="1"/>
    </xf>
    <xf numFmtId="3" fontId="0" fillId="0" borderId="0" xfId="0" applyNumberFormat="1"/>
    <xf numFmtId="14" fontId="0" fillId="0" borderId="0" xfId="0" applyNumberFormat="1"/>
    <xf numFmtId="10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horizontal="center" wrapText="1"/>
    </xf>
    <xf numFmtId="3" fontId="1" fillId="0" borderId="0" xfId="0" applyNumberFormat="1" applyFont="1"/>
    <xf numFmtId="3" fontId="2" fillId="0" borderId="0" xfId="0" applyNumberFormat="1" applyFont="1"/>
    <xf numFmtId="10" fontId="1" fillId="0" borderId="0" xfId="0" applyNumberFormat="1" applyFont="1"/>
    <xf numFmtId="0" fontId="0" fillId="0" borderId="0" xfId="0" applyAlignment="1">
      <alignment horizontal="justify"/>
    </xf>
    <xf numFmtId="0" fontId="0" fillId="0" borderId="1" xfId="0" applyBorder="1" applyAlignment="1">
      <alignment horizontal="justify"/>
    </xf>
    <xf numFmtId="0" fontId="0" fillId="0" borderId="2" xfId="0" applyBorder="1" applyAlignment="1">
      <alignment horizontal="justify"/>
    </xf>
    <xf numFmtId="49" fontId="0" fillId="0" borderId="2" xfId="0" applyNumberFormat="1" applyBorder="1" applyAlignment="1">
      <alignment horizontal="justify" wrapText="1"/>
    </xf>
    <xf numFmtId="1" fontId="0" fillId="0" borderId="2" xfId="0" applyNumberFormat="1" applyBorder="1" applyAlignment="1">
      <alignment horizontal="justify"/>
    </xf>
    <xf numFmtId="1" fontId="0" fillId="0" borderId="2" xfId="0" applyNumberFormat="1" applyBorder="1" applyAlignment="1">
      <alignment horizontal="justify" wrapText="1"/>
    </xf>
    <xf numFmtId="3" fontId="0" fillId="0" borderId="2" xfId="0" applyNumberFormat="1" applyBorder="1" applyAlignment="1">
      <alignment horizontal="justify" wrapText="1"/>
    </xf>
    <xf numFmtId="10" fontId="0" fillId="0" borderId="2" xfId="0" applyNumberFormat="1" applyBorder="1" applyAlignment="1">
      <alignment horizontal="justify" wrapText="1"/>
    </xf>
    <xf numFmtId="3" fontId="3" fillId="0" borderId="2" xfId="0" applyNumberFormat="1" applyFont="1" applyBorder="1" applyAlignment="1">
      <alignment horizontal="justify" wrapText="1"/>
    </xf>
    <xf numFmtId="14" fontId="0" fillId="0" borderId="2" xfId="0" applyNumberFormat="1" applyBorder="1" applyAlignment="1">
      <alignment horizontal="justify" wrapText="1"/>
    </xf>
    <xf numFmtId="0" fontId="0" fillId="0" borderId="3" xfId="0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justify" wrapText="1"/>
    </xf>
    <xf numFmtId="49" fontId="0" fillId="0" borderId="4" xfId="0" applyNumberForma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1" fontId="0" fillId="0" borderId="4" xfId="0" applyNumberForma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3" fontId="0" fillId="0" borderId="4" xfId="0" applyNumberFormat="1" applyBorder="1"/>
    <xf numFmtId="10" fontId="0" fillId="0" borderId="4" xfId="0" applyNumberFormat="1" applyBorder="1"/>
    <xf numFmtId="10" fontId="1" fillId="0" borderId="4" xfId="0" applyNumberFormat="1" applyFont="1" applyBorder="1"/>
    <xf numFmtId="3" fontId="2" fillId="0" borderId="4" xfId="0" applyNumberFormat="1" applyFont="1" applyBorder="1"/>
    <xf numFmtId="14" fontId="0" fillId="0" borderId="4" xfId="0" applyNumberFormat="1" applyBorder="1"/>
    <xf numFmtId="0" fontId="0" fillId="0" borderId="6" xfId="0" applyBorder="1"/>
    <xf numFmtId="49" fontId="0" fillId="0" borderId="5" xfId="0" applyNumberFormat="1" applyBorder="1" applyAlignment="1">
      <alignment horizontal="justify" wrapText="1"/>
    </xf>
    <xf numFmtId="49" fontId="0" fillId="0" borderId="5" xfId="0" applyNumberForma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1" fontId="0" fillId="0" borderId="5" xfId="0" applyNumberFormat="1" applyBorder="1" applyAlignment="1">
      <alignment horizontal="right"/>
    </xf>
    <xf numFmtId="3" fontId="0" fillId="0" borderId="5" xfId="0" applyNumberFormat="1" applyBorder="1"/>
    <xf numFmtId="3" fontId="4" fillId="0" borderId="5" xfId="0" applyNumberFormat="1" applyFont="1" applyBorder="1"/>
    <xf numFmtId="0" fontId="4" fillId="0" borderId="0" xfId="0" applyFont="1"/>
    <xf numFmtId="0" fontId="0" fillId="0" borderId="0" xfId="0" applyFont="1"/>
  </cellXfs>
  <cellStyles count="1">
    <cellStyle name="Normální" xfId="0" builtinId="0"/>
  </cellStyles>
  <dxfs count="26"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i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justify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justify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ulka1" displayName="Tabulka1" ref="A4:V13" totalsRowShown="0" headerRowDxfId="25" headerRowBorderDxfId="24" tableBorderDxfId="23" totalsRowBorderDxfId="22">
  <autoFilter ref="A4:V13"/>
  <sortState ref="A2:V10">
    <sortCondition descending="1" ref="J2:J10"/>
  </sortState>
  <tableColumns count="22">
    <tableColumn id="1" name="poř.číslo" dataDxfId="21"/>
    <tableColumn id="2" name="evidenční číslo projektu" dataDxfId="20"/>
    <tableColumn id="3" name="žadatel" dataDxfId="19"/>
    <tableColumn id="4" name="právní forma " dataDxfId="18"/>
    <tableColumn id="5" name="IČ" dataDxfId="17"/>
    <tableColumn id="6" name="název projektu" dataDxfId="16"/>
    <tableColumn id="7" name="1.1" dataDxfId="15"/>
    <tableColumn id="8" name="2.1" dataDxfId="14"/>
    <tableColumn id="9" name="2.2" dataDxfId="13"/>
    <tableColumn id="10" name="celkem bodů " dataDxfId="12">
      <calculatedColumnFormula>Tabulka1[1.1]+Tabulka1[2.1]+Tabulka1[2.2]</calculatedColumnFormula>
    </tableColumn>
    <tableColumn id="11" name="celkové uznatelné náklady  projektu (Kč)" dataDxfId="11"/>
    <tableColumn id="12" name="podíl dotace na CUN (%)" dataDxfId="10">
      <calculatedColumnFormula>N5/K5</calculatedColumnFormula>
    </tableColumn>
    <tableColumn id="13" name="kontrola % dotace" dataDxfId="9">
      <calculatedColumnFormula>IF(L5&gt;50%,"chyba","OK")</calculatedColumnFormula>
    </tableColumn>
    <tableColumn id="14" name="požadovaná dotace (Kč)" dataDxfId="8"/>
    <tableColumn id="15" name="kontrola minimální částky dotace" dataDxfId="7">
      <calculatedColumnFormula>IF(N5&lt;20000,"chyba","OK")</calculatedColumnFormula>
    </tableColumn>
    <tableColumn id="16" name="kontrola maximální částky dotace" dataDxfId="6">
      <calculatedColumnFormula>IF(N5&gt;300000,"chyba","OK")</calculatedColumnFormula>
    </tableColumn>
    <tableColumn id="17" name="Sloupec2" dataDxfId="5">
      <calculatedColumnFormula>FLOOR(N5,1000)</calculatedColumnFormula>
    </tableColumn>
    <tableColumn id="18" name="Sloupec3" dataDxfId="4">
      <calculatedColumnFormula>IF(Tabulka1[požadovaná dotace (Kč)]=Tabulka1[Sloupec2],"ok","chyba")</calculatedColumnFormula>
    </tableColumn>
    <tableColumn id="19" name="kumulativní součet dotace (Kč)" dataDxfId="3"/>
    <tableColumn id="20" name="časová použitelnost dotace do" dataDxfId="2"/>
    <tableColumn id="22" name="charakter dotace" dataDxfId="1"/>
    <tableColumn id="23" name="de minimi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abSelected="1" zoomScaleNormal="100" workbookViewId="0">
      <selection activeCell="U1" sqref="U1"/>
    </sheetView>
  </sheetViews>
  <sheetFormatPr defaultRowHeight="15" x14ac:dyDescent="0.25"/>
  <cols>
    <col min="1" max="1" width="4" customWidth="1"/>
    <col min="2" max="2" width="18.42578125" customWidth="1"/>
    <col min="3" max="3" width="24.28515625" style="1" customWidth="1"/>
    <col min="4" max="4" width="8.140625" style="1" customWidth="1"/>
    <col min="5" max="5" width="9.42578125" style="6" customWidth="1"/>
    <col min="6" max="6" width="47.140625" style="1" customWidth="1"/>
    <col min="7" max="7" width="4.5703125" style="5" hidden="1" customWidth="1"/>
    <col min="8" max="8" width="5.28515625" style="5" hidden="1" customWidth="1"/>
    <col min="9" max="9" width="5.85546875" style="5" hidden="1" customWidth="1"/>
    <col min="10" max="10" width="7.42578125" style="5" customWidth="1"/>
    <col min="11" max="11" width="10.85546875" style="2" customWidth="1"/>
    <col min="12" max="12" width="9.85546875" style="4" customWidth="1"/>
    <col min="13" max="13" width="9" style="4" hidden="1" customWidth="1"/>
    <col min="14" max="14" width="10.5703125" style="2" customWidth="1"/>
    <col min="15" max="15" width="11.85546875" style="2" hidden="1" customWidth="1"/>
    <col min="16" max="16" width="11.140625" style="2" hidden="1" customWidth="1"/>
    <col min="17" max="17" width="10.140625" style="2" hidden="1" customWidth="1"/>
    <col min="18" max="18" width="4.140625" style="2" hidden="1" customWidth="1"/>
    <col min="19" max="19" width="8.85546875" style="2" customWidth="1"/>
    <col min="20" max="20" width="19.140625" style="3" customWidth="1"/>
    <col min="21" max="21" width="12.85546875" style="3" customWidth="1"/>
    <col min="22" max="22" width="6.140625" style="3" customWidth="1"/>
  </cols>
  <sheetData>
    <row r="1" spans="1:22" x14ac:dyDescent="0.25">
      <c r="A1" s="39" t="s">
        <v>50</v>
      </c>
    </row>
    <row r="2" spans="1:22" x14ac:dyDescent="0.25">
      <c r="A2" s="40" t="s">
        <v>51</v>
      </c>
    </row>
    <row r="3" spans="1:22" ht="4.5" customHeight="1" x14ac:dyDescent="0.25"/>
    <row r="4" spans="1:22" s="10" customFormat="1" ht="59.25" customHeight="1" x14ac:dyDescent="0.25">
      <c r="A4" s="11" t="s">
        <v>17</v>
      </c>
      <c r="B4" s="12" t="s">
        <v>2</v>
      </c>
      <c r="C4" s="13" t="s">
        <v>0</v>
      </c>
      <c r="D4" s="13" t="s">
        <v>3</v>
      </c>
      <c r="E4" s="13" t="s">
        <v>4</v>
      </c>
      <c r="F4" s="13" t="s">
        <v>1</v>
      </c>
      <c r="G4" s="14" t="s">
        <v>6</v>
      </c>
      <c r="H4" s="14" t="s">
        <v>5</v>
      </c>
      <c r="I4" s="14" t="s">
        <v>7</v>
      </c>
      <c r="J4" s="15" t="s">
        <v>8</v>
      </c>
      <c r="K4" s="16" t="s">
        <v>9</v>
      </c>
      <c r="L4" s="17" t="s">
        <v>10</v>
      </c>
      <c r="M4" s="17" t="s">
        <v>16</v>
      </c>
      <c r="N4" s="16" t="s">
        <v>11</v>
      </c>
      <c r="O4" s="16" t="s">
        <v>14</v>
      </c>
      <c r="P4" s="16" t="s">
        <v>15</v>
      </c>
      <c r="Q4" s="18" t="s">
        <v>18</v>
      </c>
      <c r="R4" s="18" t="s">
        <v>19</v>
      </c>
      <c r="S4" s="16" t="s">
        <v>12</v>
      </c>
      <c r="T4" s="19" t="s">
        <v>13</v>
      </c>
      <c r="U4" s="19" t="s">
        <v>49</v>
      </c>
      <c r="V4" s="19" t="s">
        <v>20</v>
      </c>
    </row>
    <row r="5" spans="1:22" ht="30" x14ac:dyDescent="0.25">
      <c r="A5" s="32">
        <v>1</v>
      </c>
      <c r="B5" s="21" t="s">
        <v>32</v>
      </c>
      <c r="C5" s="33" t="s">
        <v>33</v>
      </c>
      <c r="D5" s="34" t="s">
        <v>23</v>
      </c>
      <c r="E5" s="34" t="s">
        <v>34</v>
      </c>
      <c r="F5" s="35" t="s">
        <v>35</v>
      </c>
      <c r="G5" s="36">
        <v>9</v>
      </c>
      <c r="H5" s="36">
        <v>2</v>
      </c>
      <c r="I5" s="36">
        <v>0</v>
      </c>
      <c r="J5" s="26">
        <f>Tabulka1[1.1]+Tabulka1[2.1]+Tabulka1[2.2]</f>
        <v>11</v>
      </c>
      <c r="K5" s="27">
        <v>200000</v>
      </c>
      <c r="L5" s="28">
        <f t="shared" ref="L5:L13" si="0">N5/K5</f>
        <v>0.5</v>
      </c>
      <c r="M5" s="29" t="str">
        <f t="shared" ref="M5:M13" si="1">IF(L5&gt;50%,"chyba","OK")</f>
        <v>OK</v>
      </c>
      <c r="N5" s="27">
        <v>100000</v>
      </c>
      <c r="O5" s="30" t="str">
        <f t="shared" ref="O5:O13" si="2">IF(N5&lt;20000,"chyba","OK")</f>
        <v>OK</v>
      </c>
      <c r="P5" s="30" t="str">
        <f t="shared" ref="P5:P13" si="3">IF(N5&gt;300000,"chyba","OK")</f>
        <v>OK</v>
      </c>
      <c r="Q5" s="30">
        <f t="shared" ref="Q5:Q13" si="4">FLOOR(N5,1000)</f>
        <v>100000</v>
      </c>
      <c r="R5" s="30" t="str">
        <f>IF(Tabulka1[požadovaná dotace (Kč)]=Tabulka1[Sloupec2],"ok","chyba")</f>
        <v>ok</v>
      </c>
      <c r="S5" s="37">
        <f>Tabulka1[[#This Row],[požadovaná dotace (Kč)]]</f>
        <v>100000</v>
      </c>
      <c r="T5" s="31" t="s">
        <v>48</v>
      </c>
      <c r="U5" s="31" t="s">
        <v>26</v>
      </c>
      <c r="V5" s="31" t="s">
        <v>27</v>
      </c>
    </row>
    <row r="6" spans="1:22" ht="30" x14ac:dyDescent="0.25">
      <c r="A6" s="32">
        <v>2</v>
      </c>
      <c r="B6" s="21" t="s">
        <v>36</v>
      </c>
      <c r="C6" s="33" t="s">
        <v>33</v>
      </c>
      <c r="D6" s="34" t="s">
        <v>23</v>
      </c>
      <c r="E6" s="34" t="s">
        <v>34</v>
      </c>
      <c r="F6" s="35" t="s">
        <v>37</v>
      </c>
      <c r="G6" s="36">
        <v>9</v>
      </c>
      <c r="H6" s="36">
        <v>2</v>
      </c>
      <c r="I6" s="36">
        <v>0</v>
      </c>
      <c r="J6" s="26">
        <f>Tabulka1[1.1]+Tabulka1[2.1]+Tabulka1[2.2]</f>
        <v>11</v>
      </c>
      <c r="K6" s="37">
        <v>200000</v>
      </c>
      <c r="L6" s="28">
        <f t="shared" si="0"/>
        <v>0.5</v>
      </c>
      <c r="M6" s="29" t="str">
        <f t="shared" si="1"/>
        <v>OK</v>
      </c>
      <c r="N6" s="27">
        <v>100000</v>
      </c>
      <c r="O6" s="30" t="str">
        <f t="shared" si="2"/>
        <v>OK</v>
      </c>
      <c r="P6" s="30" t="str">
        <f t="shared" si="3"/>
        <v>OK</v>
      </c>
      <c r="Q6" s="30">
        <f t="shared" si="4"/>
        <v>100000</v>
      </c>
      <c r="R6" s="30" t="str">
        <f>IF(Tabulka1[požadovaná dotace (Kč)]=Tabulka1[Sloupec2],"ok","chyba")</f>
        <v>ok</v>
      </c>
      <c r="S6" s="37">
        <f>S5+Tabulka1[[#This Row],[požadovaná dotace (Kč)]]</f>
        <v>200000</v>
      </c>
      <c r="T6" s="31" t="s">
        <v>48</v>
      </c>
      <c r="U6" s="31" t="s">
        <v>26</v>
      </c>
      <c r="V6" s="31" t="s">
        <v>27</v>
      </c>
    </row>
    <row r="7" spans="1:22" ht="30" x14ac:dyDescent="0.25">
      <c r="A7" s="32">
        <v>3</v>
      </c>
      <c r="B7" s="21" t="s">
        <v>38</v>
      </c>
      <c r="C7" s="33" t="s">
        <v>33</v>
      </c>
      <c r="D7" s="34" t="s">
        <v>23</v>
      </c>
      <c r="E7" s="34" t="s">
        <v>34</v>
      </c>
      <c r="F7" s="35" t="s">
        <v>39</v>
      </c>
      <c r="G7" s="36">
        <v>9</v>
      </c>
      <c r="H7" s="36">
        <v>2</v>
      </c>
      <c r="I7" s="36">
        <v>0</v>
      </c>
      <c r="J7" s="26">
        <f>Tabulka1[1.1]+Tabulka1[2.1]+Tabulka1[2.2]</f>
        <v>11</v>
      </c>
      <c r="K7" s="37">
        <v>200000</v>
      </c>
      <c r="L7" s="28">
        <f t="shared" si="0"/>
        <v>0.5</v>
      </c>
      <c r="M7" s="29" t="str">
        <f t="shared" si="1"/>
        <v>OK</v>
      </c>
      <c r="N7" s="27">
        <v>100000</v>
      </c>
      <c r="O7" s="30" t="str">
        <f t="shared" si="2"/>
        <v>OK</v>
      </c>
      <c r="P7" s="30" t="str">
        <f t="shared" si="3"/>
        <v>OK</v>
      </c>
      <c r="Q7" s="30">
        <f t="shared" si="4"/>
        <v>100000</v>
      </c>
      <c r="R7" s="30" t="str">
        <f>IF(Tabulka1[požadovaná dotace (Kč)]=Tabulka1[Sloupec2],"ok","chyba")</f>
        <v>ok</v>
      </c>
      <c r="S7" s="37">
        <f>S6+Tabulka1[[#This Row],[požadovaná dotace (Kč)]]</f>
        <v>300000</v>
      </c>
      <c r="T7" s="31" t="s">
        <v>48</v>
      </c>
      <c r="U7" s="31" t="s">
        <v>26</v>
      </c>
      <c r="V7" s="31" t="s">
        <v>27</v>
      </c>
    </row>
    <row r="8" spans="1:22" ht="30" x14ac:dyDescent="0.25">
      <c r="A8" s="32">
        <v>4</v>
      </c>
      <c r="B8" s="21" t="s">
        <v>40</v>
      </c>
      <c r="C8" s="33" t="s">
        <v>41</v>
      </c>
      <c r="D8" s="34" t="s">
        <v>23</v>
      </c>
      <c r="E8" s="34" t="s">
        <v>42</v>
      </c>
      <c r="F8" s="35" t="s">
        <v>43</v>
      </c>
      <c r="G8" s="36">
        <v>9</v>
      </c>
      <c r="H8" s="36">
        <v>2</v>
      </c>
      <c r="I8" s="36">
        <v>0</v>
      </c>
      <c r="J8" s="26">
        <f>Tabulka1[1.1]+Tabulka1[2.1]+Tabulka1[2.2]</f>
        <v>11</v>
      </c>
      <c r="K8" s="37">
        <v>200000</v>
      </c>
      <c r="L8" s="28">
        <f t="shared" si="0"/>
        <v>0.5</v>
      </c>
      <c r="M8" s="29" t="str">
        <f t="shared" si="1"/>
        <v>OK</v>
      </c>
      <c r="N8" s="27">
        <v>100000</v>
      </c>
      <c r="O8" s="30" t="str">
        <f t="shared" si="2"/>
        <v>OK</v>
      </c>
      <c r="P8" s="30" t="str">
        <f t="shared" si="3"/>
        <v>OK</v>
      </c>
      <c r="Q8" s="30">
        <f t="shared" si="4"/>
        <v>100000</v>
      </c>
      <c r="R8" s="30" t="str">
        <f>IF(Tabulka1[požadovaná dotace (Kč)]=Tabulka1[Sloupec2],"ok","chyba")</f>
        <v>ok</v>
      </c>
      <c r="S8" s="37">
        <f>S7+Tabulka1[[#This Row],[požadovaná dotace (Kč)]]</f>
        <v>400000</v>
      </c>
      <c r="T8" s="31" t="s">
        <v>48</v>
      </c>
      <c r="U8" s="31" t="s">
        <v>26</v>
      </c>
      <c r="V8" s="31" t="s">
        <v>27</v>
      </c>
    </row>
    <row r="9" spans="1:22" ht="30" x14ac:dyDescent="0.25">
      <c r="A9" s="32">
        <v>5</v>
      </c>
      <c r="B9" s="21" t="s">
        <v>44</v>
      </c>
      <c r="C9" s="33" t="s">
        <v>41</v>
      </c>
      <c r="D9" s="34" t="s">
        <v>23</v>
      </c>
      <c r="E9" s="34" t="s">
        <v>42</v>
      </c>
      <c r="F9" s="35" t="s">
        <v>46</v>
      </c>
      <c r="G9" s="36">
        <v>9</v>
      </c>
      <c r="H9" s="36">
        <v>2</v>
      </c>
      <c r="I9" s="36">
        <v>0</v>
      </c>
      <c r="J9" s="26">
        <f>Tabulka1[1.1]+Tabulka1[2.1]+Tabulka1[2.2]</f>
        <v>11</v>
      </c>
      <c r="K9" s="37">
        <v>200000</v>
      </c>
      <c r="L9" s="28">
        <f t="shared" si="0"/>
        <v>0.5</v>
      </c>
      <c r="M9" s="29" t="str">
        <f t="shared" si="1"/>
        <v>OK</v>
      </c>
      <c r="N9" s="27">
        <v>100000</v>
      </c>
      <c r="O9" s="30" t="str">
        <f t="shared" si="2"/>
        <v>OK</v>
      </c>
      <c r="P9" s="30" t="str">
        <f t="shared" si="3"/>
        <v>OK</v>
      </c>
      <c r="Q9" s="30">
        <f t="shared" si="4"/>
        <v>100000</v>
      </c>
      <c r="R9" s="30" t="str">
        <f>IF(Tabulka1[požadovaná dotace (Kč)]=Tabulka1[Sloupec2],"ok","chyba")</f>
        <v>ok</v>
      </c>
      <c r="S9" s="37">
        <f>S8+Tabulka1[[#This Row],[požadovaná dotace (Kč)]]</f>
        <v>500000</v>
      </c>
      <c r="T9" s="31" t="s">
        <v>48</v>
      </c>
      <c r="U9" s="31" t="s">
        <v>26</v>
      </c>
      <c r="V9" s="31" t="s">
        <v>27</v>
      </c>
    </row>
    <row r="10" spans="1:22" x14ac:dyDescent="0.25">
      <c r="A10" s="32">
        <v>6</v>
      </c>
      <c r="B10" s="21" t="s">
        <v>45</v>
      </c>
      <c r="C10" s="33" t="s">
        <v>41</v>
      </c>
      <c r="D10" s="34" t="s">
        <v>23</v>
      </c>
      <c r="E10" s="34" t="s">
        <v>42</v>
      </c>
      <c r="F10" s="35" t="s">
        <v>47</v>
      </c>
      <c r="G10" s="36">
        <v>9</v>
      </c>
      <c r="H10" s="36">
        <v>2</v>
      </c>
      <c r="I10" s="36">
        <v>0</v>
      </c>
      <c r="J10" s="26">
        <f>Tabulka1[1.1]+Tabulka1[2.1]+Tabulka1[2.2]</f>
        <v>11</v>
      </c>
      <c r="K10" s="37">
        <v>200000</v>
      </c>
      <c r="L10" s="28">
        <f t="shared" si="0"/>
        <v>0.5</v>
      </c>
      <c r="M10" s="29" t="str">
        <f t="shared" si="1"/>
        <v>OK</v>
      </c>
      <c r="N10" s="27">
        <v>100000</v>
      </c>
      <c r="O10" s="30" t="str">
        <f t="shared" si="2"/>
        <v>OK</v>
      </c>
      <c r="P10" s="30" t="str">
        <f t="shared" si="3"/>
        <v>OK</v>
      </c>
      <c r="Q10" s="30">
        <f t="shared" si="4"/>
        <v>100000</v>
      </c>
      <c r="R10" s="30" t="str">
        <f>IF(Tabulka1[požadovaná dotace (Kč)]=Tabulka1[Sloupec2],"ok","chyba")</f>
        <v>ok</v>
      </c>
      <c r="S10" s="37">
        <f>S9+Tabulka1[[#This Row],[požadovaná dotace (Kč)]]</f>
        <v>600000</v>
      </c>
      <c r="T10" s="31" t="s">
        <v>48</v>
      </c>
      <c r="U10" s="31" t="s">
        <v>26</v>
      </c>
      <c r="V10" s="31" t="s">
        <v>27</v>
      </c>
    </row>
    <row r="11" spans="1:22" ht="30" x14ac:dyDescent="0.25">
      <c r="A11" s="20">
        <v>7</v>
      </c>
      <c r="B11" s="21" t="s">
        <v>21</v>
      </c>
      <c r="C11" s="22" t="s">
        <v>22</v>
      </c>
      <c r="D11" s="23" t="s">
        <v>23</v>
      </c>
      <c r="E11" s="23" t="s">
        <v>24</v>
      </c>
      <c r="F11" s="24" t="s">
        <v>25</v>
      </c>
      <c r="G11" s="25">
        <v>6</v>
      </c>
      <c r="H11" s="25">
        <v>2</v>
      </c>
      <c r="I11" s="25">
        <v>0</v>
      </c>
      <c r="J11" s="26">
        <f>Tabulka1[1.1]+Tabulka1[2.1]+Tabulka1[2.2]</f>
        <v>8</v>
      </c>
      <c r="K11" s="27">
        <v>202700</v>
      </c>
      <c r="L11" s="28">
        <f t="shared" si="0"/>
        <v>0.49333991119881598</v>
      </c>
      <c r="M11" s="29" t="str">
        <f t="shared" si="1"/>
        <v>OK</v>
      </c>
      <c r="N11" s="27">
        <v>100000</v>
      </c>
      <c r="O11" s="30" t="str">
        <f t="shared" si="2"/>
        <v>OK</v>
      </c>
      <c r="P11" s="30" t="str">
        <f t="shared" si="3"/>
        <v>OK</v>
      </c>
      <c r="Q11" s="30">
        <f t="shared" si="4"/>
        <v>100000</v>
      </c>
      <c r="R11" s="30" t="str">
        <f>IF(Tabulka1[požadovaná dotace (Kč)]=Tabulka1[Sloupec2],"ok","chyba")</f>
        <v>ok</v>
      </c>
      <c r="S11" s="37">
        <f>S10+Tabulka1[[#This Row],[požadovaná dotace (Kč)]]</f>
        <v>700000</v>
      </c>
      <c r="T11" s="31" t="s">
        <v>48</v>
      </c>
      <c r="U11" s="31" t="s">
        <v>26</v>
      </c>
      <c r="V11" s="31" t="s">
        <v>27</v>
      </c>
    </row>
    <row r="12" spans="1:22" ht="30" x14ac:dyDescent="0.25">
      <c r="A12" s="20">
        <v>8</v>
      </c>
      <c r="B12" s="21" t="s">
        <v>28</v>
      </c>
      <c r="C12" s="22" t="s">
        <v>22</v>
      </c>
      <c r="D12" s="23" t="s">
        <v>23</v>
      </c>
      <c r="E12" s="23" t="s">
        <v>24</v>
      </c>
      <c r="F12" s="24" t="s">
        <v>29</v>
      </c>
      <c r="G12" s="25">
        <v>6</v>
      </c>
      <c r="H12" s="25">
        <v>2</v>
      </c>
      <c r="I12" s="25">
        <v>0</v>
      </c>
      <c r="J12" s="26">
        <f>Tabulka1[1.1]+Tabulka1[2.1]+Tabulka1[2.2]</f>
        <v>8</v>
      </c>
      <c r="K12" s="27">
        <v>209400</v>
      </c>
      <c r="L12" s="28">
        <f t="shared" si="0"/>
        <v>0.47755491881566381</v>
      </c>
      <c r="M12" s="29" t="str">
        <f t="shared" si="1"/>
        <v>OK</v>
      </c>
      <c r="N12" s="27">
        <v>100000</v>
      </c>
      <c r="O12" s="30" t="str">
        <f t="shared" si="2"/>
        <v>OK</v>
      </c>
      <c r="P12" s="30" t="str">
        <f t="shared" si="3"/>
        <v>OK</v>
      </c>
      <c r="Q12" s="30">
        <f t="shared" si="4"/>
        <v>100000</v>
      </c>
      <c r="R12" s="30" t="str">
        <f>IF(Tabulka1[požadovaná dotace (Kč)]=Tabulka1[Sloupec2],"ok","chyba")</f>
        <v>ok</v>
      </c>
      <c r="S12" s="37">
        <f>S11+Tabulka1[[#This Row],[požadovaná dotace (Kč)]]</f>
        <v>800000</v>
      </c>
      <c r="T12" s="31" t="s">
        <v>48</v>
      </c>
      <c r="U12" s="31" t="s">
        <v>26</v>
      </c>
      <c r="V12" s="31" t="s">
        <v>27</v>
      </c>
    </row>
    <row r="13" spans="1:22" ht="30" x14ac:dyDescent="0.25">
      <c r="A13" s="20">
        <v>9</v>
      </c>
      <c r="B13" s="21" t="s">
        <v>30</v>
      </c>
      <c r="C13" s="22" t="s">
        <v>22</v>
      </c>
      <c r="D13" s="23" t="s">
        <v>23</v>
      </c>
      <c r="E13" s="23" t="s">
        <v>24</v>
      </c>
      <c r="F13" s="24" t="s">
        <v>31</v>
      </c>
      <c r="G13" s="25">
        <v>6</v>
      </c>
      <c r="H13" s="25">
        <v>2</v>
      </c>
      <c r="I13" s="25">
        <v>0</v>
      </c>
      <c r="J13" s="26">
        <f>Tabulka1[1.1]+Tabulka1[2.1]+Tabulka1[2.2]</f>
        <v>8</v>
      </c>
      <c r="K13" s="27">
        <v>204000</v>
      </c>
      <c r="L13" s="28">
        <f t="shared" si="0"/>
        <v>0.49019607843137253</v>
      </c>
      <c r="M13" s="29" t="str">
        <f t="shared" si="1"/>
        <v>OK</v>
      </c>
      <c r="N13" s="27">
        <v>100000</v>
      </c>
      <c r="O13" s="30" t="str">
        <f t="shared" si="2"/>
        <v>OK</v>
      </c>
      <c r="P13" s="30" t="str">
        <f t="shared" si="3"/>
        <v>OK</v>
      </c>
      <c r="Q13" s="30">
        <f t="shared" si="4"/>
        <v>100000</v>
      </c>
      <c r="R13" s="30" t="str">
        <f>IF(Tabulka1[požadovaná dotace (Kč)]=Tabulka1[Sloupec2],"ok","chyba")</f>
        <v>ok</v>
      </c>
      <c r="S13" s="38">
        <f>S12+Tabulka1[[#This Row],[požadovaná dotace (Kč)]]</f>
        <v>900000</v>
      </c>
      <c r="T13" s="31" t="s">
        <v>48</v>
      </c>
      <c r="U13" s="31" t="s">
        <v>26</v>
      </c>
      <c r="V13" s="31" t="s">
        <v>27</v>
      </c>
    </row>
    <row r="14" spans="1:22" x14ac:dyDescent="0.25">
      <c r="M14" s="9"/>
      <c r="O14" s="8"/>
      <c r="P14" s="8"/>
      <c r="Q14" s="8"/>
      <c r="R14" s="8"/>
    </row>
    <row r="15" spans="1:22" x14ac:dyDescent="0.25">
      <c r="M15" s="9"/>
      <c r="O15" s="8"/>
      <c r="P15" s="8"/>
      <c r="Q15" s="8"/>
      <c r="R15" s="8"/>
    </row>
    <row r="16" spans="1:22" x14ac:dyDescent="0.25">
      <c r="M16" s="9"/>
      <c r="O16" s="8"/>
      <c r="P16" s="8"/>
      <c r="Q16" s="8"/>
      <c r="R16" s="8"/>
    </row>
    <row r="17" spans="13:18" x14ac:dyDescent="0.25">
      <c r="M17" s="9"/>
      <c r="O17" s="8"/>
      <c r="P17" s="8"/>
      <c r="Q17" s="8"/>
      <c r="R17" s="8"/>
    </row>
    <row r="18" spans="13:18" x14ac:dyDescent="0.25">
      <c r="M18" s="9"/>
      <c r="O18" s="8"/>
      <c r="P18" s="8"/>
      <c r="Q18" s="8"/>
      <c r="R18" s="8"/>
    </row>
    <row r="19" spans="13:18" x14ac:dyDescent="0.25">
      <c r="M19" s="9"/>
      <c r="O19" s="8"/>
      <c r="P19" s="8"/>
      <c r="Q19" s="8"/>
      <c r="R19" s="8"/>
    </row>
    <row r="20" spans="13:18" x14ac:dyDescent="0.25">
      <c r="M20" s="9"/>
      <c r="O20" s="8"/>
      <c r="P20" s="8"/>
      <c r="Q20" s="8"/>
      <c r="R20" s="8"/>
    </row>
    <row r="21" spans="13:18" x14ac:dyDescent="0.25">
      <c r="M21" s="9"/>
      <c r="O21" s="8"/>
      <c r="P21" s="8"/>
      <c r="Q21" s="8"/>
      <c r="R21" s="8"/>
    </row>
    <row r="22" spans="13:18" x14ac:dyDescent="0.25">
      <c r="M22" s="9"/>
      <c r="O22" s="8"/>
      <c r="P22" s="8"/>
      <c r="Q22" s="8"/>
      <c r="R22" s="8"/>
    </row>
    <row r="23" spans="13:18" x14ac:dyDescent="0.25">
      <c r="M23" s="9"/>
      <c r="O23" s="8"/>
      <c r="P23" s="8"/>
      <c r="Q23" s="8"/>
      <c r="R23" s="8"/>
    </row>
    <row r="24" spans="13:18" x14ac:dyDescent="0.25">
      <c r="M24" s="9"/>
      <c r="O24" s="8"/>
      <c r="P24" s="8"/>
      <c r="Q24" s="8"/>
      <c r="R24" s="8"/>
    </row>
    <row r="25" spans="13:18" x14ac:dyDescent="0.25">
      <c r="M25" s="9"/>
      <c r="O25" s="8"/>
      <c r="P25" s="8"/>
      <c r="Q25" s="8"/>
      <c r="R25" s="8"/>
    </row>
    <row r="26" spans="13:18" x14ac:dyDescent="0.25">
      <c r="M26" s="9"/>
      <c r="O26" s="8"/>
      <c r="P26" s="8"/>
      <c r="Q26" s="8"/>
      <c r="R26" s="8"/>
    </row>
    <row r="27" spans="13:18" x14ac:dyDescent="0.25">
      <c r="M27" s="9"/>
      <c r="O27" s="8"/>
      <c r="P27" s="8"/>
      <c r="Q27" s="8"/>
      <c r="R27" s="8"/>
    </row>
    <row r="28" spans="13:18" x14ac:dyDescent="0.25">
      <c r="M28" s="9"/>
      <c r="O28" s="8"/>
      <c r="P28" s="8"/>
      <c r="Q28" s="8"/>
      <c r="R28" s="8"/>
    </row>
    <row r="29" spans="13:18" x14ac:dyDescent="0.25">
      <c r="M29" s="9"/>
      <c r="O29" s="8"/>
      <c r="P29" s="8"/>
      <c r="Q29" s="8"/>
      <c r="R29" s="8"/>
    </row>
    <row r="30" spans="13:18" x14ac:dyDescent="0.25">
      <c r="M30" s="9"/>
      <c r="O30" s="8"/>
      <c r="P30" s="8"/>
      <c r="Q30" s="8"/>
      <c r="R30" s="8"/>
    </row>
    <row r="31" spans="13:18" x14ac:dyDescent="0.25">
      <c r="M31" s="9"/>
      <c r="O31" s="8"/>
      <c r="P31" s="8"/>
      <c r="Q31" s="8"/>
      <c r="R31" s="8"/>
    </row>
    <row r="32" spans="13:18" x14ac:dyDescent="0.25">
      <c r="M32" s="9"/>
      <c r="O32" s="8"/>
      <c r="P32" s="8"/>
      <c r="Q32" s="8"/>
      <c r="R32" s="8"/>
    </row>
    <row r="33" spans="13:18" x14ac:dyDescent="0.25">
      <c r="M33" s="9"/>
      <c r="O33" s="8"/>
      <c r="P33" s="8"/>
      <c r="Q33" s="8"/>
      <c r="R33" s="8"/>
    </row>
    <row r="34" spans="13:18" x14ac:dyDescent="0.25">
      <c r="M34" s="9"/>
      <c r="O34" s="7"/>
      <c r="P34" s="8"/>
      <c r="Q34" s="8"/>
      <c r="R34" s="8"/>
    </row>
    <row r="35" spans="13:18" x14ac:dyDescent="0.25">
      <c r="M35" s="9"/>
      <c r="Q35" s="8"/>
      <c r="R35" s="8"/>
    </row>
    <row r="36" spans="13:18" x14ac:dyDescent="0.25">
      <c r="M36" s="9"/>
      <c r="Q36" s="8"/>
      <c r="R36" s="8"/>
    </row>
    <row r="37" spans="13:18" x14ac:dyDescent="0.25">
      <c r="M37" s="9"/>
      <c r="Q37" s="8"/>
      <c r="R37" s="8"/>
    </row>
    <row r="38" spans="13:18" x14ac:dyDescent="0.25">
      <c r="Q38" s="8"/>
      <c r="R38" s="8"/>
    </row>
  </sheetData>
  <pageMargins left="0.25" right="0.25" top="0.75" bottom="0.75" header="0.3" footer="0.3"/>
  <pageSetup paperSize="9" scale="72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2017-02-28T08:17:35Z</cp:lastPrinted>
  <dcterms:created xsi:type="dcterms:W3CDTF">2015-07-23T08:47:28Z</dcterms:created>
  <dcterms:modified xsi:type="dcterms:W3CDTF">2017-02-28T08:17:38Z</dcterms:modified>
</cp:coreProperties>
</file>