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kraj-my.sharepoint.com/personal/tomas_metelka_msk_cz/Documents/_N_FINANCE/ROZPOČET 2026/11 - MAT do ZK/2MAT do ZK-k odevzdání/"/>
    </mc:Choice>
  </mc:AlternateContent>
  <xr:revisionPtr revIDLastSave="8" documentId="8_{06A0227F-7ABD-4A14-95CB-9F1D4AC60186}" xr6:coauthVersionLast="47" xr6:coauthVersionMax="47" xr10:uidLastSave="{15C7E6B0-1C0C-486E-9831-6E31ED3543E7}"/>
  <bookViews>
    <workbookView xWindow="28680" yWindow="-120" windowWidth="29040" windowHeight="15720" xr2:uid="{20B07918-8BE7-4BAF-8A83-4C9784BC2C08}"/>
  </bookViews>
  <sheets>
    <sheet name="Závazky z akcí RMK realiz. p.o." sheetId="7" r:id="rId1"/>
    <sheet name="Závazky z akcí RMK realiz. KÚ" sheetId="9" r:id="rId2"/>
    <sheet name="Ostatní závazky" sheetId="11" r:id="rId3"/>
  </sheets>
  <externalReferences>
    <externalReference r:id="rId4"/>
    <externalReference r:id="rId5"/>
  </externalReferences>
  <definedNames>
    <definedName name="_xlnm._FilterDatabase" localSheetId="1" hidden="1">'Závazky z akcí RMK realiz. KÚ'!$B$3:$Q$58</definedName>
    <definedName name="_xlnm._FilterDatabase" localSheetId="0" hidden="1">'Závazky z akcí RMK realiz. p.o.'!$B$3:$Q$46</definedName>
    <definedName name="DF_GRID_1" localSheetId="2">#REF!</definedName>
    <definedName name="DF_GRID_1" localSheetId="1">#REF!</definedName>
    <definedName name="DF_GRID_1" localSheetId="0">#REF!</definedName>
    <definedName name="DF_GRID_1">#REF!</definedName>
    <definedName name="DF_GRID_2" localSheetId="2">#REF!</definedName>
    <definedName name="DF_GRID_2" localSheetId="1">#REF!</definedName>
    <definedName name="DF_GRID_2" localSheetId="0">#REF!</definedName>
    <definedName name="DF_GRID_2">#REF!</definedName>
    <definedName name="DF_GRID_3" localSheetId="2">#REF!</definedName>
    <definedName name="DF_GRID_3" localSheetId="1">#REF!</definedName>
    <definedName name="DF_GRID_3" localSheetId="0">#REF!</definedName>
    <definedName name="DF_GRID_3">#REF!</definedName>
    <definedName name="j" localSheetId="2">#REF!</definedName>
    <definedName name="j">#REF!</definedName>
    <definedName name="kurz" localSheetId="1">[1]rozhodnutí!$N$31</definedName>
    <definedName name="kurz" localSheetId="0">[1]rozhodnutí!$N$31</definedName>
    <definedName name="kurz">[2]rozhodnutí!$N$31</definedName>
    <definedName name="kurz2" localSheetId="2">#REF!</definedName>
    <definedName name="kurz2">#REF!</definedName>
    <definedName name="_xlnm.Print_Titles" localSheetId="2">'Ostatní závazky'!$2:$4</definedName>
    <definedName name="_xlnm.Print_Titles" localSheetId="1">'Závazky z akcí RMK realiz. KÚ'!$2:$4</definedName>
    <definedName name="_xlnm.Print_Titles" localSheetId="0">'Závazky z akcí RMK realiz. p.o.'!$2:$4</definedName>
    <definedName name="_xlnm.Print_Area" localSheetId="1">'Závazky z akcí RMK realiz. KÚ'!$A$1:$Q$62</definedName>
    <definedName name="_xlnm.Print_Area" localSheetId="0">'Závazky z akcí RMK realiz. p.o.'!$A$1:$Q$48</definedName>
    <definedName name="SAPBEXhrIndnt" hidden="1">"Wide"</definedName>
    <definedName name="SAPsysID" hidden="1">"708C5W7SBKP804JT78WJ0JNKI"</definedName>
    <definedName name="SAPwbID" hidden="1">"ARS"</definedName>
    <definedName name="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1" l="1"/>
  <c r="I39" i="7" l="1"/>
  <c r="J39" i="7"/>
  <c r="K39" i="7"/>
  <c r="L39" i="7"/>
  <c r="M39" i="7"/>
  <c r="N39" i="7"/>
  <c r="O39" i="7"/>
  <c r="P39" i="7"/>
  <c r="H39" i="7"/>
  <c r="J34" i="11" l="1"/>
  <c r="I34" i="11"/>
  <c r="H34" i="11"/>
  <c r="G34" i="11"/>
  <c r="F34" i="11"/>
  <c r="F36" i="11" s="1"/>
  <c r="E34" i="11"/>
  <c r="E36" i="11" s="1"/>
  <c r="D34" i="11"/>
  <c r="C33" i="11"/>
  <c r="C32" i="11"/>
  <c r="C31" i="11"/>
  <c r="C30" i="11"/>
  <c r="J28" i="11"/>
  <c r="J36" i="11" s="1"/>
  <c r="I28" i="11"/>
  <c r="I36" i="11" s="1"/>
  <c r="H28" i="11"/>
  <c r="G28" i="11"/>
  <c r="F28" i="11"/>
  <c r="E28" i="11"/>
  <c r="D28" i="11"/>
  <c r="C27" i="11"/>
  <c r="C26" i="11"/>
  <c r="C25" i="11"/>
  <c r="C24" i="11"/>
  <c r="J22" i="11"/>
  <c r="I22" i="11"/>
  <c r="H22" i="11"/>
  <c r="G22" i="11"/>
  <c r="F22" i="11"/>
  <c r="E22" i="11"/>
  <c r="D22" i="11"/>
  <c r="C21" i="11"/>
  <c r="C20" i="11"/>
  <c r="C19" i="11"/>
  <c r="C18" i="11"/>
  <c r="C17" i="11"/>
  <c r="C16" i="11"/>
  <c r="C15" i="11"/>
  <c r="I13" i="11"/>
  <c r="H13" i="11"/>
  <c r="G13" i="11"/>
  <c r="F13" i="11"/>
  <c r="E13" i="11"/>
  <c r="D13" i="11"/>
  <c r="C12" i="11"/>
  <c r="C11" i="11"/>
  <c r="C10" i="11"/>
  <c r="C9" i="11"/>
  <c r="C8" i="11"/>
  <c r="C13" i="11" s="1"/>
  <c r="C7" i="11"/>
  <c r="C6" i="11"/>
  <c r="G36" i="11" l="1"/>
  <c r="H36" i="11"/>
  <c r="C28" i="11"/>
  <c r="C22" i="11"/>
  <c r="D36" i="11"/>
  <c r="C36" i="11"/>
  <c r="O60" i="9" l="1"/>
  <c r="N60" i="9"/>
  <c r="M60" i="9"/>
  <c r="L60" i="9"/>
  <c r="K60" i="9"/>
  <c r="J60" i="9"/>
  <c r="I60" i="9"/>
  <c r="H60" i="9"/>
  <c r="P7" i="9"/>
  <c r="O7" i="9"/>
  <c r="N7" i="9"/>
  <c r="M7" i="9"/>
  <c r="L7" i="9"/>
  <c r="K7" i="9"/>
  <c r="J7" i="9"/>
  <c r="I7" i="9"/>
  <c r="H6" i="9"/>
  <c r="H7" i="9" s="1"/>
  <c r="O58" i="9" l="1"/>
  <c r="N58" i="9"/>
  <c r="M58" i="9"/>
  <c r="L58" i="9"/>
  <c r="K58" i="9"/>
  <c r="J58" i="9"/>
  <c r="I58" i="9"/>
  <c r="H58" i="9"/>
  <c r="O55" i="9"/>
  <c r="N55" i="9"/>
  <c r="M55" i="9"/>
  <c r="L55" i="9"/>
  <c r="K55" i="9"/>
  <c r="J55" i="9"/>
  <c r="I55" i="9"/>
  <c r="H55" i="9"/>
  <c r="O51" i="9"/>
  <c r="N51" i="9"/>
  <c r="M51" i="9"/>
  <c r="L51" i="9"/>
  <c r="K51" i="9"/>
  <c r="J51" i="9"/>
  <c r="I51" i="9"/>
  <c r="H51" i="9"/>
  <c r="O35" i="9"/>
  <c r="N35" i="9"/>
  <c r="M35" i="9"/>
  <c r="L35" i="9"/>
  <c r="K35" i="9"/>
  <c r="J35" i="9"/>
  <c r="I35" i="9"/>
  <c r="H35" i="9"/>
  <c r="O32" i="9"/>
  <c r="N32" i="9"/>
  <c r="M32" i="9"/>
  <c r="L32" i="9"/>
  <c r="K32" i="9"/>
  <c r="J32" i="9"/>
  <c r="I32" i="9"/>
  <c r="H32" i="9"/>
  <c r="O24" i="9"/>
  <c r="N24" i="9"/>
  <c r="M24" i="9"/>
  <c r="L24" i="9"/>
  <c r="K24" i="9"/>
  <c r="J24" i="9"/>
  <c r="I24" i="9"/>
  <c r="H24" i="9"/>
  <c r="O46" i="7" l="1"/>
  <c r="N46" i="7"/>
  <c r="M46" i="7"/>
  <c r="L46" i="7"/>
  <c r="K46" i="7"/>
  <c r="J46" i="7"/>
  <c r="J48" i="7" s="1"/>
  <c r="I46" i="7"/>
  <c r="H46" i="7"/>
  <c r="O17" i="7"/>
  <c r="N17" i="7"/>
  <c r="M17" i="7"/>
  <c r="L17" i="7"/>
  <c r="K17" i="7"/>
  <c r="J17" i="7"/>
  <c r="I17" i="7"/>
  <c r="H17" i="7"/>
  <c r="O14" i="7"/>
  <c r="N14" i="7"/>
  <c r="M14" i="7"/>
  <c r="L14" i="7"/>
  <c r="K14" i="7"/>
  <c r="J14" i="7"/>
  <c r="I14" i="7"/>
  <c r="H14" i="7"/>
  <c r="O11" i="7"/>
  <c r="N11" i="7"/>
  <c r="M11" i="7"/>
  <c r="L11" i="7"/>
  <c r="K11" i="7"/>
  <c r="J11" i="7"/>
  <c r="I11" i="7"/>
  <c r="H11" i="7"/>
  <c r="O8" i="7"/>
  <c r="N8" i="7"/>
  <c r="M8" i="7"/>
  <c r="L8" i="7"/>
  <c r="K8" i="7"/>
  <c r="J8" i="7"/>
  <c r="I8" i="7"/>
  <c r="H8" i="7"/>
  <c r="I48" i="7" l="1"/>
  <c r="L48" i="7"/>
  <c r="M48" i="7"/>
  <c r="N48" i="7"/>
  <c r="O48" i="7"/>
  <c r="K48" i="7"/>
  <c r="H48" i="7"/>
</calcChain>
</file>

<file path=xl/sharedStrings.xml><?xml version="1.0" encoding="utf-8"?>
<sst xmlns="http://schemas.openxmlformats.org/spreadsheetml/2006/main" count="428" uniqueCount="198">
  <si>
    <t>v tis. Kč</t>
  </si>
  <si>
    <t>ORJ</t>
  </si>
  <si>
    <t>Str. přílohy
č. 2</t>
  </si>
  <si>
    <t>Název akce</t>
  </si>
  <si>
    <t>ORG</t>
  </si>
  <si>
    <t>MSK/PO</t>
  </si>
  <si>
    <t xml:space="preserve">Závazek financování akce </t>
  </si>
  <si>
    <t>Celkové výdaje</t>
  </si>
  <si>
    <t>Vlastní zdroje příspěvk. organizace</t>
  </si>
  <si>
    <t>Poznámka</t>
  </si>
  <si>
    <t xml:space="preserve">max. </t>
  </si>
  <si>
    <t>v letech</t>
  </si>
  <si>
    <t>RIA/ MSK</t>
  </si>
  <si>
    <t>MSK</t>
  </si>
  <si>
    <t>IDTP / PO</t>
  </si>
  <si>
    <t xml:space="preserve"> - </t>
  </si>
  <si>
    <t>ODVĚTVÍ DOPRAVY:</t>
  </si>
  <si>
    <t>PO</t>
  </si>
  <si>
    <t>-</t>
  </si>
  <si>
    <t>Silnice II/470, stavba „Komunikace – Severní spoj“ v Ostravě - příprava (Správa silnic Moravskoslezského kraje, příspěvková organizace, Ostrava)</t>
  </si>
  <si>
    <t>Novostavba garáží a dílen v areálu CM Frýdek-Místek (Správa silnic Moravskoslezského kraje, příspěvková organizace, Ostrava)</t>
  </si>
  <si>
    <t>ODVĚTVÍ DOPRAVY CELKEM</t>
  </si>
  <si>
    <t>ODVĚTVÍ INFORMATIKY A KYBERNETICKÉ BEZPEČNOSTI:</t>
  </si>
  <si>
    <t>Vysokorychlostní datová síť (Moravskoslezské datové centrum, příspěvková organizace, Ostrava)</t>
  </si>
  <si>
    <t>2024-2027</t>
  </si>
  <si>
    <t>ODVĚTVÍ INFORMATIKY A KYBERNETICKÉ BEZPEČNOSTI CELKEM</t>
  </si>
  <si>
    <t>ODVĚTVÍ KULTURY:</t>
  </si>
  <si>
    <t>Muzeum osobních automobilů Tatra Kopřivnice - příprava (Muzeum Novojičínska, příspěvková organizace)</t>
  </si>
  <si>
    <t>Oprava střechy Žerotínského zámku (Muzeum Novojičínska, příspěvková organizace)</t>
  </si>
  <si>
    <t>Revitalizace frýdeckého zámku (Muzeum Beskyd Frýdek-Místek, příspěvková organizace)</t>
  </si>
  <si>
    <t>Zámek Bruntál - revitalizace objektu II (Muzeum v Bruntále, příspěvková organizace)</t>
  </si>
  <si>
    <t>2023-2027</t>
  </si>
  <si>
    <t>Nová expozice Technického muzea Tatra v Kopřivnici - muzeum osobních vozidel (Muzeum Novojičínska, příspěvková organizace)</t>
  </si>
  <si>
    <t>Krajský depozitář pro kulturní organizace – příprava (Muzeum Beskyd Frýdek-Místek, příspěvková organizace)</t>
  </si>
  <si>
    <t>Závazek financování 30.000 tis. Kč (projektová příprava); 600.000 tis. Kč - odhadované náklady pro stavbu/realizaci akce.</t>
  </si>
  <si>
    <t>ODVĚTVÍ KULTURY CELKEM</t>
  </si>
  <si>
    <t>ODVĚTVÍ SOCIÁLNÍCH VĚCÍ:</t>
  </si>
  <si>
    <t>Výstavba nového objektu v Bruntále (Centrum psychologické pomoci, příspěvková organizace, Karviná)</t>
  </si>
  <si>
    <t>ODVĚTVÍ SOCIÁLNÍCH VĚCÍ CELKEM</t>
  </si>
  <si>
    <t>ODVĚTVÍ ŠKOLSTVÍ:</t>
  </si>
  <si>
    <t>Optimalizace využívaných prostor SŠP Krnov (Střední škola průmyslová, Krnov, příspěvková organizace)</t>
  </si>
  <si>
    <t>Rekonstrukce sportovní haly včetně zázemí (Střední průmyslová škola, Obchodní akademie a Jazyková škola s právem státní jazykové zkoušky, Frýdek-Místek, příspěvková organizace)</t>
  </si>
  <si>
    <t>Revitalizace Slezského gymnázia (Slezské gymnázium, Opava, příspěvková organizace)</t>
  </si>
  <si>
    <t>2022-2027</t>
  </si>
  <si>
    <t>Výstavba ředitelství včetně spojovacích chodeb (Střední škola technická a dopravní, Ostrava-Vítkovice, příspěvková organizace)</t>
  </si>
  <si>
    <t>Rekonstrukce elektroinstalace a zdravotně technické instalace (Gymnázium, Ostrava-Hrabůvka, příspěvková organizace)</t>
  </si>
  <si>
    <t>Rekonstrukce elektroinstalace (Střední zdravotnická škola a Vyšší odborná škola zdravotnická, Ostrava, příspěvková organizace)</t>
  </si>
  <si>
    <t>Rekonstrukce elektroinstalace (Matiční gymnázium, Ostrava, příspěvková organizace)</t>
  </si>
  <si>
    <t>Rekonstrukce objektu školní jídelny (Základní škola a Mateřská škola pro sluchově postižené a vady řeči, Ostrava-Poruba, příspěvková organizace)</t>
  </si>
  <si>
    <t>Rekonstrukce elektroinstalace (Gymnázium Hladnov a Jazyková škola s právem státní jazykové zkoušky, Ostrava, příspěvková organizace)</t>
  </si>
  <si>
    <t>Rekonstrukce elektroinstalace (Obchodní akademie a Vyšší odborná škola sociálně právní, Ostrava, příspěvková organizace)</t>
  </si>
  <si>
    <t>Rekonstrukce elektroinstalace budovy A1 (Střední škola a Základní škola, Havířov-Šumbark, příspěvková organizace)</t>
  </si>
  <si>
    <t>Přístavba tělocvičny Sportovního gymnázia Dany a Emila Zátopkových (Sportovní gymnázium Dany a Emila Zátopkových, Ostrava, příspěvková organizace)</t>
  </si>
  <si>
    <t>2020-2027</t>
  </si>
  <si>
    <t>Rekonstrukce kuchyně a jídelny (Střední škola a Vyšší odborná škola, Kopřivnice, příspěvková organizace)</t>
  </si>
  <si>
    <t>Stavební úpravy objektů na ulicích Divadelní a Čapkova (Základní umělecká škola, Rýmařov, Čapkova 6, příspěvková organizace)</t>
  </si>
  <si>
    <t>Rekonstrukce zdroje vytápění – tepelné čerpadlo (Dětský domov a Školní jídelna, Frýdek-Místek, příspěvková organizace)</t>
  </si>
  <si>
    <t>Rekonstrukce reprezentačního sálu včetně zázemí (Základní umělecká škola Leoše Janáčka, Havířov, příspěvková organizace)</t>
  </si>
  <si>
    <t>Oprava objektů po požáru (Obchodní akademie, Český Těšín, příspěvková organizace,  Základní umělecká škola Pavla Kalety, Český Těšín, příspěvková organizace)</t>
  </si>
  <si>
    <t>Rekonstrukce zdravotechniky (Obchodní akademie, Ostrava-Poruba, příspěvková organizace)</t>
  </si>
  <si>
    <t>Rekonstrukce zdravotechniky (Matiční gymnázium, Ostrava, příspěvková organizace)</t>
  </si>
  <si>
    <t>Rekonstrukce zdravotechniky a elektroinstalace v budově A (Střední škola prof. Zdeňka Matějčka, Ostrava-Poruba, příspěvková organizace)</t>
  </si>
  <si>
    <t>Revitalizace tělocvičny (Střední průmyslová škola elektrotechnická, Havířov, příspěvková organizace)</t>
  </si>
  <si>
    <t>Rekonstrukce elektroinstalace včetně výměny osvětlovacích těles (Střední škola, Základní škola a Mateřská škola, Karviná, příspěvková organizace)</t>
  </si>
  <si>
    <t>Rekonstrukce elektroinstalace a zdravotechniky (Hotelová škola, Frenštát pod Radhoštěm, příspěvková organizace)</t>
  </si>
  <si>
    <t>Sanace zdiva (Gymnázium Josefa Kainara, Hlučín, příspěvková organizace)</t>
  </si>
  <si>
    <t>Rekonstrukce provozních prostor kuchyně (Střední škola řemesel, Frýdek-Místek, příspěvková organizace)</t>
  </si>
  <si>
    <t>Výstavba sportovního plaveckého bazénu při Sportovním gymnáziu Dany a Emila Zátopkových v Ostravě (Sportovní gymnázium Dany a Emila Zátopkových, Ostrava, příspěvková organizace)</t>
  </si>
  <si>
    <t>ODVĚTVÍ ŠKOLSTVÍ CELKEM</t>
  </si>
  <si>
    <t>ODVĚTVÍ ZDRAVOTNICTVÍ:</t>
  </si>
  <si>
    <t>Nemocnice Nový Jičín - reinvestiční část nájemného a opravy</t>
  </si>
  <si>
    <t>Rekonstrukce kanalizace - Karviná (Nemocnice Karviná-Ráj, příspěvková organizace)</t>
  </si>
  <si>
    <t>Modernizace Odborného léčebného ústavu Metylovice - příprava (Odborný léčebný ústav Metylovice - Moravskoslezské sanatorium, příspěvková organizace)</t>
  </si>
  <si>
    <t>Rekonstrukce dětského oddělení vč. DIP (Nemocnice ve Frýdku - Místku, příspěvková organizace)</t>
  </si>
  <si>
    <t>Protipožární opatření nemocnice Orlová (Nemocnice Karviná - Ráj, příspěvková organizace)</t>
  </si>
  <si>
    <t>ODVĚTVÍ ZDRAVOTNICTVÍ CELKEM</t>
  </si>
  <si>
    <t>ODVĚTVÍ ŽIVOTNÍHO PROSTŘEDÍ:</t>
  </si>
  <si>
    <t>ODVĚTVÍ ŽIVOTNÍHO PROSTŘEDÍ CELKEM</t>
  </si>
  <si>
    <t>CELKEM</t>
  </si>
  <si>
    <t>Skutečné výdaje před r. 2025</t>
  </si>
  <si>
    <t>Předpokl. výdaje r. 2025</t>
  </si>
  <si>
    <t>Návrh rozpočtu 2026</t>
  </si>
  <si>
    <t>po r. 2029</t>
  </si>
  <si>
    <t>Modernizace silnice I/56 Ostrava - prodloužená Místecká, III. stavba</t>
  </si>
  <si>
    <t>Přeložka silnice II/467 Štítina - obchvat a napojení na silnici I/11 (Správa silnic Moravskoslezského kraje, příspěvková organizace, Ostrava)</t>
  </si>
  <si>
    <t>Rekonstrukce vzletové a přistávací dráhy a navazujících provozních ploch Letiště Leoše Janáčka Ostrava</t>
  </si>
  <si>
    <t>Povodňová škoda na silnici II/451 Vidly - Vrbno</t>
  </si>
  <si>
    <t>Povodňová škoda na silnici II/453 Heřmanovice - Město Albrechtice</t>
  </si>
  <si>
    <t>Povodňová škoda na silnici II/457 Petrovice - Jindřichov - Osoblaha</t>
  </si>
  <si>
    <t>Povodňová škoda na silnici II/459 Krnov - Horní Benešov</t>
  </si>
  <si>
    <t>Povodňová škoda na silnici III/4521 Krásné Loučky - Purkartice - Karlovice</t>
  </si>
  <si>
    <t>Povodňová škoda na silnici III/45713 Petrovice</t>
  </si>
  <si>
    <t>Povodňová škoda na silnici III/45720 Slezské Rudoltice</t>
  </si>
  <si>
    <t>Povodňová škoda na silnici III/45814 Bohušov</t>
  </si>
  <si>
    <t>Povodňová škoda na silnici III/4583 Čaková</t>
  </si>
  <si>
    <t>Povodňová škoda na silnici III/4585 Brantice - Krnov</t>
  </si>
  <si>
    <t>Povodňová škoda na silnici III/4593 Úvalno - hr. Polsko</t>
  </si>
  <si>
    <t>Připravované akce reprodukce majetku kraje v odvětví kultury</t>
  </si>
  <si>
    <t>Připravované akce reprodukce majetku kraje v odvětví sociálních věcí</t>
  </si>
  <si>
    <t>Připravované akce reprodukce majetku kraje v odvětví zdravotnictví</t>
  </si>
  <si>
    <t>Plán rozvoje vodovodů a kanalizací Moravskoslezského kraje - webová aplikace</t>
  </si>
  <si>
    <t>Připravované akce reprodukce majetku kraje v odvětví školství</t>
  </si>
  <si>
    <t>Rekonstrukce a přístavba mateřské školy (Mateřská škola Eliška, Opava, příspěvková organizace)</t>
  </si>
  <si>
    <t>Rekonstrukce objektu plaveckého bazénu a sportovní haly (Střední škola řemesel, Frýdek-Místek, příspěvková organizace)</t>
  </si>
  <si>
    <t>Rekonstrukce domova mládeže (Střední průmyslová škola a Obchodní akademie, Bruntál, příspěvková organizace)</t>
  </si>
  <si>
    <t>Rekonstrukce budovy (Střední průmyslová škola elektrotechniky a informatiky, Ostrava, příspěvková organizace)</t>
  </si>
  <si>
    <t>Obnova školních hřišť a sportovišť - příspěvkové organizace v odvětví školství</t>
  </si>
  <si>
    <t>2023-2028</t>
  </si>
  <si>
    <r>
      <rPr>
        <sz val="8"/>
        <rFont val="Tahoma"/>
        <family val="2"/>
        <charset val="238"/>
      </rPr>
      <t>Závazek financování 74 mil.Kč (projektová příprava); 2.300 mil. Kč</t>
    </r>
    <r>
      <rPr>
        <sz val="8"/>
        <color rgb="FFFF0000"/>
        <rFont val="Tahoma"/>
        <family val="2"/>
        <charset val="238"/>
      </rPr>
      <t xml:space="preserve"> </t>
    </r>
    <r>
      <rPr>
        <sz val="8"/>
        <rFont val="Tahoma"/>
        <family val="2"/>
        <charset val="238"/>
      </rPr>
      <t>- odhadované náklady pro stavbu/realizaci akce.</t>
    </r>
  </si>
  <si>
    <t>2026-2029</t>
  </si>
  <si>
    <t>IDTP/MSK</t>
  </si>
  <si>
    <t xml:space="preserve">2023-2027 </t>
  </si>
  <si>
    <t>2025-2029</t>
  </si>
  <si>
    <t>2020-2028</t>
  </si>
  <si>
    <t>2025-2028</t>
  </si>
  <si>
    <t>Závazek financování 31.150 tis. Kč (projektová příprava); 600.000 tis. Kč - odhadované náklady pro stavbu/realizaci akce.</t>
  </si>
  <si>
    <t>2024-2028</t>
  </si>
  <si>
    <t>IDTP / MSK</t>
  </si>
  <si>
    <t>2027-2032</t>
  </si>
  <si>
    <t>Závazek financování 50.007 tis. Kč (projektová příprava); 1.600.000 tis. Kč - odhadované náklady pro stavbu/realizaci akce.</t>
  </si>
  <si>
    <t>2023-2029</t>
  </si>
  <si>
    <t>2021-2027</t>
  </si>
  <si>
    <t xml:space="preserve">Na financování akce se bude podílet Statutární město Frýdek-Místek ve výši 50 % výdajů, maximálně do výše 100 mil. Kč. </t>
  </si>
  <si>
    <t>2019-2028</t>
  </si>
  <si>
    <t>2022-2028</t>
  </si>
  <si>
    <t>Možnost spolufinancování z prostředků Národní sportovní agentury ve výši 70 % způsobilých výdajů, max. 120.000 tis. Kč, v případě vydaní rozhodnutí o poskytnutí dotace.</t>
  </si>
  <si>
    <t xml:space="preserve">Možnost financování z prostředků ŽIVEL 1 – Obnova obecního a krajského majetku po krizových stavech ve výši 70 % způsobilých výdajů formou záloh. Výdaje jsou určeny na úhradu podílu kraje. </t>
  </si>
  <si>
    <t>AKCE REPRODUKCE MAJETKU KRAJE V NÁVRHU ROZPOČTU KRAJE NA ROK 2026 VYVOLÁVAJÍCÍ ZÁVAZKY KRAJE PRO ROK 2027
A DALŠÍ LÉTA, KTERÉ JSOU REALIZOVÁNY PŘÍSPĚVKOVÝMI ORGANIZACEMI KRAJE (v tis. Kč)</t>
  </si>
  <si>
    <t>Závazek financování
v jednotlivých letech</t>
  </si>
  <si>
    <t xml:space="preserve"> AKCE REPRODUKCE MAJETKU KRAJE V NÁVRHU ROZPOČTU KRAJE NA ROK 2026 VYVOLÁVAJÍCÍ ZÁVAZKY KRAJE PRO ROK 2027 A DALŠÍ LÉTA,
KTERÉ JSOU REALIZOVÁNY KRAJSKÝM ÚŘADEM (v tis. Kč)</t>
  </si>
  <si>
    <t>2018-2027</t>
  </si>
  <si>
    <t xml:space="preserve"> OSTATNÍ AKCE V NÁVRHU ROZPOČTU KRAJE NA ROK 2026 VYVOLÁVAJÍCÍ ZÁVAZKY KRAJE
PRO ROK 2027 A DALŠÍ LÉTA  (v tis. Kč)</t>
  </si>
  <si>
    <t>Název akce/projekt</t>
  </si>
  <si>
    <t>Číslo akce</t>
  </si>
  <si>
    <t>Celkové výdaje na akci</t>
  </si>
  <si>
    <t xml:space="preserve">Poznámka                                    </t>
  </si>
  <si>
    <t>po r. 2028</t>
  </si>
  <si>
    <t>Smlouva o poskytnutí finančního příspěvku na zajištění dopravní obslužnosti území Moravskoslezského kraje městskou hromadnou dopravou - Statutární město Frýdek-Místek</t>
  </si>
  <si>
    <t xml:space="preserve">Závazek Moravskoslezského kraje (08209/2018/DSH) byl schválen usnesením zastupitelstva kraje č.9/966 ze dne 13.09.2018 v min. výši 202.190.000 Kč. Závazek trvá od roku 2019 do roku 2028. Finanční prostředky v jednotlivých let jsou nárokovány v rámci návrhu rozpočtu, na základě schváleného usnesení zastupitelstvem kraje, avšak vždy upraveny o předpokládanou inflaci/deflaci. </t>
  </si>
  <si>
    <t>Smlouva o poskytnutí finančního příspěvku na zajištění dopravní obslužnosti území Moravskoslezského kraje městskou hromadnou dopravou - Statutární město Ostrava</t>
  </si>
  <si>
    <t xml:space="preserve">Závazek Moravskoslezského kraje (05061/2024/DSH) byl schválen usnesením zastupitelstva kraje č. 2/67 ze dne 16.12.2024 ve výši  315.000.000 Kč. Závazek trvá od roku 2025 do roku 2034.  Finanční prostředky na zajištění financování budou nárokovány v rámci návrhu rozpočtu Moravskoslezského kraje pro jednotlivé roky, na základě schváleného usnesení zastupitelstvem kraje, avšak vždy upraveny o předpokládanou inflaci/deflaci. </t>
  </si>
  <si>
    <t>Smlouva o poskytnutí finančního příspěvku na zajištění dopravní obslužnosti území Moravskoslezského kraje městskou hromadnou dopravou - Statutární město Opava</t>
  </si>
  <si>
    <t xml:space="preserve">Závazek Moravskoslezského kraje (07602/2018/DSH) byl schválen usnesením zastupitelstva kraje č. 9/966 ze dne 13.09.2018 v min. výši 19.782.500 Kč. Závazek trvá od roku 2019 do roku 2028. Finanční prostředky v jednotlivých let jsou nárokovány v rámci návrhu rozpočtu, na základě schváleného usnesení zastupitelstvem kraje, avšak vždy upraveny o předpokládanou inflaci/deflaci. </t>
  </si>
  <si>
    <t>Smlouva o poskytnutí finančního příspěvku na zajištění dopravní obslužnosti území Moravskoslezského kraje městskou hromadnou dopravou - Obec Horní Bludovice</t>
  </si>
  <si>
    <t xml:space="preserve">Závazek Moravskoslezského kraje (00512/2024/DSH) byl schválen usnesením zastupitelstva kraje č. 15/1612 ze dne 07.03.2024 v max. výši  8.595.510 Kč. Závazek trvá od roku 2024 do roku 2033. Finanční prostředky v jednotlivých let jsou nárokovány v rámci návrhu rozpočtu, na základě schváleného usnesení zastupitelstvem kraje, avšak vždy upraveny o předpokládanou inflaci/deflaci. </t>
  </si>
  <si>
    <t>Smlouva o poskytnutí finančního příspěvku na zajištění dopravní obslužnosti území Moravskoslezského kraje městskou hromadnou dopravou - Město Šenov</t>
  </si>
  <si>
    <t xml:space="preserve">Závazek Moravskoslezského kraje (00372/2024/DSH) byl schválen usnesením zastupitelstva kraje č. 15/1612 ze dne 07.03.2024 v max. výši  2.149.220 Kč. Závazek trvá od roku 2024 do roku 2033. Finanční prostředky v jednotlivých let jsou nárokovány v rámci návrhu rozpočtu, na základě schváleného usnesení zastupitelstvem kraje, avšak vždy upraveny o předpokládanou inflaci/deflaci. </t>
  </si>
  <si>
    <t>Smlouva o finanční spolupráci ve veřejné linkové dopravě mezi Moravskoslezským krajem a Olomouckým krajem</t>
  </si>
  <si>
    <t xml:space="preserve">Zastupitelstvo kraje svým usnesením č. 3/131 ze dne 16.03.2017 rozhodlo o uzavření smlouvy 00698/2017/DSH. Usnesením zastupitelstva kraje č. 6/541 ze dne 14.12.2017 byl schválen závazek v min. výši 5.000.000 Kč a následně usnesením č. 14/1675 ze dne 12.12.2019 byl tento závazek navýšen na 72.000.000 Kč. Závazek trvá od 01.01.2018 do 31.12.2027. Finanční prostředky v jednotlivých let jsou nárokovány v rámci návrhu rozpočtu, na základě schváleného usnesení zastupitelstvem kraje, avšak vždy upraveny o předpokládanou inflaci/deflaci. </t>
  </si>
  <si>
    <t>Smlouva o finanční spolupráci ve veřejné linkové dopravě mezi Moravskoslezským krajem a Zlínským krajem</t>
  </si>
  <si>
    <t xml:space="preserve">Zastupitelstvo kraje svým usnesením č. 21/2211 ze dne 22.09.2016 rozhodlo o uzavření smlouvy  05491/2016/DSH. Usnesením zastupitelstva kraje č. 10/1067 ze dne 13.12.2018 byl schválen závazek v min. výši 24.000.000 Kč. Závazek trvá od roku 2019 do roku 2028. Finanční prostředky v jednotlivých let jsou nárokovány v rámci návrhu rozpočtu, na základě schváleného usnesení zastupitelstvem kraje, avšak vždy upraveny o předpokládanou inflaci/deflaci. </t>
  </si>
  <si>
    <t>ODVĚTVÍ REGIONÁLNÍHO ROZVOJE:</t>
  </si>
  <si>
    <t>Dotační program – Podpora obnovy a rozvoje venkova Moravskoslezského kraje 2026</t>
  </si>
  <si>
    <t>Závazek dofinancovat výplatu druhých splátek dotací po předložení závěrečných vyúčtování a části paušálních plateb v roce 2027 je vyvolán zařazením dotačního programu do rozpočtu kraje na rok 2026.</t>
  </si>
  <si>
    <t>Dotační program - Program na podporu přípravy projektové dokumentace 2026</t>
  </si>
  <si>
    <t>Závazek dofinancovat výplatu druhých splátek dotací po předložení závěrečných vyúčtování a části paušálních plateb v roce 2028 je vyvolán zařazením dotačního programu do rozpočtu kraje na rok 2026.</t>
  </si>
  <si>
    <t>Dotační program - Podpora vědy a výzkumu v Moravskoslezském kraji 2026</t>
  </si>
  <si>
    <t>Závazek dofinancovat výplatu druhých splátek dotací po předložení závěrečných vyúčtování v roce 2029 je vyvolán zařazením dotačního programu do rozpočtu kraje na rok 2026.</t>
  </si>
  <si>
    <t>Dotační program - Podpora podnikání v Moravskoslezském kraji 2026</t>
  </si>
  <si>
    <t>Závazek dofinancovat výplatu druhých splátek dotací po předložení závěrečných vyúčtování v roce 2027 je vyvolán zařazením dotačního programu do rozpočtu kraje na rok 2026.</t>
  </si>
  <si>
    <t>Dotační program – Podpora znevýhodněných oblastí Moravskoslezského kraje 2026</t>
  </si>
  <si>
    <t>Závazek dofinancovat výplatu druhých splátek dotací po předložení závěrečných vyúčtování v roce 2028 je vyvolán zařazením dotačního programu do rozpočtu kraje na rok 2026.</t>
  </si>
  <si>
    <t xml:space="preserve">Dotační program - Podpora provozu venkovských prodejen v Moravskoslezském kraji 2026 </t>
  </si>
  <si>
    <t>Individuální dotace - Spolufinancování provozu Moravskoslezského inovačního centra Ostrava, a.s.</t>
  </si>
  <si>
    <t>ODVĚTVÍ REGIONÁLNÍHO ROZVOJE CELKEM</t>
  </si>
  <si>
    <t>ODVĚTVÍ CESTOVNÍHO RUCHU:</t>
  </si>
  <si>
    <t>Dotační program – Podpora infrastruktury a propagace cestovního ruchu v Moravskoslezském kraji 2026</t>
  </si>
  <si>
    <t>Dotační program – Podpora systému destinačního managementu turistických oblastí 2026-2027</t>
  </si>
  <si>
    <t xml:space="preserve">Dotační program - Podpora akcí v cestovním ruchu v Moravskoslezském kraji </t>
  </si>
  <si>
    <t>Propagace Moravskoslezského kraje na Letišti Leoše Janáčka Ostrava</t>
  </si>
  <si>
    <t>ODVĚTVÍ CESTOVNÍHO RUCHU CELKEM</t>
  </si>
  <si>
    <t>Zajištění ohledání těl zemřelých</t>
  </si>
  <si>
    <t>Dle § 110 odst. 1 zákona č. 372/2011 Sb., o zdravotních službách a podmínkách jejich poskytování, ve znění pozdějších předpisů, odpovídá kraj za organizaci a zajištění prohlídek těl zemřelých mimo zdravotnické zařízení na svém území. Závazek na léta 2027-2029 je z důvodu vyhlášení veřejné zakázky.</t>
  </si>
  <si>
    <t>Protialkoholní záchytná stanice</t>
  </si>
  <si>
    <t>Dle § 89a odst. 4 zákona č. 373/2011 Sb., o specifických zdravotních službách, ve znění pozdějších předpisů, kraj zajišťuje protialkoholní a protitoxikomanickou záchytnou službu (dále jen „záchytná služba“) na svém území, a to v samostatné působnosti. Závazek na léta 2027-2029 je z důvodu vyhlášení veřejné zakázky.</t>
  </si>
  <si>
    <t>Stabilizace zdravotnického personálu a vzdělávání</t>
  </si>
  <si>
    <t>Rada kraje usnesením č. 45/3982 ze dne 28. 8. 2018 a č. 94/8214 ze dne 17. 8. 2020 souhlasila se způsobem podpory navýšení počtu studentů prvních ročníků Lékařské fakulty Ostravské univerzity oboru Všeobecné lékařství, počínaje akademickým rokem 2018/2019. Usnesením č. 13/1353 ze dne 7.9.2023 rozhodlo zastupitelstvo kraje o závazku kraje ve výši 350 tis. Kč ročně na období 2024-2026. Schválením závazku na léta 2027-2029 bude zajištěno plnění usnesení rady kraje v další letech.</t>
  </si>
  <si>
    <t>Pavilon V – stavební úpravy – urgentní příjem (vč. přístrojů), přístavba jídelny (Slezská nemocnice v Opavě, příspěvková organizace)</t>
  </si>
  <si>
    <t>x</t>
  </si>
  <si>
    <t>ODVĚTVÍ FINANCÍ A SPRÁVY MAJETKU KRAJE:</t>
  </si>
  <si>
    <t xml:space="preserve">Zajištění přípravy, realizace a havárie v rámci akcí reprodukce majetku </t>
  </si>
  <si>
    <t>IDTP /MSK</t>
  </si>
  <si>
    <t xml:space="preserve">Akce každoročně v rozpočtu opakovaná, skutečné výdaje před rokem 2025 nejsou z důvodu nulové vypovídací hodnoty uvedeny. </t>
  </si>
  <si>
    <t>ODVĚTVÍ FINANCÍ A SPRÁVY MAJETKU KRAJE CELKEM</t>
  </si>
  <si>
    <t xml:space="preserve">2026-2029 </t>
  </si>
  <si>
    <t>Finanční prostředky jsou určeny na vyhlášení dotačního programu ve druhé polovině roku 2026 na projekty realizované v roce 2026, ale s výplatou počátkem roku 2027.</t>
  </si>
  <si>
    <t>Závazek dofinancovat činnosti v období 2027-2030 vyplývá ze Smlouvy o poskytnutí vyrovnávací platby za poskytování služeb v obecném hospodářském zájmu.</t>
  </si>
  <si>
    <t>Finanční prostředky jsou určeny na vyhlášení dotačního programu ve druhé polovině roku 2026 na projekty realizované v roce 2027.</t>
  </si>
  <si>
    <t xml:space="preserve">Dofinancování druhé splátky smlouvy o nájmu za účelem umístění reklamy Moravskoslezského kraje Letištěm Ostrava, a.s. Smlouva č. 02180/2025/DSH je uzavřená se společností Letiště Ostrava a.s. na období 01.09.2025 - 31.08.2026.  V roce 2026 se předpokládá uzavřít navazující smlouvu. </t>
  </si>
  <si>
    <t>Akce je realizovaná Slezskou nemocnicí v Opavě, příspěvková organizace a je spolufinancována z IROP – výzva č. 103 Vznik a modernizace urgentních příjmů. Celkové výdaje projektu jsou ve výši 113.400 tis. Kč, přičemž prostředky ve výši 33.575 tis. Kč jsou návratnou finanční výpomocí a slouží k profinancování podílu EU a prostředky ve výši 79.825 tis. Kč jsou určeny na kofinancování podílu žadatele a jsou plánovány z rozpočtu zřizovatele v letech 2027-2028. Vrácení návratné finanční výpomoci je plánováno na rok 2028.</t>
  </si>
  <si>
    <t>2021-2029</t>
  </si>
  <si>
    <t>Seznam připravovaných akcí je uveden v rozpadu akce v Příloze č. 9 - části Přehled akcí reprodukce majetku kraje v návrhu rozpočtu kraje na rok 2026.</t>
  </si>
  <si>
    <r>
      <t>Předpokládaný plán financování
v jednotlivých letech</t>
    </r>
    <r>
      <rPr>
        <b/>
        <vertAlign val="superscript"/>
        <sz val="8"/>
        <rFont val="Tahoma"/>
        <family val="2"/>
        <charset val="238"/>
      </rPr>
      <t>*)</t>
    </r>
  </si>
  <si>
    <r>
      <rPr>
        <vertAlign val="superscript"/>
        <sz val="8"/>
        <rFont val="Tahoma"/>
        <family val="2"/>
        <charset val="238"/>
      </rPr>
      <t>*)</t>
    </r>
    <r>
      <rPr>
        <sz val="8"/>
        <rFont val="Tahoma"/>
        <family val="2"/>
        <charset val="238"/>
      </rPr>
      <t xml:space="preserve"> Výše nárokovaných prostředků v rozpočtu na rok 2026 a ve střednědobém výhledu rozpočtu v následujících letech vychází z předpokladu očekávaného vysoutěžení nižších cen dle aktuálního vývoje na trhu stavebních prací. Závazek financování akcí v letech je uveden v maximální výši dle projektové dokumentace. V případě potřeby dofinancování bude využit Fond pro financování strategických projektů.  </t>
    </r>
  </si>
  <si>
    <t>Obnova vozového parku - příspěvkové organizace v odvětví zdravotnictví</t>
  </si>
  <si>
    <t>Stavební úpravy objektu domova mládeže (Obchodní akademie a Vyšší odborná škola sociálně právní, Ostrava, příspěvková organizace)</t>
  </si>
  <si>
    <t>Rekonstrukce nevyužitých budov obchodní akademie pro ZUŠ Orlová (Základní umělecká škola J. R. Míši, Orlová, příspěvková organizace)</t>
  </si>
  <si>
    <t>Rekonstrukce budovy CM Hlučín, středisko Opava  (Správa silnic Moravskoslezského kraje, příspěvková organizace, Ostrava)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</si>
</sst>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charset val="238"/>
      <scheme val="minor"/>
    </font>
    <font>
      <sz val="8"/>
      <name val="Tahoma"/>
      <family val="2"/>
      <charset val="238"/>
    </font>
    <font>
      <b/>
      <sz val="12"/>
      <name val="Tahoma"/>
      <family val="2"/>
      <charset val="238"/>
    </font>
    <font>
      <b/>
      <sz val="12"/>
      <name val="Aptos Narrow"/>
      <family val="2"/>
      <charset val="238"/>
      <scheme val="minor"/>
    </font>
    <font>
      <b/>
      <sz val="8"/>
      <name val="Tahoma"/>
      <family val="2"/>
      <charset val="238"/>
    </font>
    <font>
      <sz val="10"/>
      <name val="Arial"/>
      <family val="2"/>
      <charset val="238"/>
    </font>
    <font>
      <b/>
      <sz val="8"/>
      <color theme="1"/>
      <name val="Tahoma"/>
      <family val="2"/>
      <charset val="238"/>
    </font>
    <font>
      <sz val="11"/>
      <name val="Aptos Narrow"/>
      <family val="2"/>
      <charset val="238"/>
      <scheme val="minor"/>
    </font>
    <font>
      <sz val="8"/>
      <color theme="1"/>
      <name val="Tahoma"/>
      <family val="2"/>
      <charset val="238"/>
    </font>
    <font>
      <sz val="8"/>
      <color rgb="FFFF0000"/>
      <name val="Tahoma"/>
      <family val="2"/>
      <charset val="238"/>
    </font>
    <font>
      <sz val="12"/>
      <color theme="1"/>
      <name val="Tahoma"/>
      <family val="2"/>
      <charset val="238"/>
    </font>
    <font>
      <sz val="8"/>
      <color theme="3" tint="0.499984740745262"/>
      <name val="Tahoma"/>
      <family val="2"/>
      <charset val="238"/>
    </font>
    <font>
      <b/>
      <sz val="8"/>
      <color theme="3" tint="0.499984740745262"/>
      <name val="Tahoma"/>
      <family val="2"/>
      <charset val="238"/>
    </font>
    <font>
      <sz val="10"/>
      <name val="Tahoma"/>
      <family val="2"/>
      <charset val="238"/>
    </font>
    <font>
      <sz val="11"/>
      <color theme="1"/>
      <name val="Aptos Narrow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Tahoma"/>
      <family val="2"/>
      <charset val="238"/>
    </font>
    <font>
      <vertAlign val="superscript"/>
      <sz val="8"/>
      <name val="Tahoma"/>
      <family val="2"/>
      <charset val="238"/>
    </font>
    <font>
      <b/>
      <vertAlign val="superscript"/>
      <sz val="8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0" fontId="5" fillId="0" borderId="0"/>
    <xf numFmtId="0" fontId="5" fillId="0" borderId="0"/>
    <xf numFmtId="0" fontId="14" fillId="0" borderId="0"/>
    <xf numFmtId="9" fontId="5" fillId="0" borderId="0" applyFont="0" applyFill="0" applyBorder="0" applyAlignment="0" applyProtection="0"/>
    <xf numFmtId="0" fontId="14" fillId="0" borderId="0"/>
    <xf numFmtId="0" fontId="14" fillId="0" borderId="0"/>
    <xf numFmtId="0" fontId="15" fillId="0" borderId="0"/>
  </cellStyleXfs>
  <cellXfs count="21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4" fillId="2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5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1" xfId="0" applyFont="1" applyBorder="1" applyAlignment="1">
      <alignment vertical="center"/>
    </xf>
    <xf numFmtId="4" fontId="4" fillId="0" borderId="0" xfId="0" applyNumberFormat="1" applyFont="1"/>
    <xf numFmtId="4" fontId="1" fillId="0" borderId="0" xfId="0" applyNumberFormat="1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justify" vertical="center"/>
    </xf>
    <xf numFmtId="0" fontId="11" fillId="0" borderId="15" xfId="0" applyFont="1" applyBorder="1" applyAlignment="1">
      <alignment vertical="center"/>
    </xf>
    <xf numFmtId="0" fontId="12" fillId="2" borderId="18" xfId="0" applyFont="1" applyFill="1" applyBorder="1" applyAlignment="1">
      <alignment vertical="center"/>
    </xf>
    <xf numFmtId="3" fontId="12" fillId="2" borderId="19" xfId="0" applyNumberFormat="1" applyFont="1" applyFill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right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3" fontId="12" fillId="2" borderId="18" xfId="0" applyNumberFormat="1" applyFont="1" applyFill="1" applyBorder="1" applyAlignment="1">
      <alignment vertical="center"/>
    </xf>
    <xf numFmtId="0" fontId="12" fillId="0" borderId="23" xfId="1" applyFont="1" applyBorder="1" applyAlignment="1">
      <alignment horizontal="left" vertical="center"/>
    </xf>
    <xf numFmtId="0" fontId="12" fillId="0" borderId="24" xfId="0" applyFont="1" applyBorder="1" applyAlignment="1">
      <alignment vertical="center"/>
    </xf>
    <xf numFmtId="3" fontId="11" fillId="0" borderId="24" xfId="0" applyNumberFormat="1" applyFont="1" applyBorder="1" applyAlignment="1">
      <alignment horizontal="right" vertical="center"/>
    </xf>
    <xf numFmtId="49" fontId="11" fillId="0" borderId="24" xfId="0" applyNumberFormat="1" applyFont="1" applyBorder="1" applyAlignment="1">
      <alignment horizontal="center" vertical="center"/>
    </xf>
    <xf numFmtId="3" fontId="12" fillId="0" borderId="24" xfId="0" applyNumberFormat="1" applyFont="1" applyBorder="1" applyAlignment="1">
      <alignment vertical="center"/>
    </xf>
    <xf numFmtId="0" fontId="12" fillId="0" borderId="25" xfId="0" applyFont="1" applyBorder="1" applyAlignment="1">
      <alignment vertical="center"/>
    </xf>
    <xf numFmtId="0" fontId="12" fillId="2" borderId="27" xfId="0" applyFont="1" applyFill="1" applyBorder="1" applyAlignment="1">
      <alignment vertical="center"/>
    </xf>
    <xf numFmtId="3" fontId="11" fillId="2" borderId="27" xfId="0" applyNumberFormat="1" applyFont="1" applyFill="1" applyBorder="1" applyAlignment="1">
      <alignment horizontal="right" vertical="center"/>
    </xf>
    <xf numFmtId="49" fontId="11" fillId="2" borderId="28" xfId="0" applyNumberFormat="1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vertical="center"/>
    </xf>
    <xf numFmtId="3" fontId="6" fillId="2" borderId="29" xfId="0" applyNumberFormat="1" applyFont="1" applyFill="1" applyBorder="1" applyAlignment="1">
      <alignment vertical="center"/>
    </xf>
    <xf numFmtId="3" fontId="1" fillId="0" borderId="21" xfId="0" applyNumberFormat="1" applyFont="1" applyBorder="1" applyAlignment="1">
      <alignment vertical="center"/>
    </xf>
    <xf numFmtId="1" fontId="1" fillId="0" borderId="21" xfId="0" applyNumberFormat="1" applyFont="1" applyBorder="1" applyAlignment="1">
      <alignment vertical="center"/>
    </xf>
    <xf numFmtId="3" fontId="11" fillId="0" borderId="8" xfId="0" applyNumberFormat="1" applyFont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3" fontId="1" fillId="2" borderId="34" xfId="0" applyNumberFormat="1" applyFont="1" applyFill="1" applyBorder="1" applyAlignment="1">
      <alignment horizontal="center" vertical="center"/>
    </xf>
    <xf numFmtId="3" fontId="8" fillId="0" borderId="21" xfId="0" applyNumberFormat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2" borderId="22" xfId="1" applyFont="1" applyFill="1" applyBorder="1" applyAlignment="1">
      <alignment horizontal="left" vertical="center"/>
    </xf>
    <xf numFmtId="0" fontId="4" fillId="0" borderId="17" xfId="0" applyFont="1" applyBorder="1" applyAlignment="1">
      <alignment vertical="center"/>
    </xf>
    <xf numFmtId="3" fontId="1" fillId="0" borderId="0" xfId="0" applyNumberFormat="1" applyFont="1"/>
    <xf numFmtId="0" fontId="1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3" fontId="1" fillId="2" borderId="19" xfId="0" applyNumberFormat="1" applyFont="1" applyFill="1" applyBorder="1" applyAlignment="1">
      <alignment horizontal="right" vertical="center"/>
    </xf>
    <xf numFmtId="3" fontId="1" fillId="0" borderId="37" xfId="0" applyNumberFormat="1" applyFont="1" applyBorder="1" applyAlignment="1">
      <alignment vertical="center"/>
    </xf>
    <xf numFmtId="3" fontId="1" fillId="2" borderId="31" xfId="0" applyNumberFormat="1" applyFont="1" applyFill="1" applyBorder="1" applyAlignment="1">
      <alignment horizontal="right" vertical="center"/>
    </xf>
    <xf numFmtId="49" fontId="1" fillId="2" borderId="31" xfId="0" applyNumberFormat="1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left" vertical="center"/>
    </xf>
    <xf numFmtId="0" fontId="9" fillId="0" borderId="0" xfId="0" applyFont="1" applyAlignment="1">
      <alignment horizontal="left" wrapText="1"/>
    </xf>
    <xf numFmtId="0" fontId="13" fillId="0" borderId="0" xfId="3" applyFont="1" applyAlignment="1">
      <alignment vertical="center"/>
    </xf>
    <xf numFmtId="0" fontId="4" fillId="0" borderId="0" xfId="3" applyFont="1" applyAlignment="1">
      <alignment vertical="center" wrapText="1"/>
    </xf>
    <xf numFmtId="4" fontId="4" fillId="0" borderId="0" xfId="3" applyNumberFormat="1" applyFont="1" applyAlignment="1">
      <alignment horizontal="right" vertical="center"/>
    </xf>
    <xf numFmtId="4" fontId="4" fillId="0" borderId="0" xfId="3" applyNumberFormat="1" applyFont="1" applyAlignment="1">
      <alignment vertical="center"/>
    </xf>
    <xf numFmtId="4" fontId="4" fillId="3" borderId="0" xfId="3" applyNumberFormat="1" applyFont="1" applyFill="1" applyAlignment="1">
      <alignment vertical="center"/>
    </xf>
    <xf numFmtId="0" fontId="4" fillId="0" borderId="0" xfId="2" applyFont="1" applyAlignment="1">
      <alignment horizontal="right"/>
    </xf>
    <xf numFmtId="3" fontId="4" fillId="0" borderId="31" xfId="3" applyNumberFormat="1" applyFont="1" applyBorder="1" applyAlignment="1">
      <alignment vertical="center" wrapText="1"/>
    </xf>
    <xf numFmtId="0" fontId="1" fillId="0" borderId="0" xfId="3" applyFont="1" applyAlignment="1">
      <alignment vertical="center"/>
    </xf>
    <xf numFmtId="0" fontId="1" fillId="0" borderId="16" xfId="6" applyFont="1" applyBorder="1" applyAlignment="1">
      <alignment vertical="center" wrapText="1"/>
    </xf>
    <xf numFmtId="0" fontId="1" fillId="0" borderId="31" xfId="3" applyFont="1" applyBorder="1" applyAlignment="1">
      <alignment horizontal="center" vertical="center" wrapText="1"/>
    </xf>
    <xf numFmtId="3" fontId="1" fillId="0" borderId="31" xfId="3" applyNumberFormat="1" applyFont="1" applyBorder="1" applyAlignment="1">
      <alignment vertical="center" wrapText="1"/>
    </xf>
    <xf numFmtId="3" fontId="1" fillId="4" borderId="41" xfId="3" applyNumberFormat="1" applyFont="1" applyFill="1" applyBorder="1" applyAlignment="1">
      <alignment horizontal="right" vertical="center" wrapText="1"/>
    </xf>
    <xf numFmtId="0" fontId="1" fillId="0" borderId="33" xfId="6" applyFont="1" applyBorder="1" applyAlignment="1">
      <alignment horizontal="justify" vertical="center" wrapText="1"/>
    </xf>
    <xf numFmtId="3" fontId="1" fillId="0" borderId="31" xfId="7" applyNumberFormat="1" applyFont="1" applyBorder="1" applyAlignment="1">
      <alignment vertical="center"/>
    </xf>
    <xf numFmtId="0" fontId="1" fillId="0" borderId="16" xfId="3" applyFont="1" applyBorder="1" applyAlignment="1">
      <alignment horizontal="left" vertical="center" wrapText="1"/>
    </xf>
    <xf numFmtId="0" fontId="1" fillId="0" borderId="14" xfId="3" applyFont="1" applyBorder="1" applyAlignment="1">
      <alignment horizontal="justify" vertical="center" wrapText="1"/>
    </xf>
    <xf numFmtId="3" fontId="1" fillId="0" borderId="41" xfId="3" applyNumberFormat="1" applyFont="1" applyBorder="1" applyAlignment="1">
      <alignment vertical="center" wrapText="1"/>
    </xf>
    <xf numFmtId="0" fontId="4" fillId="4" borderId="13" xfId="3" applyFont="1" applyFill="1" applyBorder="1" applyAlignment="1">
      <alignment vertical="center" wrapText="1"/>
    </xf>
    <xf numFmtId="3" fontId="4" fillId="4" borderId="8" xfId="3" applyNumberFormat="1" applyFont="1" applyFill="1" applyBorder="1" applyAlignment="1">
      <alignment vertical="center" wrapText="1"/>
    </xf>
    <xf numFmtId="3" fontId="4" fillId="4" borderId="31" xfId="3" applyNumberFormat="1" applyFont="1" applyFill="1" applyBorder="1" applyAlignment="1">
      <alignment vertical="center" wrapText="1"/>
    </xf>
    <xf numFmtId="3" fontId="4" fillId="3" borderId="8" xfId="3" applyNumberFormat="1" applyFont="1" applyFill="1" applyBorder="1" applyAlignment="1">
      <alignment vertical="center" wrapText="1"/>
    </xf>
    <xf numFmtId="0" fontId="1" fillId="4" borderId="14" xfId="3" applyFont="1" applyFill="1" applyBorder="1" applyAlignment="1">
      <alignment horizontal="justify" vertical="center"/>
    </xf>
    <xf numFmtId="0" fontId="4" fillId="0" borderId="13" xfId="3" applyFont="1" applyBorder="1" applyAlignment="1">
      <alignment vertical="center"/>
    </xf>
    <xf numFmtId="0" fontId="4" fillId="0" borderId="8" xfId="3" applyFont="1" applyBorder="1" applyAlignment="1">
      <alignment vertical="center"/>
    </xf>
    <xf numFmtId="0" fontId="4" fillId="3" borderId="8" xfId="3" applyFont="1" applyFill="1" applyBorder="1" applyAlignment="1">
      <alignment vertical="center"/>
    </xf>
    <xf numFmtId="0" fontId="4" fillId="0" borderId="14" xfId="3" applyFont="1" applyBorder="1" applyAlignment="1">
      <alignment vertical="center"/>
    </xf>
    <xf numFmtId="0" fontId="1" fillId="0" borderId="42" xfId="7" applyFont="1" applyBorder="1" applyAlignment="1">
      <alignment vertical="center" wrapText="1"/>
    </xf>
    <xf numFmtId="0" fontId="1" fillId="0" borderId="43" xfId="3" applyFont="1" applyBorder="1" applyAlignment="1">
      <alignment horizontal="center" vertical="center" wrapText="1"/>
    </xf>
    <xf numFmtId="3" fontId="1" fillId="0" borderId="31" xfId="3" applyNumberFormat="1" applyFont="1" applyBorder="1" applyAlignment="1">
      <alignment vertical="center"/>
    </xf>
    <xf numFmtId="3" fontId="1" fillId="0" borderId="31" xfId="3" applyNumberFormat="1" applyFont="1" applyBorder="1" applyAlignment="1">
      <alignment horizontal="right" vertical="center"/>
    </xf>
    <xf numFmtId="3" fontId="1" fillId="4" borderId="31" xfId="3" applyNumberFormat="1" applyFont="1" applyFill="1" applyBorder="1" applyAlignment="1">
      <alignment horizontal="right" vertical="center" wrapText="1"/>
    </xf>
    <xf numFmtId="3" fontId="1" fillId="3" borderId="31" xfId="3" applyNumberFormat="1" applyFont="1" applyFill="1" applyBorder="1" applyAlignment="1">
      <alignment horizontal="right" vertical="center" wrapText="1"/>
    </xf>
    <xf numFmtId="0" fontId="1" fillId="0" borderId="36" xfId="3" applyFont="1" applyBorder="1" applyAlignment="1">
      <alignment horizontal="justify" vertical="center" wrapText="1"/>
    </xf>
    <xf numFmtId="0" fontId="1" fillId="0" borderId="0" xfId="3" applyFont="1" applyAlignment="1">
      <alignment horizontal="justify" vertical="center" wrapText="1"/>
    </xf>
    <xf numFmtId="0" fontId="1" fillId="0" borderId="17" xfId="3" applyFont="1" applyBorder="1" applyAlignment="1">
      <alignment vertical="center" wrapText="1"/>
    </xf>
    <xf numFmtId="0" fontId="1" fillId="0" borderId="41" xfId="3" applyFont="1" applyBorder="1" applyAlignment="1">
      <alignment horizontal="center" vertical="center" wrapText="1"/>
    </xf>
    <xf numFmtId="0" fontId="1" fillId="0" borderId="44" xfId="7" applyFont="1" applyBorder="1" applyAlignment="1">
      <alignment vertical="center" wrapText="1"/>
    </xf>
    <xf numFmtId="0" fontId="1" fillId="0" borderId="45" xfId="3" applyFont="1" applyBorder="1" applyAlignment="1">
      <alignment horizontal="center" vertical="center" wrapText="1"/>
    </xf>
    <xf numFmtId="3" fontId="1" fillId="0" borderId="41" xfId="3" applyNumberFormat="1" applyFont="1" applyBorder="1" applyAlignment="1">
      <alignment vertical="center"/>
    </xf>
    <xf numFmtId="3" fontId="1" fillId="0" borderId="41" xfId="3" applyNumberFormat="1" applyFont="1" applyBorder="1" applyAlignment="1">
      <alignment horizontal="right" vertical="center"/>
    </xf>
    <xf numFmtId="3" fontId="1" fillId="3" borderId="45" xfId="3" applyNumberFormat="1" applyFont="1" applyFill="1" applyBorder="1" applyAlignment="1">
      <alignment horizontal="right" vertical="center" wrapText="1"/>
    </xf>
    <xf numFmtId="0" fontId="1" fillId="0" borderId="46" xfId="3" applyFont="1" applyBorder="1" applyAlignment="1">
      <alignment horizontal="justify" vertical="center" wrapText="1"/>
    </xf>
    <xf numFmtId="0" fontId="4" fillId="4" borderId="16" xfId="3" applyFont="1" applyFill="1" applyBorder="1" applyAlignment="1">
      <alignment vertical="center" wrapText="1"/>
    </xf>
    <xf numFmtId="3" fontId="4" fillId="3" borderId="31" xfId="3" applyNumberFormat="1" applyFont="1" applyFill="1" applyBorder="1" applyAlignment="1">
      <alignment vertical="center" wrapText="1"/>
    </xf>
    <xf numFmtId="0" fontId="1" fillId="4" borderId="36" xfId="3" applyFont="1" applyFill="1" applyBorder="1" applyAlignment="1">
      <alignment horizontal="justify" vertical="center"/>
    </xf>
    <xf numFmtId="0" fontId="1" fillId="0" borderId="47" xfId="3" applyFont="1" applyBorder="1" applyAlignment="1">
      <alignment horizontal="center" vertical="center" wrapText="1"/>
    </xf>
    <xf numFmtId="0" fontId="1" fillId="0" borderId="33" xfId="3" applyFont="1" applyBorder="1" applyAlignment="1">
      <alignment horizontal="justify" vertical="center" wrapText="1"/>
    </xf>
    <xf numFmtId="0" fontId="1" fillId="0" borderId="16" xfId="3" applyFont="1" applyBorder="1" applyAlignment="1">
      <alignment vertical="center" wrapText="1"/>
    </xf>
    <xf numFmtId="0" fontId="1" fillId="0" borderId="0" xfId="3" applyFont="1" applyAlignment="1">
      <alignment horizontal="center" vertical="center" wrapText="1"/>
    </xf>
    <xf numFmtId="3" fontId="1" fillId="0" borderId="48" xfId="3" applyNumberFormat="1" applyFont="1" applyBorder="1" applyAlignment="1">
      <alignment vertical="center"/>
    </xf>
    <xf numFmtId="3" fontId="1" fillId="0" borderId="0" xfId="3" applyNumberFormat="1" applyFont="1" applyAlignment="1">
      <alignment vertical="center"/>
    </xf>
    <xf numFmtId="0" fontId="1" fillId="0" borderId="0" xfId="3" applyFont="1" applyAlignment="1">
      <alignment vertical="center" wrapText="1"/>
    </xf>
    <xf numFmtId="0" fontId="4" fillId="4" borderId="49" xfId="3" applyFont="1" applyFill="1" applyBorder="1" applyAlignment="1">
      <alignment vertical="center" wrapText="1"/>
    </xf>
    <xf numFmtId="0" fontId="4" fillId="4" borderId="11" xfId="3" applyFont="1" applyFill="1" applyBorder="1" applyAlignment="1">
      <alignment vertical="center" wrapText="1"/>
    </xf>
    <xf numFmtId="3" fontId="4" fillId="4" borderId="11" xfId="3" applyNumberFormat="1" applyFont="1" applyFill="1" applyBorder="1" applyAlignment="1">
      <alignment vertical="center" wrapText="1"/>
    </xf>
    <xf numFmtId="3" fontId="4" fillId="3" borderId="11" xfId="3" applyNumberFormat="1" applyFont="1" applyFill="1" applyBorder="1" applyAlignment="1">
      <alignment vertical="center" wrapText="1"/>
    </xf>
    <xf numFmtId="0" fontId="1" fillId="4" borderId="12" xfId="3" applyFont="1" applyFill="1" applyBorder="1" applyAlignment="1">
      <alignment horizontal="justify" vertical="center"/>
    </xf>
    <xf numFmtId="0" fontId="4" fillId="4" borderId="50" xfId="3" applyFont="1" applyFill="1" applyBorder="1" applyAlignment="1">
      <alignment horizontal="left" vertical="center" wrapText="1"/>
    </xf>
    <xf numFmtId="0" fontId="4" fillId="4" borderId="29" xfId="3" applyFont="1" applyFill="1" applyBorder="1" applyAlignment="1">
      <alignment vertical="center" wrapText="1"/>
    </xf>
    <xf numFmtId="3" fontId="4" fillId="4" borderId="29" xfId="3" applyNumberFormat="1" applyFont="1" applyFill="1" applyBorder="1" applyAlignment="1">
      <alignment vertical="center" wrapText="1"/>
    </xf>
    <xf numFmtId="3" fontId="4" fillId="3" borderId="29" xfId="3" applyNumberFormat="1" applyFont="1" applyFill="1" applyBorder="1" applyAlignment="1">
      <alignment vertical="center" wrapText="1"/>
    </xf>
    <xf numFmtId="49" fontId="4" fillId="4" borderId="30" xfId="3" applyNumberFormat="1" applyFont="1" applyFill="1" applyBorder="1" applyAlignment="1">
      <alignment horizontal="justify" vertical="center"/>
    </xf>
    <xf numFmtId="3" fontId="13" fillId="0" borderId="0" xfId="3" applyNumberFormat="1" applyFont="1" applyAlignment="1">
      <alignment vertical="center"/>
    </xf>
    <xf numFmtId="0" fontId="13" fillId="3" borderId="0" xfId="3" applyFont="1" applyFill="1" applyAlignment="1">
      <alignment vertical="center"/>
    </xf>
    <xf numFmtId="3" fontId="9" fillId="0" borderId="0" xfId="2" applyNumberFormat="1" applyFont="1" applyAlignment="1">
      <alignment horizontal="right" vertical="center" wrapText="1"/>
    </xf>
    <xf numFmtId="0" fontId="16" fillId="0" borderId="0" xfId="8" applyFont="1"/>
    <xf numFmtId="3" fontId="4" fillId="2" borderId="31" xfId="0" applyNumberFormat="1" applyFont="1" applyFill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36" xfId="0" applyFont="1" applyBorder="1" applyAlignment="1">
      <alignment horizontal="justify" vertical="center" wrapText="1"/>
    </xf>
    <xf numFmtId="0" fontId="4" fillId="2" borderId="17" xfId="1" applyFont="1" applyFill="1" applyBorder="1" applyAlignment="1">
      <alignment vertical="center" wrapText="1"/>
    </xf>
    <xf numFmtId="0" fontId="11" fillId="0" borderId="13" xfId="0" applyFont="1" applyBorder="1" applyAlignment="1">
      <alignment horizontal="center" vertical="center"/>
    </xf>
    <xf numFmtId="0" fontId="4" fillId="2" borderId="17" xfId="1" applyFont="1" applyFill="1" applyBorder="1" applyAlignment="1">
      <alignment horizontal="left" vertical="center"/>
    </xf>
    <xf numFmtId="0" fontId="11" fillId="0" borderId="17" xfId="0" applyFont="1" applyBorder="1" applyAlignment="1">
      <alignment horizontal="center" vertical="center"/>
    </xf>
    <xf numFmtId="0" fontId="1" fillId="0" borderId="20" xfId="0" applyFont="1" applyBorder="1" applyAlignment="1">
      <alignment vertical="center" wrapText="1"/>
    </xf>
    <xf numFmtId="3" fontId="1" fillId="2" borderId="32" xfId="0" applyNumberFormat="1" applyFont="1" applyFill="1" applyBorder="1" applyAlignment="1">
      <alignment horizontal="center" vertical="center"/>
    </xf>
    <xf numFmtId="3" fontId="1" fillId="0" borderId="31" xfId="0" applyNumberFormat="1" applyFont="1" applyBorder="1" applyAlignment="1">
      <alignment vertical="center"/>
    </xf>
    <xf numFmtId="3" fontId="8" fillId="2" borderId="31" xfId="0" applyNumberFormat="1" applyFont="1" applyFill="1" applyBorder="1" applyAlignment="1">
      <alignment vertical="center"/>
    </xf>
    <xf numFmtId="3" fontId="8" fillId="0" borderId="31" xfId="0" applyNumberFormat="1" applyFont="1" applyBorder="1" applyAlignment="1">
      <alignment vertical="center"/>
    </xf>
    <xf numFmtId="0" fontId="11" fillId="0" borderId="36" xfId="0" applyFont="1" applyBorder="1" applyAlignment="1">
      <alignment horizontal="justify" vertical="center" wrapText="1"/>
    </xf>
    <xf numFmtId="3" fontId="12" fillId="2" borderId="32" xfId="0" applyNumberFormat="1" applyFont="1" applyFill="1" applyBorder="1" applyAlignment="1">
      <alignment vertical="center"/>
    </xf>
    <xf numFmtId="0" fontId="12" fillId="2" borderId="36" xfId="0" applyFont="1" applyFill="1" applyBorder="1" applyAlignment="1">
      <alignment vertical="center"/>
    </xf>
    <xf numFmtId="0" fontId="1" fillId="0" borderId="36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36" xfId="0" applyFont="1" applyBorder="1" applyAlignment="1">
      <alignment vertical="center"/>
    </xf>
    <xf numFmtId="0" fontId="12" fillId="0" borderId="23" xfId="0" applyFont="1" applyBorder="1" applyAlignment="1">
      <alignment vertical="center" wrapText="1"/>
    </xf>
    <xf numFmtId="0" fontId="7" fillId="0" borderId="19" xfId="0" applyFont="1" applyBorder="1" applyAlignment="1">
      <alignment horizontal="center" vertical="center"/>
    </xf>
    <xf numFmtId="3" fontId="1" fillId="3" borderId="0" xfId="3" applyNumberFormat="1" applyFont="1" applyFill="1" applyAlignment="1">
      <alignment horizontal="right" vertical="center" wrapText="1"/>
    </xf>
    <xf numFmtId="0" fontId="4" fillId="0" borderId="53" xfId="3" applyFont="1" applyBorder="1" applyAlignment="1">
      <alignment vertical="center" wrapText="1"/>
    </xf>
    <xf numFmtId="0" fontId="4" fillId="0" borderId="54" xfId="3" applyFont="1" applyBorder="1" applyAlignment="1">
      <alignment vertical="center" wrapText="1"/>
    </xf>
    <xf numFmtId="0" fontId="1" fillId="0" borderId="55" xfId="3" applyFont="1" applyBorder="1" applyAlignment="1">
      <alignment horizontal="justify" vertical="center"/>
    </xf>
    <xf numFmtId="0" fontId="1" fillId="0" borderId="20" xfId="6" applyFont="1" applyBorder="1" applyAlignment="1">
      <alignment vertical="center" wrapText="1"/>
    </xf>
    <xf numFmtId="0" fontId="1" fillId="0" borderId="21" xfId="3" applyFont="1" applyBorder="1" applyAlignment="1">
      <alignment horizontal="center" vertical="center" wrapText="1"/>
    </xf>
    <xf numFmtId="3" fontId="1" fillId="0" borderId="21" xfId="3" applyNumberFormat="1" applyFont="1" applyBorder="1" applyAlignment="1">
      <alignment vertical="center" wrapText="1"/>
    </xf>
    <xf numFmtId="3" fontId="1" fillId="4" borderId="48" xfId="3" applyNumberFormat="1" applyFont="1" applyFill="1" applyBorder="1" applyAlignment="1">
      <alignment horizontal="right" vertical="center" wrapText="1"/>
    </xf>
    <xf numFmtId="3" fontId="4" fillId="0" borderId="21" xfId="3" applyNumberFormat="1" applyFont="1" applyBorder="1" applyAlignment="1">
      <alignment vertical="center" wrapText="1"/>
    </xf>
    <xf numFmtId="0" fontId="1" fillId="0" borderId="14" xfId="6" applyFont="1" applyBorder="1" applyAlignment="1">
      <alignment horizontal="justify" vertical="center" wrapText="1"/>
    </xf>
    <xf numFmtId="3" fontId="4" fillId="0" borderId="0" xfId="3" applyNumberFormat="1" applyFont="1" applyAlignment="1">
      <alignment vertical="center" wrapText="1"/>
    </xf>
    <xf numFmtId="0" fontId="4" fillId="0" borderId="8" xfId="3" applyFont="1" applyBorder="1" applyAlignment="1">
      <alignment vertical="center" wrapText="1"/>
    </xf>
    <xf numFmtId="3" fontId="4" fillId="0" borderId="8" xfId="3" applyNumberFormat="1" applyFont="1" applyBorder="1" applyAlignment="1">
      <alignment vertical="center" wrapText="1"/>
    </xf>
    <xf numFmtId="0" fontId="4" fillId="0" borderId="13" xfId="3" applyFont="1" applyBorder="1" applyAlignment="1">
      <alignment vertical="center" wrapText="1"/>
    </xf>
    <xf numFmtId="0" fontId="1" fillId="0" borderId="14" xfId="3" applyFont="1" applyBorder="1" applyAlignment="1">
      <alignment horizontal="justify" vertical="center"/>
    </xf>
    <xf numFmtId="3" fontId="4" fillId="3" borderId="0" xfId="3" applyNumberFormat="1" applyFont="1" applyFill="1" applyAlignment="1">
      <alignment vertical="center" wrapText="1"/>
    </xf>
    <xf numFmtId="0" fontId="4" fillId="0" borderId="14" xfId="3" applyFont="1" applyBorder="1" applyAlignment="1">
      <alignment vertical="center" wrapText="1"/>
    </xf>
    <xf numFmtId="0" fontId="4" fillId="4" borderId="10" xfId="5" applyNumberFormat="1" applyFont="1" applyFill="1" applyBorder="1" applyAlignment="1">
      <alignment horizontal="center" vertical="center" wrapText="1"/>
    </xf>
    <xf numFmtId="49" fontId="4" fillId="3" borderId="56" xfId="5" applyNumberFormat="1" applyFont="1" applyFill="1" applyBorder="1" applyAlignment="1">
      <alignment horizontal="center" vertical="center" wrapText="1"/>
    </xf>
    <xf numFmtId="0" fontId="1" fillId="0" borderId="58" xfId="7" applyFont="1" applyBorder="1" applyAlignment="1">
      <alignment vertical="center" wrapText="1"/>
    </xf>
    <xf numFmtId="0" fontId="1" fillId="0" borderId="59" xfId="3" applyFont="1" applyBorder="1" applyAlignment="1">
      <alignment horizontal="center" vertical="center" wrapText="1"/>
    </xf>
    <xf numFmtId="3" fontId="1" fillId="0" borderId="48" xfId="3" applyNumberFormat="1" applyFont="1" applyBorder="1" applyAlignment="1">
      <alignment horizontal="right" vertical="center"/>
    </xf>
    <xf numFmtId="3" fontId="1" fillId="4" borderId="21" xfId="3" applyNumberFormat="1" applyFont="1" applyFill="1" applyBorder="1" applyAlignment="1">
      <alignment horizontal="right" vertical="center" wrapText="1"/>
    </xf>
    <xf numFmtId="3" fontId="1" fillId="3" borderId="59" xfId="3" applyNumberFormat="1" applyFont="1" applyFill="1" applyBorder="1" applyAlignment="1">
      <alignment horizontal="right" vertical="center" wrapText="1"/>
    </xf>
    <xf numFmtId="0" fontId="1" fillId="0" borderId="55" xfId="3" applyFont="1" applyBorder="1" applyAlignment="1">
      <alignment horizontal="justify" vertical="center" wrapText="1"/>
    </xf>
    <xf numFmtId="0" fontId="1" fillId="0" borderId="60" xfId="7" applyFont="1" applyBorder="1" applyAlignment="1">
      <alignment vertical="center" wrapText="1"/>
    </xf>
    <xf numFmtId="3" fontId="1" fillId="3" borderId="47" xfId="3" applyNumberFormat="1" applyFont="1" applyFill="1" applyBorder="1" applyAlignment="1">
      <alignment horizontal="right" vertical="center" wrapText="1"/>
    </xf>
    <xf numFmtId="0" fontId="8" fillId="0" borderId="32" xfId="0" applyFont="1" applyBorder="1" applyAlignment="1">
      <alignment vertical="center"/>
    </xf>
    <xf numFmtId="0" fontId="4" fillId="2" borderId="0" xfId="0" applyFont="1" applyFill="1" applyAlignment="1">
      <alignment horizontal="left" wrapText="1"/>
    </xf>
    <xf numFmtId="0" fontId="6" fillId="2" borderId="8" xfId="0" applyFont="1" applyFill="1" applyBorder="1"/>
    <xf numFmtId="3" fontId="4" fillId="2" borderId="51" xfId="1" applyNumberFormat="1" applyFont="1" applyFill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4" fontId="4" fillId="4" borderId="4" xfId="3" applyNumberFormat="1" applyFont="1" applyFill="1" applyBorder="1" applyAlignment="1">
      <alignment horizontal="center" vertical="center" wrapText="1"/>
    </xf>
    <xf numFmtId="4" fontId="4" fillId="4" borderId="5" xfId="3" applyNumberFormat="1" applyFont="1" applyFill="1" applyBorder="1" applyAlignment="1">
      <alignment horizontal="center" vertical="center" wrapText="1"/>
    </xf>
    <xf numFmtId="4" fontId="4" fillId="4" borderId="6" xfId="3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vertical="center" wrapText="1"/>
    </xf>
    <xf numFmtId="3" fontId="1" fillId="2" borderId="32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38" xfId="0" applyFont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0" xfId="3" applyFont="1" applyAlignment="1">
      <alignment horizontal="center" vertical="center" wrapText="1"/>
    </xf>
    <xf numFmtId="0" fontId="7" fillId="0" borderId="0" xfId="4" applyFont="1" applyAlignment="1">
      <alignment horizontal="center" vertical="center" wrapText="1"/>
    </xf>
    <xf numFmtId="0" fontId="4" fillId="4" borderId="1" xfId="3" applyFont="1" applyFill="1" applyBorder="1" applyAlignment="1">
      <alignment horizontal="center" vertical="center" wrapText="1"/>
    </xf>
    <xf numFmtId="0" fontId="4" fillId="4" borderId="9" xfId="3" applyFont="1" applyFill="1" applyBorder="1" applyAlignment="1">
      <alignment horizontal="center" vertical="center" wrapText="1"/>
    </xf>
    <xf numFmtId="0" fontId="4" fillId="4" borderId="3" xfId="3" applyFont="1" applyFill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4" fontId="4" fillId="4" borderId="3" xfId="3" applyNumberFormat="1" applyFont="1" applyFill="1" applyBorder="1" applyAlignment="1">
      <alignment horizontal="center" vertical="center" wrapText="1"/>
    </xf>
    <xf numFmtId="4" fontId="4" fillId="4" borderId="11" xfId="3" applyNumberFormat="1" applyFont="1" applyFill="1" applyBorder="1" applyAlignment="1">
      <alignment horizontal="center" vertical="center" wrapText="1"/>
    </xf>
    <xf numFmtId="49" fontId="4" fillId="4" borderId="3" xfId="5" applyNumberFormat="1" applyFont="1" applyFill="1" applyBorder="1" applyAlignment="1">
      <alignment horizontal="center" vertical="center" wrapText="1"/>
    </xf>
    <xf numFmtId="49" fontId="4" fillId="4" borderId="11" xfId="5" applyNumberFormat="1" applyFont="1" applyFill="1" applyBorder="1" applyAlignment="1">
      <alignment horizontal="center" vertical="center" wrapText="1"/>
    </xf>
    <xf numFmtId="0" fontId="4" fillId="4" borderId="40" xfId="3" applyFont="1" applyFill="1" applyBorder="1" applyAlignment="1">
      <alignment horizontal="center" vertical="center" wrapText="1"/>
    </xf>
    <xf numFmtId="0" fontId="4" fillId="4" borderId="57" xfId="3" applyFont="1" applyFill="1" applyBorder="1" applyAlignment="1">
      <alignment horizontal="center" vertical="center" wrapText="1"/>
    </xf>
  </cellXfs>
  <cellStyles count="9">
    <cellStyle name="Normální" xfId="0" builtinId="0"/>
    <cellStyle name="Normální 12 2 2" xfId="7" xr:uid="{272BCB54-216A-4BCA-923B-BEF98626C0E0}"/>
    <cellStyle name="Normální 2" xfId="2" xr:uid="{287BFF41-1866-491C-A741-D17A4E24C12E}"/>
    <cellStyle name="Normální 3" xfId="1" xr:uid="{1861AD9E-F82A-4A4A-BEDE-C6933A8E1650}"/>
    <cellStyle name="Normální 6 3" xfId="4" xr:uid="{836206BC-A5E5-4F6F-B5F9-5C4C3986FC41}"/>
    <cellStyle name="Normální 6 3 4 2 2 2 2" xfId="6" xr:uid="{A5812AEF-067C-473B-9B7F-593F8EBF57C9}"/>
    <cellStyle name="normální_Akce EU - tabulka(tom)-final" xfId="8" xr:uid="{D9BF62D1-A35E-46A9-8BD2-160F3D9074B8}"/>
    <cellStyle name="normální_EU akce-upr 2" xfId="3" xr:uid="{4469CF8A-9EAF-49FE-B637-C042C9676816}"/>
    <cellStyle name="Procenta 2" xfId="5" xr:uid="{E4FDF5A4-E9F1-40E4-ABFC-BD54342EA773}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ku\Users\stankova2598\AppData\Local\Microsoft\Windows\INetCache\Content.Outlook\P53HJRV8\ORJ14_P&#345;ehled%20projekt&#367;%202014-2020_n&#225;vrh%202020_nov&#2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skraj.sharepoint.com/Users/stankova2598/AppData/Local/Microsoft/Windows/INetCache/Content.Outlook/P53HJRV8/ORJ14_P&#345;ehled%20projekt&#367;%202014-2020_n&#225;vrh%202020_nov&#2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B4E29-0245-4222-A00C-E982CBF64753}">
  <sheetPr>
    <pageSetUpPr fitToPage="1"/>
  </sheetPr>
  <dimension ref="A1:Q55"/>
  <sheetViews>
    <sheetView tabSelected="1" zoomScaleNormal="100" zoomScaleSheetLayoutView="100" workbookViewId="0">
      <pane xSplit="1" ySplit="4" topLeftCell="C5" activePane="bottomRight" state="frozen"/>
      <selection activeCell="I28" sqref="I28"/>
      <selection pane="topRight" activeCell="I28" sqref="I28"/>
      <selection pane="bottomLeft" activeCell="I28" sqref="I28"/>
      <selection pane="bottomRight" activeCell="S2" sqref="S2"/>
    </sheetView>
  </sheetViews>
  <sheetFormatPr defaultColWidth="9.28515625" defaultRowHeight="10.5" x14ac:dyDescent="0.15"/>
  <cols>
    <col min="1" max="2" width="5.140625" style="1" hidden="1" customWidth="1"/>
    <col min="3" max="3" width="42.7109375" style="2" customWidth="1"/>
    <col min="4" max="4" width="6.5703125" style="1" hidden="1" customWidth="1"/>
    <col min="5" max="5" width="8.28515625" style="1" hidden="1" customWidth="1"/>
    <col min="6" max="6" width="9.7109375" style="3" hidden="1" customWidth="1"/>
    <col min="7" max="7" width="9.7109375" style="4" hidden="1" customWidth="1"/>
    <col min="8" max="8" width="9.7109375" style="5" customWidth="1"/>
    <col min="9" max="9" width="9.7109375" style="1" customWidth="1"/>
    <col min="10" max="10" width="10.7109375" style="1" customWidth="1"/>
    <col min="11" max="15" width="9.5703125" style="1" customWidth="1"/>
    <col min="16" max="16" width="9.5703125" style="1" hidden="1" customWidth="1"/>
    <col min="17" max="17" width="35.7109375" style="1" customWidth="1"/>
    <col min="18" max="16384" width="9.28515625" style="1"/>
  </cols>
  <sheetData>
    <row r="1" spans="1:17" ht="37.5" customHeight="1" x14ac:dyDescent="0.15">
      <c r="B1" s="186" t="s">
        <v>127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</row>
    <row r="2" spans="1:17" ht="13.5" customHeight="1" thickBot="1" x14ac:dyDescent="0.2">
      <c r="L2" s="46"/>
      <c r="Q2" s="6" t="s">
        <v>0</v>
      </c>
    </row>
    <row r="3" spans="1:17" s="7" customFormat="1" ht="24" customHeight="1" x14ac:dyDescent="0.15">
      <c r="A3" s="170" t="s">
        <v>1</v>
      </c>
      <c r="B3" s="172" t="s">
        <v>2</v>
      </c>
      <c r="C3" s="174" t="s">
        <v>3</v>
      </c>
      <c r="D3" s="176" t="s">
        <v>4</v>
      </c>
      <c r="E3" s="176" t="s">
        <v>5</v>
      </c>
      <c r="F3" s="176" t="s">
        <v>6</v>
      </c>
      <c r="G3" s="188"/>
      <c r="H3" s="178" t="s">
        <v>7</v>
      </c>
      <c r="I3" s="178" t="s">
        <v>8</v>
      </c>
      <c r="J3" s="178" t="s">
        <v>79</v>
      </c>
      <c r="K3" s="178" t="s">
        <v>80</v>
      </c>
      <c r="L3" s="178" t="s">
        <v>81</v>
      </c>
      <c r="M3" s="181" t="s">
        <v>128</v>
      </c>
      <c r="N3" s="182"/>
      <c r="O3" s="182"/>
      <c r="P3" s="183"/>
      <c r="Q3" s="184" t="s">
        <v>9</v>
      </c>
    </row>
    <row r="4" spans="1:17" s="7" customFormat="1" ht="24" customHeight="1" thickBot="1" x14ac:dyDescent="0.2">
      <c r="A4" s="171"/>
      <c r="B4" s="173"/>
      <c r="C4" s="175"/>
      <c r="D4" s="177"/>
      <c r="E4" s="177"/>
      <c r="F4" s="8" t="s">
        <v>10</v>
      </c>
      <c r="G4" s="40" t="s">
        <v>11</v>
      </c>
      <c r="H4" s="179"/>
      <c r="I4" s="179"/>
      <c r="J4" s="179"/>
      <c r="K4" s="179"/>
      <c r="L4" s="180"/>
      <c r="M4" s="8">
        <v>2027</v>
      </c>
      <c r="N4" s="8">
        <v>2028</v>
      </c>
      <c r="O4" s="8">
        <v>2029</v>
      </c>
      <c r="P4" s="8" t="s">
        <v>82</v>
      </c>
      <c r="Q4" s="185"/>
    </row>
    <row r="5" spans="1:17" s="9" customFormat="1" ht="18" customHeight="1" x14ac:dyDescent="0.25">
      <c r="A5" s="20"/>
      <c r="B5" s="45" t="s">
        <v>16</v>
      </c>
      <c r="C5" s="45" t="s">
        <v>16</v>
      </c>
      <c r="D5" s="20"/>
      <c r="E5" s="20"/>
      <c r="F5" s="22"/>
      <c r="G5" s="23"/>
      <c r="H5" s="21"/>
      <c r="I5" s="21"/>
      <c r="J5" s="21"/>
      <c r="K5" s="21"/>
      <c r="L5" s="21"/>
      <c r="M5" s="21"/>
      <c r="N5" s="21"/>
      <c r="O5" s="21"/>
      <c r="P5" s="21"/>
      <c r="Q5" s="24"/>
    </row>
    <row r="6" spans="1:17" s="11" customFormat="1" ht="34.5" customHeight="1" x14ac:dyDescent="0.25">
      <c r="A6" s="10">
        <v>16</v>
      </c>
      <c r="B6" s="126"/>
      <c r="C6" s="129" t="s">
        <v>19</v>
      </c>
      <c r="D6" s="12">
        <v>4334</v>
      </c>
      <c r="E6" s="123" t="s">
        <v>17</v>
      </c>
      <c r="F6" s="189" t="s">
        <v>15</v>
      </c>
      <c r="G6" s="190"/>
      <c r="H6" s="37">
        <v>74000</v>
      </c>
      <c r="I6" s="37">
        <v>0</v>
      </c>
      <c r="J6" s="37">
        <v>228.69</v>
      </c>
      <c r="K6" s="37">
        <v>7771.31</v>
      </c>
      <c r="L6" s="131">
        <v>1000</v>
      </c>
      <c r="M6" s="132">
        <v>30000</v>
      </c>
      <c r="N6" s="132">
        <v>35000</v>
      </c>
      <c r="O6" s="132">
        <v>0</v>
      </c>
      <c r="P6" s="133">
        <v>0</v>
      </c>
      <c r="Q6" s="134" t="s">
        <v>108</v>
      </c>
    </row>
    <row r="7" spans="1:17" s="11" customFormat="1" ht="34.5" customHeight="1" x14ac:dyDescent="0.25">
      <c r="A7" s="10">
        <v>16</v>
      </c>
      <c r="B7" s="126"/>
      <c r="C7" s="129" t="s">
        <v>84</v>
      </c>
      <c r="D7" s="12">
        <v>4571</v>
      </c>
      <c r="E7" s="123" t="s">
        <v>17</v>
      </c>
      <c r="F7" s="189" t="s">
        <v>15</v>
      </c>
      <c r="G7" s="190"/>
      <c r="H7" s="37">
        <v>403012.1</v>
      </c>
      <c r="I7" s="37">
        <v>12.1</v>
      </c>
      <c r="J7" s="37">
        <v>4719</v>
      </c>
      <c r="K7" s="37">
        <v>7281</v>
      </c>
      <c r="L7" s="131">
        <v>1000</v>
      </c>
      <c r="M7" s="132">
        <v>40000</v>
      </c>
      <c r="N7" s="132">
        <v>50000</v>
      </c>
      <c r="O7" s="132">
        <v>300000</v>
      </c>
      <c r="P7" s="133">
        <v>0</v>
      </c>
      <c r="Q7" s="124" t="s">
        <v>18</v>
      </c>
    </row>
    <row r="8" spans="1:17" s="11" customFormat="1" ht="15.75" customHeight="1" x14ac:dyDescent="0.25">
      <c r="A8" s="17"/>
      <c r="B8" s="127" t="s">
        <v>21</v>
      </c>
      <c r="C8" s="44" t="s">
        <v>21</v>
      </c>
      <c r="D8" s="18"/>
      <c r="E8" s="18"/>
      <c r="F8" s="135"/>
      <c r="G8" s="19"/>
      <c r="H8" s="121">
        <f t="shared" ref="H8" si="0">SUM(H6:H7)</f>
        <v>477012.1</v>
      </c>
      <c r="I8" s="121">
        <f t="shared" ref="I8:O8" si="1">SUM(I6:I7)</f>
        <v>12.1</v>
      </c>
      <c r="J8" s="121">
        <f t="shared" si="1"/>
        <v>4947.6899999999996</v>
      </c>
      <c r="K8" s="121">
        <f t="shared" si="1"/>
        <v>15052.310000000001</v>
      </c>
      <c r="L8" s="121">
        <f t="shared" si="1"/>
        <v>2000</v>
      </c>
      <c r="M8" s="121">
        <f t="shared" si="1"/>
        <v>70000</v>
      </c>
      <c r="N8" s="121">
        <f t="shared" si="1"/>
        <v>85000</v>
      </c>
      <c r="O8" s="121">
        <f t="shared" si="1"/>
        <v>300000</v>
      </c>
      <c r="P8" s="121" t="e">
        <v>#REF!</v>
      </c>
      <c r="Q8" s="136"/>
    </row>
    <row r="9" spans="1:17" s="9" customFormat="1" ht="18" customHeight="1" x14ac:dyDescent="0.25">
      <c r="A9" s="20"/>
      <c r="B9" s="43" t="s">
        <v>22</v>
      </c>
      <c r="C9" s="43" t="s">
        <v>22</v>
      </c>
      <c r="D9" s="20"/>
      <c r="E9" s="20"/>
      <c r="F9" s="22"/>
      <c r="G9" s="23"/>
      <c r="H9" s="21"/>
      <c r="I9" s="21"/>
      <c r="J9" s="21"/>
      <c r="K9" s="21"/>
      <c r="L9" s="21"/>
      <c r="M9" s="21"/>
      <c r="N9" s="21"/>
      <c r="O9" s="21"/>
      <c r="P9" s="21"/>
      <c r="Q9" s="24"/>
    </row>
    <row r="10" spans="1:17" s="11" customFormat="1" ht="24" customHeight="1" x14ac:dyDescent="0.25">
      <c r="A10" s="10">
        <v>5</v>
      </c>
      <c r="B10" s="126"/>
      <c r="C10" s="129" t="s">
        <v>23</v>
      </c>
      <c r="D10" s="12">
        <v>5878</v>
      </c>
      <c r="E10" s="123" t="s">
        <v>17</v>
      </c>
      <c r="F10" s="189" t="s">
        <v>18</v>
      </c>
      <c r="G10" s="190"/>
      <c r="H10" s="37">
        <v>142173.28</v>
      </c>
      <c r="I10" s="37">
        <v>0</v>
      </c>
      <c r="J10" s="37">
        <v>49624</v>
      </c>
      <c r="K10" s="37">
        <v>28045.279999999999</v>
      </c>
      <c r="L10" s="131">
        <v>16126</v>
      </c>
      <c r="M10" s="132">
        <v>16126</v>
      </c>
      <c r="N10" s="132">
        <v>16126</v>
      </c>
      <c r="O10" s="132">
        <v>16126</v>
      </c>
      <c r="P10" s="131">
        <v>0</v>
      </c>
      <c r="Q10" s="137" t="s">
        <v>18</v>
      </c>
    </row>
    <row r="11" spans="1:17" s="11" customFormat="1" ht="25.5" customHeight="1" x14ac:dyDescent="0.25">
      <c r="A11" s="17"/>
      <c r="B11" s="125" t="s">
        <v>25</v>
      </c>
      <c r="C11" s="125" t="s">
        <v>25</v>
      </c>
      <c r="D11" s="18"/>
      <c r="E11" s="18"/>
      <c r="F11" s="25"/>
      <c r="G11" s="19"/>
      <c r="H11" s="121">
        <f t="shared" ref="H11:O11" si="2">SUM(H10:H10)</f>
        <v>142173.28</v>
      </c>
      <c r="I11" s="121">
        <f t="shared" si="2"/>
        <v>0</v>
      </c>
      <c r="J11" s="121">
        <f t="shared" si="2"/>
        <v>49624</v>
      </c>
      <c r="K11" s="121">
        <f t="shared" si="2"/>
        <v>28045.279999999999</v>
      </c>
      <c r="L11" s="121">
        <f t="shared" si="2"/>
        <v>16126</v>
      </c>
      <c r="M11" s="121">
        <f t="shared" si="2"/>
        <v>16126</v>
      </c>
      <c r="N11" s="121">
        <f t="shared" si="2"/>
        <v>16126</v>
      </c>
      <c r="O11" s="121">
        <f t="shared" si="2"/>
        <v>16126</v>
      </c>
      <c r="P11" s="121">
        <v>0</v>
      </c>
      <c r="Q11" s="136"/>
    </row>
    <row r="12" spans="1:17" s="9" customFormat="1" ht="18" customHeight="1" x14ac:dyDescent="0.25">
      <c r="A12" s="20"/>
      <c r="B12" s="43" t="s">
        <v>26</v>
      </c>
      <c r="C12" s="43" t="s">
        <v>26</v>
      </c>
      <c r="D12" s="20"/>
      <c r="E12" s="20"/>
      <c r="F12" s="22"/>
      <c r="G12" s="23"/>
      <c r="H12" s="21"/>
      <c r="I12" s="21"/>
      <c r="J12" s="21"/>
      <c r="K12" s="21"/>
      <c r="L12" s="21"/>
      <c r="M12" s="39"/>
      <c r="N12" s="39"/>
      <c r="O12" s="39"/>
      <c r="P12" s="21"/>
      <c r="Q12" s="24"/>
    </row>
    <row r="13" spans="1:17" s="11" customFormat="1" ht="45" customHeight="1" x14ac:dyDescent="0.25">
      <c r="A13" s="47">
        <v>7</v>
      </c>
      <c r="B13" s="128"/>
      <c r="C13" s="138" t="s">
        <v>97</v>
      </c>
      <c r="D13" s="123">
        <v>4553</v>
      </c>
      <c r="E13" s="123" t="s">
        <v>17</v>
      </c>
      <c r="F13" s="189" t="s">
        <v>18</v>
      </c>
      <c r="G13" s="190"/>
      <c r="H13" s="37">
        <v>16426</v>
      </c>
      <c r="I13" s="37">
        <v>326</v>
      </c>
      <c r="J13" s="37">
        <v>0</v>
      </c>
      <c r="K13" s="37">
        <v>0</v>
      </c>
      <c r="L13" s="131">
        <v>11300</v>
      </c>
      <c r="M13" s="132">
        <v>4800</v>
      </c>
      <c r="N13" s="132">
        <v>0</v>
      </c>
      <c r="O13" s="132">
        <v>0</v>
      </c>
      <c r="P13" s="131">
        <v>0</v>
      </c>
      <c r="Q13" s="124" t="s">
        <v>191</v>
      </c>
    </row>
    <row r="14" spans="1:17" s="11" customFormat="1" ht="15.75" customHeight="1" x14ac:dyDescent="0.25">
      <c r="A14" s="17"/>
      <c r="B14" s="127" t="s">
        <v>35</v>
      </c>
      <c r="C14" s="44" t="s">
        <v>35</v>
      </c>
      <c r="D14" s="18"/>
      <c r="E14" s="18"/>
      <c r="F14" s="25"/>
      <c r="G14" s="19"/>
      <c r="H14" s="121">
        <f t="shared" ref="H14:O14" si="3">SUM(H13:H13)</f>
        <v>16426</v>
      </c>
      <c r="I14" s="121">
        <f t="shared" si="3"/>
        <v>326</v>
      </c>
      <c r="J14" s="121">
        <f t="shared" si="3"/>
        <v>0</v>
      </c>
      <c r="K14" s="121">
        <f t="shared" si="3"/>
        <v>0</v>
      </c>
      <c r="L14" s="121">
        <f t="shared" si="3"/>
        <v>11300</v>
      </c>
      <c r="M14" s="121">
        <f t="shared" si="3"/>
        <v>4800</v>
      </c>
      <c r="N14" s="121">
        <f t="shared" si="3"/>
        <v>0</v>
      </c>
      <c r="O14" s="121">
        <f t="shared" si="3"/>
        <v>0</v>
      </c>
      <c r="P14" s="121" t="e">
        <v>#REF!</v>
      </c>
      <c r="Q14" s="136"/>
    </row>
    <row r="15" spans="1:17" s="9" customFormat="1" ht="18" customHeight="1" x14ac:dyDescent="0.25">
      <c r="A15" s="20"/>
      <c r="B15" s="43" t="s">
        <v>36</v>
      </c>
      <c r="C15" s="43" t="s">
        <v>36</v>
      </c>
      <c r="D15" s="20"/>
      <c r="E15" s="20"/>
      <c r="F15" s="22"/>
      <c r="G15" s="23"/>
      <c r="H15" s="21"/>
      <c r="I15" s="21"/>
      <c r="J15" s="21"/>
      <c r="K15" s="21"/>
      <c r="L15" s="21"/>
      <c r="M15" s="21"/>
      <c r="N15" s="21"/>
      <c r="O15" s="21"/>
      <c r="P15" s="21"/>
      <c r="Q15" s="24"/>
    </row>
    <row r="16" spans="1:17" s="11" customFormat="1" ht="45" customHeight="1" x14ac:dyDescent="0.25">
      <c r="A16" s="10">
        <v>7</v>
      </c>
      <c r="B16" s="128"/>
      <c r="C16" s="138" t="s">
        <v>98</v>
      </c>
      <c r="D16" s="123">
        <v>4618</v>
      </c>
      <c r="E16" s="123" t="s">
        <v>17</v>
      </c>
      <c r="F16" s="189" t="s">
        <v>18</v>
      </c>
      <c r="G16" s="190"/>
      <c r="H16" s="131">
        <v>39885</v>
      </c>
      <c r="I16" s="131">
        <v>2000</v>
      </c>
      <c r="J16" s="131">
        <v>0</v>
      </c>
      <c r="K16" s="131">
        <v>0</v>
      </c>
      <c r="L16" s="131">
        <v>26385</v>
      </c>
      <c r="M16" s="132">
        <v>11500</v>
      </c>
      <c r="N16" s="132">
        <v>0</v>
      </c>
      <c r="O16" s="132">
        <v>0</v>
      </c>
      <c r="P16" s="131">
        <v>0</v>
      </c>
      <c r="Q16" s="124" t="s">
        <v>191</v>
      </c>
    </row>
    <row r="17" spans="1:17" s="11" customFormat="1" ht="15.75" customHeight="1" x14ac:dyDescent="0.25">
      <c r="A17" s="17"/>
      <c r="B17" s="127" t="s">
        <v>38</v>
      </c>
      <c r="C17" s="44" t="s">
        <v>38</v>
      </c>
      <c r="D17" s="18"/>
      <c r="E17" s="18"/>
      <c r="F17" s="25"/>
      <c r="G17" s="19"/>
      <c r="H17" s="121">
        <f t="shared" ref="H17:O17" si="4">SUM(H16:H16)</f>
        <v>39885</v>
      </c>
      <c r="I17" s="121">
        <f t="shared" si="4"/>
        <v>2000</v>
      </c>
      <c r="J17" s="121">
        <f t="shared" si="4"/>
        <v>0</v>
      </c>
      <c r="K17" s="121">
        <f t="shared" si="4"/>
        <v>0</v>
      </c>
      <c r="L17" s="121">
        <f t="shared" si="4"/>
        <v>26385</v>
      </c>
      <c r="M17" s="121">
        <f t="shared" si="4"/>
        <v>11500</v>
      </c>
      <c r="N17" s="121">
        <f t="shared" si="4"/>
        <v>0</v>
      </c>
      <c r="O17" s="121">
        <f t="shared" si="4"/>
        <v>0</v>
      </c>
      <c r="P17" s="121" t="e">
        <v>#REF!</v>
      </c>
      <c r="Q17" s="136"/>
    </row>
    <row r="18" spans="1:17" s="9" customFormat="1" ht="18" customHeight="1" x14ac:dyDescent="0.25">
      <c r="A18" s="20"/>
      <c r="B18" s="43" t="s">
        <v>39</v>
      </c>
      <c r="C18" s="43" t="s">
        <v>39</v>
      </c>
      <c r="D18" s="20"/>
      <c r="E18" s="20"/>
      <c r="F18" s="22"/>
      <c r="G18" s="23"/>
      <c r="H18" s="21"/>
      <c r="I18" s="21"/>
      <c r="J18" s="21"/>
      <c r="K18" s="21"/>
      <c r="L18" s="39"/>
      <c r="M18" s="21"/>
      <c r="N18" s="21"/>
      <c r="O18" s="21"/>
      <c r="P18" s="21"/>
      <c r="Q18" s="24"/>
    </row>
    <row r="19" spans="1:17" s="11" customFormat="1" ht="24" customHeight="1" x14ac:dyDescent="0.25">
      <c r="A19" s="10">
        <v>7</v>
      </c>
      <c r="B19" s="128"/>
      <c r="C19" s="138" t="s">
        <v>64</v>
      </c>
      <c r="D19" s="123">
        <v>4646</v>
      </c>
      <c r="E19" s="123" t="s">
        <v>14</v>
      </c>
      <c r="F19" s="189" t="s">
        <v>15</v>
      </c>
      <c r="G19" s="190"/>
      <c r="H19" s="37">
        <v>21000</v>
      </c>
      <c r="I19" s="37">
        <v>1000</v>
      </c>
      <c r="J19" s="37">
        <v>0</v>
      </c>
      <c r="K19" s="37">
        <v>150</v>
      </c>
      <c r="L19" s="131">
        <v>2000</v>
      </c>
      <c r="M19" s="132">
        <v>0</v>
      </c>
      <c r="N19" s="132">
        <v>17850</v>
      </c>
      <c r="O19" s="132">
        <v>0</v>
      </c>
      <c r="P19" s="131">
        <v>0</v>
      </c>
      <c r="Q19" s="139" t="s">
        <v>18</v>
      </c>
    </row>
    <row r="20" spans="1:17" s="11" customFormat="1" ht="35.25" customHeight="1" x14ac:dyDescent="0.25">
      <c r="A20" s="10">
        <v>7</v>
      </c>
      <c r="B20" s="128"/>
      <c r="C20" s="138" t="s">
        <v>45</v>
      </c>
      <c r="D20" s="123">
        <v>4376</v>
      </c>
      <c r="E20" s="123" t="s">
        <v>14</v>
      </c>
      <c r="F20" s="189" t="s">
        <v>15</v>
      </c>
      <c r="G20" s="190"/>
      <c r="H20" s="37">
        <v>43802.2716</v>
      </c>
      <c r="I20" s="37">
        <v>0</v>
      </c>
      <c r="J20" s="37">
        <v>607.50159999999994</v>
      </c>
      <c r="K20" s="37">
        <v>2194.77</v>
      </c>
      <c r="L20" s="131">
        <v>24000</v>
      </c>
      <c r="M20" s="132">
        <v>17000</v>
      </c>
      <c r="N20" s="132">
        <v>0</v>
      </c>
      <c r="O20" s="132">
        <v>0</v>
      </c>
      <c r="P20" s="131">
        <v>0</v>
      </c>
      <c r="Q20" s="139" t="s">
        <v>18</v>
      </c>
    </row>
    <row r="21" spans="1:17" s="11" customFormat="1" ht="34.5" customHeight="1" x14ac:dyDescent="0.25">
      <c r="A21" s="10">
        <v>7</v>
      </c>
      <c r="B21" s="128"/>
      <c r="C21" s="138" t="s">
        <v>46</v>
      </c>
      <c r="D21" s="123">
        <v>4392</v>
      </c>
      <c r="E21" s="123" t="s">
        <v>14</v>
      </c>
      <c r="F21" s="189" t="s">
        <v>15</v>
      </c>
      <c r="G21" s="190"/>
      <c r="H21" s="37">
        <v>31881.332280000002</v>
      </c>
      <c r="I21" s="37">
        <v>210.73</v>
      </c>
      <c r="J21" s="37">
        <v>2231.8122800000001</v>
      </c>
      <c r="K21" s="37">
        <v>8438.7900000000009</v>
      </c>
      <c r="L21" s="131">
        <v>12000</v>
      </c>
      <c r="M21" s="132">
        <v>9000</v>
      </c>
      <c r="N21" s="132">
        <v>0</v>
      </c>
      <c r="O21" s="132">
        <v>0</v>
      </c>
      <c r="P21" s="131">
        <v>0</v>
      </c>
      <c r="Q21" s="139" t="s">
        <v>18</v>
      </c>
    </row>
    <row r="22" spans="1:17" s="11" customFormat="1" ht="24" customHeight="1" x14ac:dyDescent="0.25">
      <c r="A22" s="10">
        <v>7</v>
      </c>
      <c r="B22" s="128"/>
      <c r="C22" s="138" t="s">
        <v>47</v>
      </c>
      <c r="D22" s="123">
        <v>4393</v>
      </c>
      <c r="E22" s="123" t="s">
        <v>14</v>
      </c>
      <c r="F22" s="189" t="s">
        <v>15</v>
      </c>
      <c r="G22" s="190"/>
      <c r="H22" s="131">
        <v>37000.400000000001</v>
      </c>
      <c r="I22" s="131">
        <v>0</v>
      </c>
      <c r="J22" s="131">
        <v>1984.4</v>
      </c>
      <c r="K22" s="131">
        <v>850</v>
      </c>
      <c r="L22" s="131">
        <v>9166</v>
      </c>
      <c r="M22" s="132">
        <v>25000</v>
      </c>
      <c r="N22" s="132">
        <v>0</v>
      </c>
      <c r="O22" s="132">
        <v>0</v>
      </c>
      <c r="P22" s="131">
        <v>0</v>
      </c>
      <c r="Q22" s="139" t="s">
        <v>18</v>
      </c>
    </row>
    <row r="23" spans="1:17" s="11" customFormat="1" ht="34.5" customHeight="1" x14ac:dyDescent="0.25">
      <c r="A23" s="10">
        <v>7</v>
      </c>
      <c r="B23" s="128"/>
      <c r="C23" s="138" t="s">
        <v>48</v>
      </c>
      <c r="D23" s="123">
        <v>4397</v>
      </c>
      <c r="E23" s="123" t="s">
        <v>14</v>
      </c>
      <c r="F23" s="189" t="s">
        <v>15</v>
      </c>
      <c r="G23" s="190"/>
      <c r="H23" s="37">
        <v>35150</v>
      </c>
      <c r="I23" s="37">
        <v>0</v>
      </c>
      <c r="J23" s="37">
        <v>0</v>
      </c>
      <c r="K23" s="37">
        <v>650</v>
      </c>
      <c r="L23" s="131">
        <v>150</v>
      </c>
      <c r="M23" s="132">
        <v>34350</v>
      </c>
      <c r="N23" s="132">
        <v>0</v>
      </c>
      <c r="O23" s="132">
        <v>0</v>
      </c>
      <c r="P23" s="131">
        <v>0</v>
      </c>
      <c r="Q23" s="139" t="s">
        <v>18</v>
      </c>
    </row>
    <row r="24" spans="1:17" s="11" customFormat="1" ht="34.5" customHeight="1" x14ac:dyDescent="0.25">
      <c r="A24" s="10">
        <v>7</v>
      </c>
      <c r="B24" s="128"/>
      <c r="C24" s="138" t="s">
        <v>49</v>
      </c>
      <c r="D24" s="123">
        <v>4401</v>
      </c>
      <c r="E24" s="123" t="s">
        <v>14</v>
      </c>
      <c r="F24" s="189" t="s">
        <v>15</v>
      </c>
      <c r="G24" s="190"/>
      <c r="H24" s="37">
        <v>26000.45</v>
      </c>
      <c r="I24" s="37">
        <v>0</v>
      </c>
      <c r="J24" s="37">
        <v>0</v>
      </c>
      <c r="K24" s="37">
        <v>1272.45</v>
      </c>
      <c r="L24" s="131">
        <v>17000</v>
      </c>
      <c r="M24" s="132">
        <v>7728</v>
      </c>
      <c r="N24" s="132">
        <v>0</v>
      </c>
      <c r="O24" s="132">
        <v>0</v>
      </c>
      <c r="P24" s="131">
        <v>0</v>
      </c>
      <c r="Q24" s="139" t="s">
        <v>18</v>
      </c>
    </row>
    <row r="25" spans="1:17" s="11" customFormat="1" ht="34.5" customHeight="1" x14ac:dyDescent="0.25">
      <c r="A25" s="10">
        <v>7</v>
      </c>
      <c r="B25" s="128"/>
      <c r="C25" s="138" t="s">
        <v>50</v>
      </c>
      <c r="D25" s="123">
        <v>4412</v>
      </c>
      <c r="E25" s="123" t="s">
        <v>14</v>
      </c>
      <c r="F25" s="189" t="s">
        <v>15</v>
      </c>
      <c r="G25" s="190"/>
      <c r="H25" s="37">
        <v>38449.629999999997</v>
      </c>
      <c r="I25" s="37">
        <v>0</v>
      </c>
      <c r="J25" s="37">
        <v>943</v>
      </c>
      <c r="K25" s="37">
        <v>15506.63</v>
      </c>
      <c r="L25" s="131">
        <v>11000</v>
      </c>
      <c r="M25" s="132">
        <v>11000</v>
      </c>
      <c r="N25" s="132">
        <v>0</v>
      </c>
      <c r="O25" s="132">
        <v>0</v>
      </c>
      <c r="P25" s="131">
        <v>0</v>
      </c>
      <c r="Q25" s="139" t="s">
        <v>18</v>
      </c>
    </row>
    <row r="26" spans="1:17" s="11" customFormat="1" ht="24" customHeight="1" x14ac:dyDescent="0.25">
      <c r="A26" s="10">
        <v>7</v>
      </c>
      <c r="B26" s="128"/>
      <c r="C26" s="138" t="s">
        <v>51</v>
      </c>
      <c r="D26" s="123">
        <v>4427</v>
      </c>
      <c r="E26" s="123" t="s">
        <v>14</v>
      </c>
      <c r="F26" s="189" t="s">
        <v>15</v>
      </c>
      <c r="G26" s="190"/>
      <c r="H26" s="37">
        <v>31749.58</v>
      </c>
      <c r="I26" s="37">
        <v>99.58</v>
      </c>
      <c r="J26" s="37">
        <v>1350</v>
      </c>
      <c r="K26" s="37">
        <v>150</v>
      </c>
      <c r="L26" s="131">
        <v>10150</v>
      </c>
      <c r="M26" s="132">
        <v>10000</v>
      </c>
      <c r="N26" s="132">
        <v>10000</v>
      </c>
      <c r="O26" s="132">
        <v>0</v>
      </c>
      <c r="P26" s="131">
        <v>0</v>
      </c>
      <c r="Q26" s="139" t="s">
        <v>18</v>
      </c>
    </row>
    <row r="27" spans="1:17" s="11" customFormat="1" ht="24" customHeight="1" x14ac:dyDescent="0.25">
      <c r="A27" s="10">
        <v>7</v>
      </c>
      <c r="B27" s="128"/>
      <c r="C27" s="138" t="s">
        <v>54</v>
      </c>
      <c r="D27" s="123">
        <v>4438</v>
      </c>
      <c r="E27" s="123" t="s">
        <v>14</v>
      </c>
      <c r="F27" s="189" t="s">
        <v>15</v>
      </c>
      <c r="G27" s="190"/>
      <c r="H27" s="37">
        <v>29700</v>
      </c>
      <c r="I27" s="37">
        <v>0</v>
      </c>
      <c r="J27" s="37">
        <v>36.299999999999997</v>
      </c>
      <c r="K27" s="37">
        <v>463.7</v>
      </c>
      <c r="L27" s="131">
        <v>700</v>
      </c>
      <c r="M27" s="132">
        <v>28500</v>
      </c>
      <c r="N27" s="132">
        <v>0</v>
      </c>
      <c r="O27" s="132">
        <v>0</v>
      </c>
      <c r="P27" s="131">
        <v>0</v>
      </c>
      <c r="Q27" s="139" t="s">
        <v>18</v>
      </c>
    </row>
    <row r="28" spans="1:17" s="11" customFormat="1" ht="33.75" customHeight="1" x14ac:dyDescent="0.25">
      <c r="A28" s="10">
        <v>7</v>
      </c>
      <c r="B28" s="128"/>
      <c r="C28" s="138" t="s">
        <v>56</v>
      </c>
      <c r="D28" s="123">
        <v>4364</v>
      </c>
      <c r="E28" s="123" t="s">
        <v>14</v>
      </c>
      <c r="F28" s="189" t="s">
        <v>15</v>
      </c>
      <c r="G28" s="190"/>
      <c r="H28" s="37">
        <v>6800</v>
      </c>
      <c r="I28" s="37">
        <v>500</v>
      </c>
      <c r="J28" s="37">
        <v>0</v>
      </c>
      <c r="K28" s="37">
        <v>600</v>
      </c>
      <c r="L28" s="131">
        <v>100</v>
      </c>
      <c r="M28" s="132">
        <v>5600</v>
      </c>
      <c r="N28" s="132">
        <v>0</v>
      </c>
      <c r="O28" s="132">
        <v>0</v>
      </c>
      <c r="P28" s="131">
        <v>0</v>
      </c>
      <c r="Q28" s="139" t="s">
        <v>18</v>
      </c>
    </row>
    <row r="29" spans="1:17" s="11" customFormat="1" ht="33.75" customHeight="1" x14ac:dyDescent="0.25">
      <c r="A29" s="10">
        <v>7</v>
      </c>
      <c r="B29" s="128"/>
      <c r="C29" s="138" t="s">
        <v>57</v>
      </c>
      <c r="D29" s="123">
        <v>4511</v>
      </c>
      <c r="E29" s="123" t="s">
        <v>14</v>
      </c>
      <c r="F29" s="189" t="s">
        <v>15</v>
      </c>
      <c r="G29" s="190"/>
      <c r="H29" s="37">
        <v>60158.89</v>
      </c>
      <c r="I29" s="37">
        <v>58.89</v>
      </c>
      <c r="J29" s="37">
        <v>0</v>
      </c>
      <c r="K29" s="37">
        <v>2300</v>
      </c>
      <c r="L29" s="131">
        <v>30000</v>
      </c>
      <c r="M29" s="132">
        <v>27800</v>
      </c>
      <c r="N29" s="132">
        <v>0</v>
      </c>
      <c r="O29" s="132">
        <v>0</v>
      </c>
      <c r="P29" s="131">
        <v>0</v>
      </c>
      <c r="Q29" s="139" t="s">
        <v>18</v>
      </c>
    </row>
    <row r="30" spans="1:17" s="11" customFormat="1" ht="24" customHeight="1" x14ac:dyDescent="0.25">
      <c r="A30" s="10">
        <v>7</v>
      </c>
      <c r="B30" s="128"/>
      <c r="C30" s="138" t="s">
        <v>59</v>
      </c>
      <c r="D30" s="123">
        <v>4551</v>
      </c>
      <c r="E30" s="123" t="s">
        <v>14</v>
      </c>
      <c r="F30" s="189" t="s">
        <v>15</v>
      </c>
      <c r="G30" s="190"/>
      <c r="H30" s="37">
        <v>21500</v>
      </c>
      <c r="I30" s="37">
        <v>0</v>
      </c>
      <c r="J30" s="37">
        <v>0</v>
      </c>
      <c r="K30" s="37">
        <v>1000</v>
      </c>
      <c r="L30" s="131">
        <v>7500</v>
      </c>
      <c r="M30" s="132">
        <v>13000</v>
      </c>
      <c r="N30" s="132">
        <v>0</v>
      </c>
      <c r="O30" s="132">
        <v>0</v>
      </c>
      <c r="P30" s="131">
        <v>0</v>
      </c>
      <c r="Q30" s="139" t="s">
        <v>18</v>
      </c>
    </row>
    <row r="31" spans="1:17" s="11" customFormat="1" ht="24" customHeight="1" x14ac:dyDescent="0.25">
      <c r="A31" s="10">
        <v>7</v>
      </c>
      <c r="B31" s="128"/>
      <c r="C31" s="138" t="s">
        <v>60</v>
      </c>
      <c r="D31" s="123">
        <v>4576</v>
      </c>
      <c r="E31" s="123" t="s">
        <v>14</v>
      </c>
      <c r="F31" s="189" t="s">
        <v>15</v>
      </c>
      <c r="G31" s="190"/>
      <c r="H31" s="37">
        <v>20500</v>
      </c>
      <c r="I31" s="37">
        <v>0</v>
      </c>
      <c r="J31" s="37">
        <v>0</v>
      </c>
      <c r="K31" s="37">
        <v>0</v>
      </c>
      <c r="L31" s="131">
        <v>500</v>
      </c>
      <c r="M31" s="132">
        <v>10000</v>
      </c>
      <c r="N31" s="132">
        <v>10000</v>
      </c>
      <c r="O31" s="132">
        <v>0</v>
      </c>
      <c r="P31" s="131">
        <v>0</v>
      </c>
      <c r="Q31" s="139" t="s">
        <v>18</v>
      </c>
    </row>
    <row r="32" spans="1:17" s="11" customFormat="1" ht="34.5" customHeight="1" x14ac:dyDescent="0.25">
      <c r="A32" s="10">
        <v>7</v>
      </c>
      <c r="B32" s="128"/>
      <c r="C32" s="138" t="s">
        <v>61</v>
      </c>
      <c r="D32" s="123">
        <v>4582</v>
      </c>
      <c r="E32" s="123" t="s">
        <v>14</v>
      </c>
      <c r="F32" s="189" t="s">
        <v>15</v>
      </c>
      <c r="G32" s="190"/>
      <c r="H32" s="37">
        <v>18170</v>
      </c>
      <c r="I32" s="37">
        <v>4170</v>
      </c>
      <c r="J32" s="37">
        <v>0</v>
      </c>
      <c r="K32" s="37">
        <v>150</v>
      </c>
      <c r="L32" s="131">
        <v>6850</v>
      </c>
      <c r="M32" s="132">
        <v>7000</v>
      </c>
      <c r="N32" s="132">
        <v>0</v>
      </c>
      <c r="O32" s="132">
        <v>0</v>
      </c>
      <c r="P32" s="131">
        <v>0</v>
      </c>
      <c r="Q32" s="139" t="s">
        <v>18</v>
      </c>
    </row>
    <row r="33" spans="1:17" s="11" customFormat="1" ht="24" customHeight="1" x14ac:dyDescent="0.25">
      <c r="A33" s="10">
        <v>7</v>
      </c>
      <c r="B33" s="128"/>
      <c r="C33" s="138" t="s">
        <v>62</v>
      </c>
      <c r="D33" s="123">
        <v>4588</v>
      </c>
      <c r="E33" s="123" t="s">
        <v>14</v>
      </c>
      <c r="F33" s="189" t="s">
        <v>15</v>
      </c>
      <c r="G33" s="190"/>
      <c r="H33" s="37">
        <v>36000</v>
      </c>
      <c r="I33" s="37">
        <v>0</v>
      </c>
      <c r="J33" s="37">
        <v>0</v>
      </c>
      <c r="K33" s="37">
        <v>1000</v>
      </c>
      <c r="L33" s="131">
        <v>10000</v>
      </c>
      <c r="M33" s="132">
        <v>25000</v>
      </c>
      <c r="N33" s="132">
        <v>0</v>
      </c>
      <c r="O33" s="132">
        <v>0</v>
      </c>
      <c r="P33" s="131">
        <v>0</v>
      </c>
      <c r="Q33" s="139" t="s">
        <v>18</v>
      </c>
    </row>
    <row r="34" spans="1:17" s="11" customFormat="1" ht="34.5" customHeight="1" x14ac:dyDescent="0.25">
      <c r="A34" s="10">
        <v>7</v>
      </c>
      <c r="B34" s="128"/>
      <c r="C34" s="138" t="s">
        <v>63</v>
      </c>
      <c r="D34" s="123">
        <v>4630</v>
      </c>
      <c r="E34" s="123" t="s">
        <v>14</v>
      </c>
      <c r="F34" s="189" t="s">
        <v>15</v>
      </c>
      <c r="G34" s="190"/>
      <c r="H34" s="37">
        <v>25999.9</v>
      </c>
      <c r="I34" s="37">
        <v>0</v>
      </c>
      <c r="J34" s="37">
        <v>0</v>
      </c>
      <c r="K34" s="37">
        <v>834.9</v>
      </c>
      <c r="L34" s="131">
        <v>1165</v>
      </c>
      <c r="M34" s="132">
        <v>13000</v>
      </c>
      <c r="N34" s="132">
        <v>11000</v>
      </c>
      <c r="O34" s="132">
        <v>0</v>
      </c>
      <c r="P34" s="131">
        <v>0</v>
      </c>
      <c r="Q34" s="139" t="s">
        <v>18</v>
      </c>
    </row>
    <row r="35" spans="1:17" s="11" customFormat="1" ht="24" customHeight="1" x14ac:dyDescent="0.25">
      <c r="A35" s="10">
        <v>7</v>
      </c>
      <c r="B35" s="128"/>
      <c r="C35" s="138" t="s">
        <v>65</v>
      </c>
      <c r="D35" s="123">
        <v>4647</v>
      </c>
      <c r="E35" s="123" t="s">
        <v>14</v>
      </c>
      <c r="F35" s="189" t="s">
        <v>15</v>
      </c>
      <c r="G35" s="190"/>
      <c r="H35" s="37">
        <v>14600.72</v>
      </c>
      <c r="I35" s="37">
        <v>0</v>
      </c>
      <c r="J35" s="37">
        <v>0</v>
      </c>
      <c r="K35" s="37">
        <v>401.72</v>
      </c>
      <c r="L35" s="131">
        <v>9699</v>
      </c>
      <c r="M35" s="132">
        <v>4500</v>
      </c>
      <c r="N35" s="132">
        <v>0</v>
      </c>
      <c r="O35" s="132">
        <v>0</v>
      </c>
      <c r="P35" s="131">
        <v>0</v>
      </c>
      <c r="Q35" s="139" t="s">
        <v>18</v>
      </c>
    </row>
    <row r="36" spans="1:17" s="11" customFormat="1" ht="24" customHeight="1" x14ac:dyDescent="0.25">
      <c r="A36" s="10">
        <v>7</v>
      </c>
      <c r="B36" s="128"/>
      <c r="C36" s="138" t="s">
        <v>66</v>
      </c>
      <c r="D36" s="123">
        <v>4664</v>
      </c>
      <c r="E36" s="123" t="s">
        <v>14</v>
      </c>
      <c r="F36" s="189" t="s">
        <v>15</v>
      </c>
      <c r="G36" s="190"/>
      <c r="H36" s="37">
        <v>13500</v>
      </c>
      <c r="I36" s="37">
        <v>0</v>
      </c>
      <c r="J36" s="37">
        <v>0</v>
      </c>
      <c r="K36" s="37">
        <v>1000</v>
      </c>
      <c r="L36" s="131">
        <v>1000</v>
      </c>
      <c r="M36" s="132">
        <v>11500</v>
      </c>
      <c r="N36" s="132">
        <v>0</v>
      </c>
      <c r="O36" s="132">
        <v>0</v>
      </c>
      <c r="P36" s="131">
        <v>0</v>
      </c>
      <c r="Q36" s="139" t="s">
        <v>18</v>
      </c>
    </row>
    <row r="37" spans="1:17" s="11" customFormat="1" ht="24" customHeight="1" x14ac:dyDescent="0.25">
      <c r="A37" s="10">
        <v>13</v>
      </c>
      <c r="B37" s="128"/>
      <c r="C37" s="138" t="s">
        <v>106</v>
      </c>
      <c r="D37" s="123">
        <v>4709</v>
      </c>
      <c r="E37" s="123" t="s">
        <v>17</v>
      </c>
      <c r="F37" s="189" t="s">
        <v>15</v>
      </c>
      <c r="G37" s="190"/>
      <c r="H37" s="37">
        <v>105904</v>
      </c>
      <c r="I37" s="37">
        <v>0</v>
      </c>
      <c r="J37" s="37">
        <v>0</v>
      </c>
      <c r="K37" s="37">
        <v>2800</v>
      </c>
      <c r="L37" s="131">
        <v>19000</v>
      </c>
      <c r="M37" s="132">
        <v>14104</v>
      </c>
      <c r="N37" s="132">
        <v>35000</v>
      </c>
      <c r="O37" s="132">
        <v>35000</v>
      </c>
      <c r="P37" s="131">
        <v>0</v>
      </c>
      <c r="Q37" s="124" t="s">
        <v>18</v>
      </c>
    </row>
    <row r="38" spans="1:17" s="11" customFormat="1" ht="45" customHeight="1" x14ac:dyDescent="0.25">
      <c r="A38" s="10">
        <v>7</v>
      </c>
      <c r="B38" s="128"/>
      <c r="C38" s="138" t="s">
        <v>101</v>
      </c>
      <c r="D38" s="123">
        <v>4729</v>
      </c>
      <c r="E38" s="123" t="s">
        <v>17</v>
      </c>
      <c r="F38" s="189" t="s">
        <v>18</v>
      </c>
      <c r="G38" s="190"/>
      <c r="H38" s="37">
        <v>411491</v>
      </c>
      <c r="I38" s="37">
        <v>2241</v>
      </c>
      <c r="J38" s="37">
        <v>0</v>
      </c>
      <c r="K38" s="37">
        <v>0</v>
      </c>
      <c r="L38" s="131">
        <v>135550</v>
      </c>
      <c r="M38" s="132">
        <v>188700</v>
      </c>
      <c r="N38" s="132">
        <v>75000</v>
      </c>
      <c r="O38" s="132">
        <v>10000</v>
      </c>
      <c r="P38" s="131">
        <v>0</v>
      </c>
      <c r="Q38" s="124" t="s">
        <v>191</v>
      </c>
    </row>
    <row r="39" spans="1:17" s="11" customFormat="1" ht="15.75" customHeight="1" x14ac:dyDescent="0.25">
      <c r="A39" s="17"/>
      <c r="B39" s="127" t="s">
        <v>68</v>
      </c>
      <c r="C39" s="44" t="s">
        <v>68</v>
      </c>
      <c r="D39" s="18"/>
      <c r="E39" s="18"/>
      <c r="F39" s="25"/>
      <c r="G39" s="19"/>
      <c r="H39" s="121">
        <f>SUM(H19:H38)</f>
        <v>1029358.17388</v>
      </c>
      <c r="I39" s="121">
        <f t="shared" ref="I39:P39" si="5">SUM(I19:I38)</f>
        <v>8280.2000000000007</v>
      </c>
      <c r="J39" s="121">
        <f t="shared" si="5"/>
        <v>7153.0138800000004</v>
      </c>
      <c r="K39" s="121">
        <f t="shared" si="5"/>
        <v>39762.959999999999</v>
      </c>
      <c r="L39" s="121">
        <f t="shared" si="5"/>
        <v>307530</v>
      </c>
      <c r="M39" s="121">
        <f t="shared" si="5"/>
        <v>462782</v>
      </c>
      <c r="N39" s="121">
        <f t="shared" si="5"/>
        <v>158850</v>
      </c>
      <c r="O39" s="121">
        <f t="shared" si="5"/>
        <v>45000</v>
      </c>
      <c r="P39" s="121">
        <f t="shared" si="5"/>
        <v>0</v>
      </c>
      <c r="Q39" s="136"/>
    </row>
    <row r="40" spans="1:17" s="9" customFormat="1" ht="18" customHeight="1" x14ac:dyDescent="0.25">
      <c r="A40" s="20"/>
      <c r="B40" s="43" t="s">
        <v>69</v>
      </c>
      <c r="C40" s="43" t="s">
        <v>69</v>
      </c>
      <c r="D40" s="20"/>
      <c r="E40" s="20"/>
      <c r="F40" s="22"/>
      <c r="G40" s="23"/>
      <c r="H40" s="21"/>
      <c r="I40" s="21"/>
      <c r="J40" s="21"/>
      <c r="K40" s="21"/>
      <c r="L40" s="21"/>
      <c r="M40" s="21"/>
      <c r="N40" s="21"/>
      <c r="O40" s="21"/>
      <c r="P40" s="21"/>
      <c r="Q40" s="24"/>
    </row>
    <row r="41" spans="1:17" s="11" customFormat="1" ht="24" customHeight="1" x14ac:dyDescent="0.25">
      <c r="A41" s="48">
        <v>7</v>
      </c>
      <c r="B41" s="128"/>
      <c r="C41" s="138" t="s">
        <v>71</v>
      </c>
      <c r="D41" s="123">
        <v>4215</v>
      </c>
      <c r="E41" s="123" t="s">
        <v>14</v>
      </c>
      <c r="F41" s="189" t="s">
        <v>15</v>
      </c>
      <c r="G41" s="190"/>
      <c r="H41" s="37">
        <v>134500.005</v>
      </c>
      <c r="I41" s="37">
        <v>0</v>
      </c>
      <c r="J41" s="37">
        <v>2389.145</v>
      </c>
      <c r="K41" s="37">
        <v>31110.86</v>
      </c>
      <c r="L41" s="131">
        <v>55500</v>
      </c>
      <c r="M41" s="132">
        <v>45500</v>
      </c>
      <c r="N41" s="132">
        <v>0</v>
      </c>
      <c r="O41" s="132">
        <v>0</v>
      </c>
      <c r="P41" s="131">
        <v>0</v>
      </c>
      <c r="Q41" s="139" t="s">
        <v>18</v>
      </c>
    </row>
    <row r="42" spans="1:17" s="11" customFormat="1" ht="24" customHeight="1" x14ac:dyDescent="0.25">
      <c r="A42" s="48">
        <v>7</v>
      </c>
      <c r="B42" s="128"/>
      <c r="C42" s="138" t="s">
        <v>73</v>
      </c>
      <c r="D42" s="123">
        <v>4408</v>
      </c>
      <c r="E42" s="123" t="s">
        <v>14</v>
      </c>
      <c r="F42" s="189" t="s">
        <v>15</v>
      </c>
      <c r="G42" s="190"/>
      <c r="H42" s="37">
        <v>88288.65</v>
      </c>
      <c r="I42" s="37">
        <v>21288.65</v>
      </c>
      <c r="J42" s="37">
        <v>2000</v>
      </c>
      <c r="K42" s="37">
        <v>2000</v>
      </c>
      <c r="L42" s="131">
        <v>53000</v>
      </c>
      <c r="M42" s="132">
        <v>10000</v>
      </c>
      <c r="N42" s="132">
        <v>0</v>
      </c>
      <c r="O42" s="132">
        <v>0</v>
      </c>
      <c r="P42" s="131">
        <v>0</v>
      </c>
      <c r="Q42" s="139" t="s">
        <v>18</v>
      </c>
    </row>
    <row r="43" spans="1:17" s="11" customFormat="1" ht="24" customHeight="1" x14ac:dyDescent="0.25">
      <c r="A43" s="48">
        <v>7</v>
      </c>
      <c r="B43" s="128"/>
      <c r="C43" s="138" t="s">
        <v>74</v>
      </c>
      <c r="D43" s="123">
        <v>4687</v>
      </c>
      <c r="E43" s="123" t="s">
        <v>14</v>
      </c>
      <c r="F43" s="189" t="s">
        <v>15</v>
      </c>
      <c r="G43" s="190"/>
      <c r="H43" s="37">
        <v>16500</v>
      </c>
      <c r="I43" s="37">
        <v>0</v>
      </c>
      <c r="J43" s="37">
        <v>0</v>
      </c>
      <c r="K43" s="37">
        <v>1500</v>
      </c>
      <c r="L43" s="131">
        <v>7500</v>
      </c>
      <c r="M43" s="132">
        <v>7500</v>
      </c>
      <c r="N43" s="132">
        <v>0</v>
      </c>
      <c r="O43" s="132">
        <v>0</v>
      </c>
      <c r="P43" s="131">
        <v>0</v>
      </c>
      <c r="Q43" s="139" t="s">
        <v>18</v>
      </c>
    </row>
    <row r="44" spans="1:17" s="11" customFormat="1" ht="24" customHeight="1" x14ac:dyDescent="0.25">
      <c r="A44" s="169"/>
      <c r="B44" s="128"/>
      <c r="C44" s="138" t="s">
        <v>194</v>
      </c>
      <c r="D44" s="123">
        <v>5912</v>
      </c>
      <c r="E44" s="123" t="s">
        <v>17</v>
      </c>
      <c r="F44" s="130" t="s">
        <v>15</v>
      </c>
      <c r="G44" s="141"/>
      <c r="H44" s="37">
        <v>68697</v>
      </c>
      <c r="I44" s="37">
        <v>0</v>
      </c>
      <c r="J44" s="37">
        <v>0</v>
      </c>
      <c r="K44" s="37">
        <v>65000</v>
      </c>
      <c r="L44" s="131">
        <v>68697</v>
      </c>
      <c r="M44" s="132">
        <v>75000</v>
      </c>
      <c r="N44" s="132">
        <v>75000</v>
      </c>
      <c r="O44" s="132">
        <v>75000</v>
      </c>
      <c r="P44" s="131"/>
      <c r="Q44" s="139" t="s">
        <v>18</v>
      </c>
    </row>
    <row r="45" spans="1:17" s="11" customFormat="1" ht="45" customHeight="1" x14ac:dyDescent="0.25">
      <c r="A45" s="48">
        <v>7</v>
      </c>
      <c r="B45" s="128"/>
      <c r="C45" s="138" t="s">
        <v>99</v>
      </c>
      <c r="D45" s="123">
        <v>4751</v>
      </c>
      <c r="E45" s="123" t="s">
        <v>17</v>
      </c>
      <c r="F45" s="189" t="s">
        <v>15</v>
      </c>
      <c r="G45" s="190"/>
      <c r="H45" s="131">
        <v>285422</v>
      </c>
      <c r="I45" s="131">
        <v>3877</v>
      </c>
      <c r="J45" s="131">
        <v>0</v>
      </c>
      <c r="K45" s="131">
        <v>0</v>
      </c>
      <c r="L45" s="131">
        <v>146845</v>
      </c>
      <c r="M45" s="132">
        <v>106700</v>
      </c>
      <c r="N45" s="132">
        <v>28000</v>
      </c>
      <c r="O45" s="132">
        <v>0</v>
      </c>
      <c r="P45" s="131">
        <v>0</v>
      </c>
      <c r="Q45" s="124" t="s">
        <v>191</v>
      </c>
    </row>
    <row r="46" spans="1:17" s="11" customFormat="1" ht="15.75" customHeight="1" x14ac:dyDescent="0.25">
      <c r="A46" s="17"/>
      <c r="B46" s="127" t="s">
        <v>75</v>
      </c>
      <c r="C46" s="44" t="s">
        <v>75</v>
      </c>
      <c r="D46" s="18"/>
      <c r="E46" s="18"/>
      <c r="F46" s="25"/>
      <c r="G46" s="19"/>
      <c r="H46" s="121">
        <f t="shared" ref="H46:L46" si="6">SUM(H41:H45)</f>
        <v>593407.65500000003</v>
      </c>
      <c r="I46" s="121">
        <f t="shared" si="6"/>
        <v>25165.65</v>
      </c>
      <c r="J46" s="121">
        <f t="shared" si="6"/>
        <v>4389.1450000000004</v>
      </c>
      <c r="K46" s="121">
        <f t="shared" si="6"/>
        <v>99610.86</v>
      </c>
      <c r="L46" s="121">
        <f t="shared" si="6"/>
        <v>331542</v>
      </c>
      <c r="M46" s="121">
        <f>SUM(M41:M45)</f>
        <v>244700</v>
      </c>
      <c r="N46" s="121">
        <f t="shared" ref="N46:O46" si="7">SUM(N41:N45)</f>
        <v>103000</v>
      </c>
      <c r="O46" s="121">
        <f t="shared" si="7"/>
        <v>75000</v>
      </c>
      <c r="P46" s="121" t="e">
        <v>#REF!</v>
      </c>
      <c r="Q46" s="136"/>
    </row>
    <row r="47" spans="1:17" s="11" customFormat="1" ht="9.75" customHeight="1" thickBot="1" x14ac:dyDescent="0.3">
      <c r="A47" s="17"/>
      <c r="B47" s="26"/>
      <c r="C47" s="140"/>
      <c r="D47" s="27"/>
      <c r="E47" s="27"/>
      <c r="F47" s="28"/>
      <c r="G47" s="29"/>
      <c r="H47" s="30"/>
      <c r="I47" s="30"/>
      <c r="J47" s="30"/>
      <c r="K47" s="30"/>
      <c r="L47" s="30"/>
      <c r="M47" s="30"/>
      <c r="N47" s="30"/>
      <c r="O47" s="30"/>
      <c r="P47" s="30"/>
      <c r="Q47" s="31"/>
    </row>
    <row r="48" spans="1:17" s="11" customFormat="1" ht="18" customHeight="1" thickBot="1" x14ac:dyDescent="0.3">
      <c r="A48" s="17"/>
      <c r="B48" s="53" t="s">
        <v>78</v>
      </c>
      <c r="C48" s="53" t="s">
        <v>78</v>
      </c>
      <c r="D48" s="32"/>
      <c r="E48" s="32"/>
      <c r="F48" s="33"/>
      <c r="G48" s="34"/>
      <c r="H48" s="36">
        <f t="shared" ref="H48:O48" si="8">H46+H39+H17+H14+H11+H8</f>
        <v>2298262.2088799998</v>
      </c>
      <c r="I48" s="36">
        <f t="shared" si="8"/>
        <v>35783.950000000004</v>
      </c>
      <c r="J48" s="36">
        <f t="shared" si="8"/>
        <v>66113.848880000005</v>
      </c>
      <c r="K48" s="36">
        <f t="shared" si="8"/>
        <v>182471.41</v>
      </c>
      <c r="L48" s="36">
        <f t="shared" si="8"/>
        <v>694883</v>
      </c>
      <c r="M48" s="36">
        <f t="shared" si="8"/>
        <v>809908</v>
      </c>
      <c r="N48" s="36">
        <f t="shared" si="8"/>
        <v>362976</v>
      </c>
      <c r="O48" s="36">
        <f t="shared" si="8"/>
        <v>436126</v>
      </c>
      <c r="P48" s="36" t="e">
        <v>#REF!</v>
      </c>
      <c r="Q48" s="35"/>
    </row>
    <row r="49" spans="2:17" x14ac:dyDescent="0.15">
      <c r="H49" s="13"/>
      <c r="I49" s="14"/>
      <c r="J49" s="14"/>
      <c r="K49" s="14"/>
      <c r="L49" s="14"/>
      <c r="M49" s="14"/>
      <c r="N49" s="14"/>
      <c r="O49" s="14"/>
      <c r="P49" s="14"/>
    </row>
    <row r="50" spans="2:17" ht="24.75" customHeight="1" x14ac:dyDescent="0.15">
      <c r="B50" s="191"/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1"/>
      <c r="Q50" s="191"/>
    </row>
    <row r="51" spans="2:17" x14ac:dyDescent="0.15">
      <c r="H51" s="13"/>
      <c r="I51" s="14"/>
      <c r="J51" s="14"/>
      <c r="K51" s="14"/>
      <c r="L51" s="14"/>
      <c r="M51" s="14"/>
      <c r="N51" s="14"/>
      <c r="O51" s="14"/>
      <c r="P51" s="14"/>
    </row>
    <row r="52" spans="2:17" ht="15" x14ac:dyDescent="0.15">
      <c r="B52" s="15"/>
      <c r="H52" s="13"/>
      <c r="I52" s="14"/>
      <c r="J52" s="14"/>
      <c r="K52" s="14"/>
      <c r="L52" s="14"/>
      <c r="M52" s="14"/>
      <c r="N52" s="14"/>
      <c r="O52" s="14"/>
      <c r="P52" s="14"/>
    </row>
    <row r="53" spans="2:17" ht="25.5" customHeight="1" x14ac:dyDescent="0.15">
      <c r="B53" s="16"/>
    </row>
    <row r="54" spans="2:17" ht="15" x14ac:dyDescent="0.15">
      <c r="B54" s="16"/>
      <c r="H54" s="13"/>
      <c r="I54" s="14"/>
      <c r="J54" s="14"/>
      <c r="K54" s="14"/>
      <c r="L54" s="14"/>
      <c r="M54" s="14"/>
      <c r="N54" s="14"/>
      <c r="O54" s="14"/>
      <c r="P54" s="14"/>
    </row>
    <row r="55" spans="2:17" ht="15" x14ac:dyDescent="0.25">
      <c r="C55" s="192"/>
      <c r="D55" s="193"/>
      <c r="E55" s="193"/>
      <c r="F55" s="193"/>
      <c r="G55" s="193"/>
      <c r="H55" s="193"/>
      <c r="I55" s="193"/>
      <c r="J55" s="193"/>
      <c r="K55" s="193"/>
      <c r="L55" s="193"/>
      <c r="M55" s="193"/>
      <c r="N55" s="193"/>
      <c r="O55" s="193"/>
      <c r="P55" s="193"/>
    </row>
  </sheetData>
  <mergeCells count="45">
    <mergeCell ref="B50:Q50"/>
    <mergeCell ref="C55:P55"/>
    <mergeCell ref="F45:G45"/>
    <mergeCell ref="F43:G43"/>
    <mergeCell ref="F41:G41"/>
    <mergeCell ref="F42:G42"/>
    <mergeCell ref="F37:G37"/>
    <mergeCell ref="F36:G36"/>
    <mergeCell ref="F38:G38"/>
    <mergeCell ref="F35:G35"/>
    <mergeCell ref="F31:G31"/>
    <mergeCell ref="F32:G32"/>
    <mergeCell ref="F33:G33"/>
    <mergeCell ref="F34:G34"/>
    <mergeCell ref="F29:G29"/>
    <mergeCell ref="F30:G30"/>
    <mergeCell ref="F26:G26"/>
    <mergeCell ref="F27:G27"/>
    <mergeCell ref="F28:G28"/>
    <mergeCell ref="F23:G23"/>
    <mergeCell ref="F24:G24"/>
    <mergeCell ref="F25:G25"/>
    <mergeCell ref="F19:G19"/>
    <mergeCell ref="F20:G20"/>
    <mergeCell ref="F21:G21"/>
    <mergeCell ref="F22:G22"/>
    <mergeCell ref="F16:G16"/>
    <mergeCell ref="F13:G13"/>
    <mergeCell ref="F10:G10"/>
    <mergeCell ref="F6:G6"/>
    <mergeCell ref="F7:G7"/>
    <mergeCell ref="K3:K4"/>
    <mergeCell ref="L3:L4"/>
    <mergeCell ref="M3:P3"/>
    <mergeCell ref="Q3:Q4"/>
    <mergeCell ref="B1:Q1"/>
    <mergeCell ref="F3:G3"/>
    <mergeCell ref="H3:H4"/>
    <mergeCell ref="I3:I4"/>
    <mergeCell ref="J3:J4"/>
    <mergeCell ref="A3:A4"/>
    <mergeCell ref="B3:B4"/>
    <mergeCell ref="C3:C4"/>
    <mergeCell ref="D3:D4"/>
    <mergeCell ref="E3:E4"/>
  </mergeCells>
  <pageMargins left="0.39370078740157483" right="0.39370078740157483" top="0.78740157480314965" bottom="0.39370078740157483" header="0.31496062992125984" footer="0.11811023622047245"/>
  <pageSetup paperSize="9" scale="88" firstPageNumber="6" fitToHeight="0" orientation="landscape" r:id="rId1"/>
  <headerFooter>
    <oddHeader>&amp;L&amp;"Tahoma,Kurzíva"&amp;9Návrh rozpočtu na rok 2026
Příloha č. 8&amp;R&amp;"Tahoma,Kurzíva"&amp;9Akce reprodukce majetku kraje a ostatní akce, které vyvolají nový závazek kraje pro rok 2027 a další léta</oddHeader>
    <oddFooter>&amp;C&amp;"Tahoma,Obyčejné"&amp;10&amp;P</oddFooter>
  </headerFooter>
  <rowBreaks count="2" manualBreakCount="2">
    <brk id="22" max="16" man="1"/>
    <brk id="39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90C5B-9816-4DE3-9343-D4D2ACB7C1E6}">
  <sheetPr>
    <pageSetUpPr fitToPage="1"/>
  </sheetPr>
  <dimension ref="A1:Q67"/>
  <sheetViews>
    <sheetView zoomScaleNormal="100" zoomScaleSheetLayoutView="100" workbookViewId="0">
      <pane xSplit="1" ySplit="4" topLeftCell="C5" activePane="bottomRight" state="frozen"/>
      <selection activeCell="I28" sqref="I28"/>
      <selection pane="topRight" activeCell="I28" sqref="I28"/>
      <selection pane="bottomLeft" activeCell="I28" sqref="I28"/>
      <selection pane="bottomRight" activeCell="S2" sqref="S2"/>
    </sheetView>
  </sheetViews>
  <sheetFormatPr defaultColWidth="9.28515625" defaultRowHeight="10.5" x14ac:dyDescent="0.15"/>
  <cols>
    <col min="1" max="1" width="5.140625" style="1" hidden="1" customWidth="1"/>
    <col min="2" max="2" width="5.7109375" style="1" hidden="1" customWidth="1"/>
    <col min="3" max="3" width="42.7109375" style="2" customWidth="1"/>
    <col min="4" max="4" width="6.5703125" style="1" hidden="1" customWidth="1"/>
    <col min="5" max="5" width="8.28515625" style="1" hidden="1" customWidth="1"/>
    <col min="6" max="6" width="9.7109375" style="3" customWidth="1"/>
    <col min="7" max="7" width="9.7109375" style="4" customWidth="1"/>
    <col min="8" max="8" width="10.140625" style="5" customWidth="1"/>
    <col min="9" max="9" width="9.7109375" style="1" customWidth="1"/>
    <col min="10" max="10" width="10.7109375" style="1" customWidth="1"/>
    <col min="11" max="12" width="9.5703125" style="1" customWidth="1"/>
    <col min="13" max="13" width="10.85546875" style="1" customWidth="1"/>
    <col min="14" max="15" width="9.5703125" style="1" customWidth="1"/>
    <col min="16" max="16" width="9.5703125" style="1" hidden="1" customWidth="1"/>
    <col min="17" max="17" width="35.7109375" style="1" customWidth="1"/>
    <col min="18" max="16384" width="9.28515625" style="1"/>
  </cols>
  <sheetData>
    <row r="1" spans="1:17" ht="37.5" customHeight="1" x14ac:dyDescent="0.15">
      <c r="B1" s="186" t="s">
        <v>129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</row>
    <row r="2" spans="1:17" ht="13.5" customHeight="1" thickBot="1" x14ac:dyDescent="0.2">
      <c r="L2" s="46"/>
      <c r="Q2" s="6" t="s">
        <v>0</v>
      </c>
    </row>
    <row r="3" spans="1:17" s="7" customFormat="1" ht="24" customHeight="1" x14ac:dyDescent="0.15">
      <c r="A3" s="170" t="s">
        <v>1</v>
      </c>
      <c r="B3" s="172" t="s">
        <v>2</v>
      </c>
      <c r="C3" s="174" t="s">
        <v>3</v>
      </c>
      <c r="D3" s="176" t="s">
        <v>4</v>
      </c>
      <c r="E3" s="176" t="s">
        <v>5</v>
      </c>
      <c r="F3" s="176" t="s">
        <v>6</v>
      </c>
      <c r="G3" s="188"/>
      <c r="H3" s="178" t="s">
        <v>7</v>
      </c>
      <c r="I3" s="178" t="s">
        <v>8</v>
      </c>
      <c r="J3" s="178" t="s">
        <v>79</v>
      </c>
      <c r="K3" s="178" t="s">
        <v>80</v>
      </c>
      <c r="L3" s="178" t="s">
        <v>81</v>
      </c>
      <c r="M3" s="198" t="s">
        <v>192</v>
      </c>
      <c r="N3" s="199"/>
      <c r="O3" s="199"/>
      <c r="P3" s="200"/>
      <c r="Q3" s="184" t="s">
        <v>9</v>
      </c>
    </row>
    <row r="4" spans="1:17" s="7" customFormat="1" ht="24" customHeight="1" thickBot="1" x14ac:dyDescent="0.2">
      <c r="A4" s="171"/>
      <c r="B4" s="173"/>
      <c r="C4" s="175"/>
      <c r="D4" s="177"/>
      <c r="E4" s="177"/>
      <c r="F4" s="8" t="s">
        <v>10</v>
      </c>
      <c r="G4" s="40" t="s">
        <v>11</v>
      </c>
      <c r="H4" s="179"/>
      <c r="I4" s="179"/>
      <c r="J4" s="179"/>
      <c r="K4" s="179"/>
      <c r="L4" s="180"/>
      <c r="M4" s="8">
        <v>2027</v>
      </c>
      <c r="N4" s="8">
        <v>2028</v>
      </c>
      <c r="O4" s="8">
        <v>2029</v>
      </c>
      <c r="P4" s="8" t="s">
        <v>82</v>
      </c>
      <c r="Q4" s="185"/>
    </row>
    <row r="5" spans="1:17" s="9" customFormat="1" ht="18" customHeight="1" x14ac:dyDescent="0.25">
      <c r="A5" s="20"/>
      <c r="B5" s="43" t="s">
        <v>179</v>
      </c>
      <c r="C5" s="43" t="s">
        <v>179</v>
      </c>
      <c r="D5" s="20"/>
      <c r="E5" s="20"/>
      <c r="F5" s="22"/>
      <c r="G5" s="23"/>
      <c r="H5" s="21"/>
      <c r="I5" s="21"/>
      <c r="J5" s="21"/>
      <c r="K5" s="21"/>
      <c r="L5" s="21"/>
      <c r="M5" s="39"/>
      <c r="N5" s="39"/>
      <c r="O5" s="39"/>
      <c r="P5" s="21"/>
      <c r="Q5" s="24"/>
    </row>
    <row r="6" spans="1:17" s="7" customFormat="1" ht="34.5" customHeight="1" x14ac:dyDescent="0.15">
      <c r="A6" s="122">
        <v>7</v>
      </c>
      <c r="B6" s="126"/>
      <c r="C6" s="129" t="s">
        <v>180</v>
      </c>
      <c r="D6" s="12">
        <v>5344</v>
      </c>
      <c r="E6" s="123" t="s">
        <v>181</v>
      </c>
      <c r="F6" s="130">
        <v>200000</v>
      </c>
      <c r="G6" s="52" t="s">
        <v>184</v>
      </c>
      <c r="H6" s="37">
        <f>L6</f>
        <v>50000</v>
      </c>
      <c r="I6" s="37">
        <v>0</v>
      </c>
      <c r="J6" s="37">
        <v>0</v>
      </c>
      <c r="K6" s="37">
        <v>0</v>
      </c>
      <c r="L6" s="37">
        <v>50000</v>
      </c>
      <c r="M6" s="37">
        <v>50000</v>
      </c>
      <c r="N6" s="37">
        <v>50000</v>
      </c>
      <c r="O6" s="37">
        <v>50000</v>
      </c>
      <c r="P6" s="37">
        <v>0</v>
      </c>
      <c r="Q6" s="124" t="s">
        <v>182</v>
      </c>
    </row>
    <row r="7" spans="1:17" s="11" customFormat="1" ht="15.75" customHeight="1" x14ac:dyDescent="0.25">
      <c r="A7" s="17"/>
      <c r="B7" s="127" t="s">
        <v>183</v>
      </c>
      <c r="C7" s="44" t="s">
        <v>183</v>
      </c>
      <c r="D7" s="18"/>
      <c r="E7" s="18"/>
      <c r="F7" s="135"/>
      <c r="G7" s="19"/>
      <c r="H7" s="121">
        <f t="shared" ref="H7:P7" si="0">SUM(H6:H6)</f>
        <v>50000</v>
      </c>
      <c r="I7" s="121">
        <f t="shared" si="0"/>
        <v>0</v>
      </c>
      <c r="J7" s="121">
        <f t="shared" si="0"/>
        <v>0</v>
      </c>
      <c r="K7" s="121">
        <f t="shared" si="0"/>
        <v>0</v>
      </c>
      <c r="L7" s="121">
        <f t="shared" si="0"/>
        <v>50000</v>
      </c>
      <c r="M7" s="121">
        <f t="shared" si="0"/>
        <v>50000</v>
      </c>
      <c r="N7" s="121">
        <f t="shared" si="0"/>
        <v>50000</v>
      </c>
      <c r="O7" s="121">
        <f t="shared" si="0"/>
        <v>50000</v>
      </c>
      <c r="P7" s="121">
        <f t="shared" si="0"/>
        <v>0</v>
      </c>
      <c r="Q7" s="136"/>
    </row>
    <row r="8" spans="1:17" s="9" customFormat="1" ht="18" customHeight="1" x14ac:dyDescent="0.25">
      <c r="A8" s="20"/>
      <c r="B8" s="45" t="s">
        <v>16</v>
      </c>
      <c r="C8" s="45" t="s">
        <v>16</v>
      </c>
      <c r="D8" s="20"/>
      <c r="E8" s="20"/>
      <c r="F8" s="22"/>
      <c r="G8" s="23"/>
      <c r="H8" s="21"/>
      <c r="I8" s="21"/>
      <c r="J8" s="21"/>
      <c r="K8" s="21"/>
      <c r="L8" s="21"/>
      <c r="M8" s="21"/>
      <c r="N8" s="21"/>
      <c r="O8" s="21"/>
      <c r="P8" s="21"/>
      <c r="Q8" s="24"/>
    </row>
    <row r="9" spans="1:17" s="11" customFormat="1" ht="24" customHeight="1" x14ac:dyDescent="0.25">
      <c r="A9" s="10">
        <v>16</v>
      </c>
      <c r="B9" s="126"/>
      <c r="C9" s="129" t="s">
        <v>83</v>
      </c>
      <c r="D9" s="12">
        <v>4809</v>
      </c>
      <c r="E9" s="123" t="s">
        <v>13</v>
      </c>
      <c r="F9" s="130">
        <v>83000</v>
      </c>
      <c r="G9" s="52" t="s">
        <v>109</v>
      </c>
      <c r="H9" s="37">
        <v>83000</v>
      </c>
      <c r="I9" s="37">
        <v>0</v>
      </c>
      <c r="J9" s="37">
        <v>0</v>
      </c>
      <c r="K9" s="37">
        <v>0</v>
      </c>
      <c r="L9" s="131">
        <v>3000</v>
      </c>
      <c r="M9" s="133">
        <v>0</v>
      </c>
      <c r="N9" s="133">
        <v>20000</v>
      </c>
      <c r="O9" s="133">
        <v>60000</v>
      </c>
      <c r="P9" s="133">
        <v>0</v>
      </c>
      <c r="Q9" s="124" t="s">
        <v>18</v>
      </c>
    </row>
    <row r="10" spans="1:17" s="11" customFormat="1" ht="24" customHeight="1" x14ac:dyDescent="0.25">
      <c r="A10" s="10">
        <v>7</v>
      </c>
      <c r="B10" s="126"/>
      <c r="C10" s="129" t="s">
        <v>85</v>
      </c>
      <c r="D10" s="12">
        <v>5954</v>
      </c>
      <c r="E10" s="123" t="s">
        <v>12</v>
      </c>
      <c r="F10" s="130">
        <v>4053100</v>
      </c>
      <c r="G10" s="130" t="s">
        <v>113</v>
      </c>
      <c r="H10" s="37">
        <v>4053093.6</v>
      </c>
      <c r="I10" s="37">
        <v>0</v>
      </c>
      <c r="J10" s="37">
        <v>33118</v>
      </c>
      <c r="K10" s="37">
        <v>39975.599999999999</v>
      </c>
      <c r="L10" s="131">
        <v>500000</v>
      </c>
      <c r="M10" s="133">
        <v>1888000</v>
      </c>
      <c r="N10" s="133">
        <v>1592000</v>
      </c>
      <c r="O10" s="133">
        <v>0</v>
      </c>
      <c r="P10" s="133">
        <v>0</v>
      </c>
      <c r="Q10" s="124" t="s">
        <v>18</v>
      </c>
    </row>
    <row r="11" spans="1:17" s="11" customFormat="1" ht="34.5" customHeight="1" x14ac:dyDescent="0.25">
      <c r="A11" s="10">
        <v>7</v>
      </c>
      <c r="B11" s="126"/>
      <c r="C11" s="129" t="s">
        <v>20</v>
      </c>
      <c r="D11" s="12">
        <v>4343</v>
      </c>
      <c r="E11" s="123" t="s">
        <v>110</v>
      </c>
      <c r="F11" s="130">
        <v>125000</v>
      </c>
      <c r="G11" s="130" t="s">
        <v>111</v>
      </c>
      <c r="H11" s="37">
        <v>119684.948</v>
      </c>
      <c r="I11" s="37">
        <v>84.94</v>
      </c>
      <c r="J11" s="37">
        <v>980.178</v>
      </c>
      <c r="K11" s="37">
        <v>20919.830000000002</v>
      </c>
      <c r="L11" s="131">
        <v>43100</v>
      </c>
      <c r="M11" s="133">
        <v>54600</v>
      </c>
      <c r="N11" s="133">
        <v>0</v>
      </c>
      <c r="O11" s="133">
        <v>0</v>
      </c>
      <c r="P11" s="133">
        <v>0</v>
      </c>
      <c r="Q11" s="137" t="s">
        <v>18</v>
      </c>
    </row>
    <row r="12" spans="1:17" s="11" customFormat="1" ht="34.5" customHeight="1" x14ac:dyDescent="0.25">
      <c r="A12" s="10">
        <v>7</v>
      </c>
      <c r="B12" s="126"/>
      <c r="C12" s="129" t="s">
        <v>197</v>
      </c>
      <c r="D12" s="12">
        <v>4342</v>
      </c>
      <c r="E12" s="123" t="s">
        <v>110</v>
      </c>
      <c r="F12" s="130">
        <v>22000</v>
      </c>
      <c r="G12" s="130" t="s">
        <v>31</v>
      </c>
      <c r="H12" s="37">
        <v>13900.33</v>
      </c>
      <c r="I12" s="37">
        <v>0</v>
      </c>
      <c r="J12" s="37">
        <v>88.33</v>
      </c>
      <c r="K12" s="37">
        <v>1000</v>
      </c>
      <c r="L12" s="131">
        <v>11812</v>
      </c>
      <c r="M12" s="133">
        <v>1000</v>
      </c>
      <c r="N12" s="133">
        <v>0</v>
      </c>
      <c r="O12" s="133">
        <v>0</v>
      </c>
      <c r="P12" s="133">
        <v>0</v>
      </c>
      <c r="Q12" s="137" t="s">
        <v>18</v>
      </c>
    </row>
    <row r="13" spans="1:17" s="11" customFormat="1" ht="15" customHeight="1" x14ac:dyDescent="0.25">
      <c r="A13" s="10">
        <v>14</v>
      </c>
      <c r="B13" s="126"/>
      <c r="C13" s="129" t="s">
        <v>86</v>
      </c>
      <c r="D13" s="38">
        <v>4778</v>
      </c>
      <c r="E13" s="12" t="s">
        <v>13</v>
      </c>
      <c r="F13" s="41">
        <v>317000</v>
      </c>
      <c r="G13" s="41" t="s">
        <v>112</v>
      </c>
      <c r="H13" s="37">
        <v>317000</v>
      </c>
      <c r="I13" s="37">
        <v>0</v>
      </c>
      <c r="J13" s="37">
        <v>0</v>
      </c>
      <c r="K13" s="37">
        <v>238.62</v>
      </c>
      <c r="L13" s="37">
        <v>3800</v>
      </c>
      <c r="M13" s="42">
        <v>0</v>
      </c>
      <c r="N13" s="42">
        <v>62400</v>
      </c>
      <c r="O13" s="42">
        <v>98544</v>
      </c>
      <c r="P13" s="42">
        <v>0</v>
      </c>
      <c r="Q13" s="195" t="s">
        <v>126</v>
      </c>
    </row>
    <row r="14" spans="1:17" s="11" customFormat="1" ht="24" customHeight="1" x14ac:dyDescent="0.25">
      <c r="A14" s="10">
        <v>14</v>
      </c>
      <c r="B14" s="126"/>
      <c r="C14" s="129" t="s">
        <v>87</v>
      </c>
      <c r="D14" s="38">
        <v>4780</v>
      </c>
      <c r="E14" s="123" t="s">
        <v>13</v>
      </c>
      <c r="F14" s="130">
        <v>140999</v>
      </c>
      <c r="G14" s="130" t="s">
        <v>112</v>
      </c>
      <c r="H14" s="37">
        <v>140999</v>
      </c>
      <c r="I14" s="37">
        <v>0</v>
      </c>
      <c r="J14" s="37">
        <v>0</v>
      </c>
      <c r="K14" s="37">
        <v>2594.5100000000002</v>
      </c>
      <c r="L14" s="131">
        <v>26478</v>
      </c>
      <c r="M14" s="133">
        <v>24320</v>
      </c>
      <c r="N14" s="133">
        <v>0</v>
      </c>
      <c r="O14" s="133">
        <v>21483</v>
      </c>
      <c r="P14" s="133">
        <v>0</v>
      </c>
      <c r="Q14" s="196"/>
    </row>
    <row r="15" spans="1:17" s="11" customFormat="1" ht="24" customHeight="1" x14ac:dyDescent="0.25">
      <c r="A15" s="10">
        <v>14</v>
      </c>
      <c r="B15" s="126"/>
      <c r="C15" s="129" t="s">
        <v>88</v>
      </c>
      <c r="D15" s="38">
        <v>4779</v>
      </c>
      <c r="E15" s="123" t="s">
        <v>13</v>
      </c>
      <c r="F15" s="130">
        <v>307001</v>
      </c>
      <c r="G15" s="130" t="s">
        <v>112</v>
      </c>
      <c r="H15" s="37">
        <v>307001</v>
      </c>
      <c r="I15" s="37">
        <v>0</v>
      </c>
      <c r="J15" s="37">
        <v>0</v>
      </c>
      <c r="K15" s="37">
        <v>552.25</v>
      </c>
      <c r="L15" s="131">
        <v>2700</v>
      </c>
      <c r="M15" s="133">
        <v>31200</v>
      </c>
      <c r="N15" s="133">
        <v>62400</v>
      </c>
      <c r="O15" s="133">
        <v>63120</v>
      </c>
      <c r="P15" s="133">
        <v>0</v>
      </c>
      <c r="Q15" s="196"/>
    </row>
    <row r="16" spans="1:17" s="11" customFormat="1" ht="15" customHeight="1" x14ac:dyDescent="0.25">
      <c r="A16" s="10">
        <v>14</v>
      </c>
      <c r="B16" s="126"/>
      <c r="C16" s="129" t="s">
        <v>89</v>
      </c>
      <c r="D16" s="38">
        <v>4790</v>
      </c>
      <c r="E16" s="123" t="s">
        <v>13</v>
      </c>
      <c r="F16" s="130">
        <v>35999</v>
      </c>
      <c r="G16" s="130" t="s">
        <v>112</v>
      </c>
      <c r="H16" s="37">
        <v>35999</v>
      </c>
      <c r="I16" s="37">
        <v>0</v>
      </c>
      <c r="J16" s="37">
        <v>0</v>
      </c>
      <c r="K16" s="37">
        <v>34.606000000000002</v>
      </c>
      <c r="L16" s="131">
        <v>12600</v>
      </c>
      <c r="M16" s="133">
        <v>0</v>
      </c>
      <c r="N16" s="133">
        <v>0</v>
      </c>
      <c r="O16" s="133">
        <v>6106</v>
      </c>
      <c r="P16" s="133">
        <v>0</v>
      </c>
      <c r="Q16" s="196"/>
    </row>
    <row r="17" spans="1:17" s="11" customFormat="1" ht="24" customHeight="1" x14ac:dyDescent="0.25">
      <c r="A17" s="10">
        <v>14</v>
      </c>
      <c r="B17" s="126"/>
      <c r="C17" s="129" t="s">
        <v>90</v>
      </c>
      <c r="D17" s="38">
        <v>4784</v>
      </c>
      <c r="E17" s="123" t="s">
        <v>13</v>
      </c>
      <c r="F17" s="130">
        <v>78001</v>
      </c>
      <c r="G17" s="130" t="s">
        <v>112</v>
      </c>
      <c r="H17" s="37">
        <v>78001</v>
      </c>
      <c r="I17" s="37">
        <v>0</v>
      </c>
      <c r="J17" s="37">
        <v>0</v>
      </c>
      <c r="K17" s="37">
        <v>1523.95</v>
      </c>
      <c r="L17" s="131">
        <v>6351</v>
      </c>
      <c r="M17" s="133">
        <v>21000</v>
      </c>
      <c r="N17" s="133">
        <v>12600</v>
      </c>
      <c r="O17" s="133">
        <v>0</v>
      </c>
      <c r="P17" s="133">
        <v>0</v>
      </c>
      <c r="Q17" s="196"/>
    </row>
    <row r="18" spans="1:17" s="11" customFormat="1" ht="15" customHeight="1" x14ac:dyDescent="0.25">
      <c r="A18" s="10">
        <v>14</v>
      </c>
      <c r="B18" s="126"/>
      <c r="C18" s="129" t="s">
        <v>91</v>
      </c>
      <c r="D18" s="38">
        <v>4786</v>
      </c>
      <c r="E18" s="123" t="s">
        <v>13</v>
      </c>
      <c r="F18" s="130">
        <v>47999</v>
      </c>
      <c r="G18" s="130" t="s">
        <v>112</v>
      </c>
      <c r="H18" s="37">
        <v>47999</v>
      </c>
      <c r="I18" s="37">
        <v>0</v>
      </c>
      <c r="J18" s="37">
        <v>0</v>
      </c>
      <c r="K18" s="37">
        <v>410.67399999999998</v>
      </c>
      <c r="L18" s="131">
        <v>15960</v>
      </c>
      <c r="M18" s="133">
        <v>0</v>
      </c>
      <c r="N18" s="133">
        <v>0</v>
      </c>
      <c r="O18" s="133">
        <v>8836</v>
      </c>
      <c r="P18" s="133">
        <v>0</v>
      </c>
      <c r="Q18" s="196"/>
    </row>
    <row r="19" spans="1:17" s="11" customFormat="1" ht="15" customHeight="1" x14ac:dyDescent="0.25">
      <c r="A19" s="10">
        <v>14</v>
      </c>
      <c r="B19" s="126"/>
      <c r="C19" s="129" t="s">
        <v>92</v>
      </c>
      <c r="D19" s="38">
        <v>4789</v>
      </c>
      <c r="E19" s="123" t="s">
        <v>13</v>
      </c>
      <c r="F19" s="130">
        <v>36000</v>
      </c>
      <c r="G19" s="130" t="s">
        <v>112</v>
      </c>
      <c r="H19" s="37">
        <v>36000</v>
      </c>
      <c r="I19" s="37">
        <v>0</v>
      </c>
      <c r="J19" s="37">
        <v>0</v>
      </c>
      <c r="K19" s="37">
        <v>123</v>
      </c>
      <c r="L19" s="131">
        <v>12551</v>
      </c>
      <c r="M19" s="133">
        <v>6120</v>
      </c>
      <c r="N19" s="133">
        <v>0</v>
      </c>
      <c r="O19" s="133">
        <v>0</v>
      </c>
      <c r="P19" s="133">
        <v>0</v>
      </c>
      <c r="Q19" s="196"/>
    </row>
    <row r="20" spans="1:17" s="11" customFormat="1" ht="15" customHeight="1" x14ac:dyDescent="0.25">
      <c r="A20" s="10">
        <v>14</v>
      </c>
      <c r="B20" s="126"/>
      <c r="C20" s="129" t="s">
        <v>93</v>
      </c>
      <c r="D20" s="38">
        <v>4785</v>
      </c>
      <c r="E20" s="123" t="s">
        <v>13</v>
      </c>
      <c r="F20" s="130">
        <v>69999</v>
      </c>
      <c r="G20" s="130" t="s">
        <v>112</v>
      </c>
      <c r="H20" s="37">
        <v>69999</v>
      </c>
      <c r="I20" s="37">
        <v>0</v>
      </c>
      <c r="J20" s="37">
        <v>0</v>
      </c>
      <c r="K20" s="37">
        <v>411.4</v>
      </c>
      <c r="L20" s="131">
        <v>720</v>
      </c>
      <c r="M20" s="133">
        <v>26000</v>
      </c>
      <c r="N20" s="133">
        <v>9515</v>
      </c>
      <c r="O20" s="133">
        <v>0</v>
      </c>
      <c r="P20" s="133">
        <v>0</v>
      </c>
      <c r="Q20" s="196"/>
    </row>
    <row r="21" spans="1:17" s="11" customFormat="1" ht="15" customHeight="1" x14ac:dyDescent="0.25">
      <c r="A21" s="10">
        <v>14</v>
      </c>
      <c r="B21" s="126"/>
      <c r="C21" s="129" t="s">
        <v>94</v>
      </c>
      <c r="D21" s="38">
        <v>4803</v>
      </c>
      <c r="E21" s="123" t="s">
        <v>13</v>
      </c>
      <c r="F21" s="130">
        <v>30000</v>
      </c>
      <c r="G21" s="130" t="s">
        <v>112</v>
      </c>
      <c r="H21" s="37">
        <v>30000</v>
      </c>
      <c r="I21" s="37">
        <v>0</v>
      </c>
      <c r="J21" s="37">
        <v>0</v>
      </c>
      <c r="K21" s="37">
        <v>0</v>
      </c>
      <c r="L21" s="131">
        <v>10320</v>
      </c>
      <c r="M21" s="133">
        <v>0</v>
      </c>
      <c r="N21" s="133">
        <v>0</v>
      </c>
      <c r="O21" s="133">
        <v>5280</v>
      </c>
      <c r="P21" s="133">
        <v>0</v>
      </c>
      <c r="Q21" s="196"/>
    </row>
    <row r="22" spans="1:17" s="11" customFormat="1" ht="15" customHeight="1" x14ac:dyDescent="0.25">
      <c r="A22" s="10">
        <v>14</v>
      </c>
      <c r="B22" s="126"/>
      <c r="C22" s="129" t="s">
        <v>95</v>
      </c>
      <c r="D22" s="38">
        <v>4782</v>
      </c>
      <c r="E22" s="123" t="s">
        <v>13</v>
      </c>
      <c r="F22" s="130">
        <v>113000</v>
      </c>
      <c r="G22" s="130" t="s">
        <v>112</v>
      </c>
      <c r="H22" s="37">
        <v>113000</v>
      </c>
      <c r="I22" s="37">
        <v>0</v>
      </c>
      <c r="J22" s="37">
        <v>0</v>
      </c>
      <c r="K22" s="37">
        <v>61.47</v>
      </c>
      <c r="L22" s="131">
        <v>43160</v>
      </c>
      <c r="M22" s="133">
        <v>0</v>
      </c>
      <c r="N22" s="133">
        <v>0</v>
      </c>
      <c r="O22" s="133">
        <v>16656</v>
      </c>
      <c r="P22" s="133">
        <v>0</v>
      </c>
      <c r="Q22" s="196"/>
    </row>
    <row r="23" spans="1:17" s="11" customFormat="1" ht="15" customHeight="1" x14ac:dyDescent="0.25">
      <c r="A23" s="10">
        <v>14</v>
      </c>
      <c r="B23" s="126"/>
      <c r="C23" s="129" t="s">
        <v>96</v>
      </c>
      <c r="D23" s="38">
        <v>4806</v>
      </c>
      <c r="E23" s="123" t="s">
        <v>13</v>
      </c>
      <c r="F23" s="130">
        <v>15000</v>
      </c>
      <c r="G23" s="130" t="s">
        <v>112</v>
      </c>
      <c r="H23" s="37">
        <v>15000</v>
      </c>
      <c r="I23" s="37">
        <v>0</v>
      </c>
      <c r="J23" s="37">
        <v>0</v>
      </c>
      <c r="K23" s="37">
        <v>0</v>
      </c>
      <c r="L23" s="131">
        <v>4600</v>
      </c>
      <c r="M23" s="133">
        <v>0</v>
      </c>
      <c r="N23" s="133">
        <v>0</v>
      </c>
      <c r="O23" s="133">
        <v>3200</v>
      </c>
      <c r="P23" s="133">
        <v>0</v>
      </c>
      <c r="Q23" s="197"/>
    </row>
    <row r="24" spans="1:17" s="11" customFormat="1" ht="15.75" customHeight="1" x14ac:dyDescent="0.25">
      <c r="A24" s="17"/>
      <c r="B24" s="127" t="s">
        <v>21</v>
      </c>
      <c r="C24" s="44" t="s">
        <v>21</v>
      </c>
      <c r="D24" s="18"/>
      <c r="E24" s="18"/>
      <c r="F24" s="135"/>
      <c r="G24" s="19"/>
      <c r="H24" s="121">
        <f t="shared" ref="H24:L24" si="1">SUM(H9:H23)</f>
        <v>5460676.8780000005</v>
      </c>
      <c r="I24" s="121">
        <f t="shared" si="1"/>
        <v>84.94</v>
      </c>
      <c r="J24" s="121">
        <f t="shared" si="1"/>
        <v>34186.508000000002</v>
      </c>
      <c r="K24" s="121">
        <f t="shared" si="1"/>
        <v>67845.91</v>
      </c>
      <c r="L24" s="121">
        <f t="shared" si="1"/>
        <v>697152</v>
      </c>
      <c r="M24" s="121">
        <f>SUM(M9:M23)</f>
        <v>2052240</v>
      </c>
      <c r="N24" s="121">
        <f t="shared" ref="N24:O24" si="2">SUM(N9:N23)</f>
        <v>1758915</v>
      </c>
      <c r="O24" s="121">
        <f t="shared" si="2"/>
        <v>283225</v>
      </c>
      <c r="P24" s="121">
        <v>0</v>
      </c>
      <c r="Q24" s="136"/>
    </row>
    <row r="25" spans="1:17" s="9" customFormat="1" ht="18" customHeight="1" x14ac:dyDescent="0.25">
      <c r="A25" s="20"/>
      <c r="B25" s="43" t="s">
        <v>26</v>
      </c>
      <c r="C25" s="43" t="s">
        <v>26</v>
      </c>
      <c r="D25" s="20"/>
      <c r="E25" s="20"/>
      <c r="F25" s="22"/>
      <c r="G25" s="23"/>
      <c r="H25" s="21"/>
      <c r="I25" s="21"/>
      <c r="J25" s="21"/>
      <c r="K25" s="21"/>
      <c r="L25" s="21"/>
      <c r="M25" s="39"/>
      <c r="N25" s="39"/>
      <c r="O25" s="39"/>
      <c r="P25" s="21"/>
      <c r="Q25" s="24"/>
    </row>
    <row r="26" spans="1:17" s="11" customFormat="1" ht="24" customHeight="1" x14ac:dyDescent="0.25">
      <c r="A26" s="47">
        <v>7</v>
      </c>
      <c r="B26" s="128"/>
      <c r="C26" s="138" t="s">
        <v>29</v>
      </c>
      <c r="D26" s="123">
        <v>4416</v>
      </c>
      <c r="E26" s="123" t="s">
        <v>12</v>
      </c>
      <c r="F26" s="51">
        <v>30000</v>
      </c>
      <c r="G26" s="52" t="s">
        <v>31</v>
      </c>
      <c r="H26" s="37">
        <v>29727</v>
      </c>
      <c r="I26" s="37">
        <v>227</v>
      </c>
      <c r="J26" s="37">
        <v>0</v>
      </c>
      <c r="K26" s="37">
        <v>1150</v>
      </c>
      <c r="L26" s="131">
        <v>4850</v>
      </c>
      <c r="M26" s="133">
        <v>23500</v>
      </c>
      <c r="N26" s="133">
        <v>0</v>
      </c>
      <c r="O26" s="133">
        <v>0</v>
      </c>
      <c r="P26" s="131">
        <v>0</v>
      </c>
      <c r="Q26" s="139" t="s">
        <v>18</v>
      </c>
    </row>
    <row r="27" spans="1:17" s="11" customFormat="1" ht="24" customHeight="1" x14ac:dyDescent="0.25">
      <c r="A27" s="47">
        <v>7</v>
      </c>
      <c r="B27" s="128"/>
      <c r="C27" s="138" t="s">
        <v>30</v>
      </c>
      <c r="D27" s="123">
        <v>4347</v>
      </c>
      <c r="E27" s="123" t="s">
        <v>12</v>
      </c>
      <c r="F27" s="51">
        <v>177000</v>
      </c>
      <c r="G27" s="52" t="s">
        <v>107</v>
      </c>
      <c r="H27" s="37">
        <v>176070.85</v>
      </c>
      <c r="I27" s="37">
        <v>0</v>
      </c>
      <c r="J27" s="37">
        <v>1070.8499999999999</v>
      </c>
      <c r="K27" s="37">
        <v>750</v>
      </c>
      <c r="L27" s="131">
        <v>12000</v>
      </c>
      <c r="M27" s="133">
        <v>62250</v>
      </c>
      <c r="N27" s="133">
        <v>100000</v>
      </c>
      <c r="O27" s="133">
        <v>0</v>
      </c>
      <c r="P27" s="131">
        <v>0</v>
      </c>
      <c r="Q27" s="139" t="s">
        <v>18</v>
      </c>
    </row>
    <row r="28" spans="1:17" s="11" customFormat="1" ht="24" customHeight="1" x14ac:dyDescent="0.25">
      <c r="A28" s="47">
        <v>7</v>
      </c>
      <c r="B28" s="128"/>
      <c r="C28" s="138" t="s">
        <v>28</v>
      </c>
      <c r="D28" s="123">
        <v>4419</v>
      </c>
      <c r="E28" s="123" t="s">
        <v>12</v>
      </c>
      <c r="F28" s="51">
        <v>55000</v>
      </c>
      <c r="G28" s="52" t="s">
        <v>24</v>
      </c>
      <c r="H28" s="37">
        <v>55000</v>
      </c>
      <c r="I28" s="37">
        <v>0</v>
      </c>
      <c r="J28" s="37">
        <v>0</v>
      </c>
      <c r="K28" s="37">
        <v>150</v>
      </c>
      <c r="L28" s="131">
        <v>34850</v>
      </c>
      <c r="M28" s="133">
        <v>20000</v>
      </c>
      <c r="N28" s="133">
        <v>0</v>
      </c>
      <c r="O28" s="133">
        <v>0</v>
      </c>
      <c r="P28" s="131">
        <v>0</v>
      </c>
      <c r="Q28" s="139" t="s">
        <v>18</v>
      </c>
    </row>
    <row r="29" spans="1:17" s="11" customFormat="1" ht="34.5" customHeight="1" x14ac:dyDescent="0.25">
      <c r="A29" s="47">
        <v>7</v>
      </c>
      <c r="B29" s="128"/>
      <c r="C29" s="138" t="s">
        <v>27</v>
      </c>
      <c r="D29" s="123">
        <v>4472</v>
      </c>
      <c r="E29" s="123" t="s">
        <v>12</v>
      </c>
      <c r="F29" s="51">
        <v>31150</v>
      </c>
      <c r="G29" s="52" t="s">
        <v>114</v>
      </c>
      <c r="H29" s="37">
        <v>31150</v>
      </c>
      <c r="I29" s="37">
        <v>0</v>
      </c>
      <c r="J29" s="37">
        <v>0</v>
      </c>
      <c r="K29" s="37">
        <v>150</v>
      </c>
      <c r="L29" s="131">
        <v>10000</v>
      </c>
      <c r="M29" s="133">
        <v>21000</v>
      </c>
      <c r="N29" s="133">
        <v>0</v>
      </c>
      <c r="O29" s="133">
        <v>0</v>
      </c>
      <c r="P29" s="131">
        <v>0</v>
      </c>
      <c r="Q29" s="124" t="s">
        <v>115</v>
      </c>
    </row>
    <row r="30" spans="1:17" s="11" customFormat="1" ht="34.5" customHeight="1" x14ac:dyDescent="0.25">
      <c r="A30" s="47">
        <v>17</v>
      </c>
      <c r="B30" s="128"/>
      <c r="C30" s="138" t="s">
        <v>32</v>
      </c>
      <c r="D30" s="123">
        <v>4415</v>
      </c>
      <c r="E30" s="123" t="s">
        <v>13</v>
      </c>
      <c r="F30" s="51">
        <v>15500</v>
      </c>
      <c r="G30" s="52" t="s">
        <v>116</v>
      </c>
      <c r="H30" s="37">
        <v>15499.95</v>
      </c>
      <c r="I30" s="37">
        <v>0</v>
      </c>
      <c r="J30" s="37">
        <v>1324.95</v>
      </c>
      <c r="K30" s="37">
        <v>0</v>
      </c>
      <c r="L30" s="131">
        <v>4175</v>
      </c>
      <c r="M30" s="133">
        <v>10000</v>
      </c>
      <c r="N30" s="133">
        <v>0</v>
      </c>
      <c r="O30" s="133">
        <v>0</v>
      </c>
      <c r="P30" s="131">
        <v>0</v>
      </c>
      <c r="Q30" s="139" t="s">
        <v>18</v>
      </c>
    </row>
    <row r="31" spans="1:17" s="11" customFormat="1" ht="34.5" customHeight="1" x14ac:dyDescent="0.25">
      <c r="A31" s="47">
        <v>17</v>
      </c>
      <c r="B31" s="128"/>
      <c r="C31" s="138" t="s">
        <v>33</v>
      </c>
      <c r="D31" s="123">
        <v>4469</v>
      </c>
      <c r="E31" s="123" t="s">
        <v>13</v>
      </c>
      <c r="F31" s="51">
        <v>30000</v>
      </c>
      <c r="G31" s="52" t="s">
        <v>114</v>
      </c>
      <c r="H31" s="37">
        <v>30000</v>
      </c>
      <c r="I31" s="37">
        <v>0</v>
      </c>
      <c r="J31" s="37">
        <v>0</v>
      </c>
      <c r="K31" s="37">
        <v>0</v>
      </c>
      <c r="L31" s="131">
        <v>5150</v>
      </c>
      <c r="M31" s="133">
        <v>24850</v>
      </c>
      <c r="N31" s="133">
        <v>0</v>
      </c>
      <c r="O31" s="133">
        <v>0</v>
      </c>
      <c r="P31" s="131">
        <v>0</v>
      </c>
      <c r="Q31" s="124" t="s">
        <v>34</v>
      </c>
    </row>
    <row r="32" spans="1:17" s="11" customFormat="1" ht="15.75" customHeight="1" x14ac:dyDescent="0.25">
      <c r="A32" s="17"/>
      <c r="B32" s="127" t="s">
        <v>35</v>
      </c>
      <c r="C32" s="44" t="s">
        <v>35</v>
      </c>
      <c r="D32" s="18"/>
      <c r="E32" s="18"/>
      <c r="F32" s="25"/>
      <c r="G32" s="19"/>
      <c r="H32" s="121">
        <f t="shared" ref="H32:L32" si="3">SUM(H26:H31)</f>
        <v>337447.8</v>
      </c>
      <c r="I32" s="121">
        <f t="shared" si="3"/>
        <v>227</v>
      </c>
      <c r="J32" s="121">
        <f t="shared" si="3"/>
        <v>2395.8000000000002</v>
      </c>
      <c r="K32" s="121">
        <f t="shared" si="3"/>
        <v>2200</v>
      </c>
      <c r="L32" s="121">
        <f t="shared" si="3"/>
        <v>71025</v>
      </c>
      <c r="M32" s="121">
        <f>SUM(M26:M31)</f>
        <v>161600</v>
      </c>
      <c r="N32" s="121">
        <f t="shared" ref="N32:O32" si="4">SUM(N26:N31)</f>
        <v>100000</v>
      </c>
      <c r="O32" s="121">
        <f t="shared" si="4"/>
        <v>0</v>
      </c>
      <c r="P32" s="121">
        <v>0</v>
      </c>
      <c r="Q32" s="136"/>
    </row>
    <row r="33" spans="1:17" s="9" customFormat="1" ht="18" customHeight="1" x14ac:dyDescent="0.25">
      <c r="A33" s="20"/>
      <c r="B33" s="43" t="s">
        <v>36</v>
      </c>
      <c r="C33" s="43" t="s">
        <v>36</v>
      </c>
      <c r="D33" s="20"/>
      <c r="E33" s="20"/>
      <c r="F33" s="22"/>
      <c r="G33" s="23"/>
      <c r="H33" s="21"/>
      <c r="I33" s="21"/>
      <c r="J33" s="21"/>
      <c r="K33" s="21"/>
      <c r="L33" s="21"/>
      <c r="M33" s="21"/>
      <c r="N33" s="21"/>
      <c r="O33" s="21"/>
      <c r="P33" s="21"/>
      <c r="Q33" s="24"/>
    </row>
    <row r="34" spans="1:17" s="11" customFormat="1" ht="24" customHeight="1" x14ac:dyDescent="0.25">
      <c r="A34" s="10">
        <v>7</v>
      </c>
      <c r="B34" s="128"/>
      <c r="C34" s="138" t="s">
        <v>37</v>
      </c>
      <c r="D34" s="123">
        <v>4424</v>
      </c>
      <c r="E34" s="123" t="s">
        <v>12</v>
      </c>
      <c r="F34" s="51">
        <v>64000</v>
      </c>
      <c r="G34" s="52" t="s">
        <v>107</v>
      </c>
      <c r="H34" s="131">
        <v>63216.59</v>
      </c>
      <c r="I34" s="131">
        <v>216.59</v>
      </c>
      <c r="J34" s="131">
        <v>0</v>
      </c>
      <c r="K34" s="131">
        <v>500</v>
      </c>
      <c r="L34" s="131">
        <v>5000</v>
      </c>
      <c r="M34" s="133">
        <v>39900</v>
      </c>
      <c r="N34" s="133">
        <v>17600</v>
      </c>
      <c r="O34" s="133">
        <v>0</v>
      </c>
      <c r="P34" s="131">
        <v>0</v>
      </c>
      <c r="Q34" s="139" t="s">
        <v>18</v>
      </c>
    </row>
    <row r="35" spans="1:17" s="11" customFormat="1" ht="15.75" customHeight="1" x14ac:dyDescent="0.25">
      <c r="A35" s="17"/>
      <c r="B35" s="127" t="s">
        <v>38</v>
      </c>
      <c r="C35" s="44" t="s">
        <v>38</v>
      </c>
      <c r="D35" s="18"/>
      <c r="E35" s="18"/>
      <c r="F35" s="25"/>
      <c r="G35" s="19"/>
      <c r="H35" s="121">
        <f t="shared" ref="H35:L35" si="5">SUM(H34:H34)</f>
        <v>63216.59</v>
      </c>
      <c r="I35" s="121">
        <f t="shared" si="5"/>
        <v>216.59</v>
      </c>
      <c r="J35" s="121">
        <f t="shared" si="5"/>
        <v>0</v>
      </c>
      <c r="K35" s="121">
        <f t="shared" si="5"/>
        <v>500</v>
      </c>
      <c r="L35" s="121">
        <f t="shared" si="5"/>
        <v>5000</v>
      </c>
      <c r="M35" s="121">
        <f>SUM(M34:M34)</f>
        <v>39900</v>
      </c>
      <c r="N35" s="121">
        <f t="shared" ref="N35:O35" si="6">SUM(N34:N34)</f>
        <v>17600</v>
      </c>
      <c r="O35" s="121">
        <f t="shared" si="6"/>
        <v>0</v>
      </c>
      <c r="P35" s="121" t="e">
        <v>#REF!</v>
      </c>
      <c r="Q35" s="136"/>
    </row>
    <row r="36" spans="1:17" s="9" customFormat="1" ht="18" customHeight="1" x14ac:dyDescent="0.25">
      <c r="A36" s="20"/>
      <c r="B36" s="43" t="s">
        <v>39</v>
      </c>
      <c r="C36" s="43" t="s">
        <v>39</v>
      </c>
      <c r="D36" s="20"/>
      <c r="E36" s="20"/>
      <c r="F36" s="22"/>
      <c r="G36" s="23"/>
      <c r="H36" s="21"/>
      <c r="I36" s="21"/>
      <c r="J36" s="21"/>
      <c r="K36" s="21"/>
      <c r="L36" s="39"/>
      <c r="M36" s="21"/>
      <c r="N36" s="21"/>
      <c r="O36" s="21"/>
      <c r="P36" s="21"/>
      <c r="Q36" s="24"/>
    </row>
    <row r="37" spans="1:17" s="11" customFormat="1" ht="24" customHeight="1" x14ac:dyDescent="0.25">
      <c r="A37" s="10">
        <v>7</v>
      </c>
      <c r="B37" s="128"/>
      <c r="C37" s="138" t="s">
        <v>40</v>
      </c>
      <c r="D37" s="123">
        <v>4289</v>
      </c>
      <c r="E37" s="123" t="s">
        <v>12</v>
      </c>
      <c r="F37" s="49">
        <v>100000</v>
      </c>
      <c r="G37" s="52" t="s">
        <v>116</v>
      </c>
      <c r="H37" s="37">
        <v>100000</v>
      </c>
      <c r="I37" s="37">
        <v>0</v>
      </c>
      <c r="J37" s="37">
        <v>0</v>
      </c>
      <c r="K37" s="37">
        <v>450</v>
      </c>
      <c r="L37" s="131">
        <v>2500</v>
      </c>
      <c r="M37" s="133">
        <v>20000</v>
      </c>
      <c r="N37" s="133">
        <v>77050</v>
      </c>
      <c r="O37" s="133">
        <v>0</v>
      </c>
      <c r="P37" s="131">
        <v>0</v>
      </c>
      <c r="Q37" s="139" t="s">
        <v>18</v>
      </c>
    </row>
    <row r="38" spans="1:17" s="11" customFormat="1" ht="45" customHeight="1" x14ac:dyDescent="0.25">
      <c r="A38" s="10">
        <v>7</v>
      </c>
      <c r="B38" s="128"/>
      <c r="C38" s="138" t="s">
        <v>41</v>
      </c>
      <c r="D38" s="123">
        <v>5868</v>
      </c>
      <c r="E38" s="123" t="s">
        <v>12</v>
      </c>
      <c r="F38" s="51">
        <v>80000</v>
      </c>
      <c r="G38" s="52" t="s">
        <v>31</v>
      </c>
      <c r="H38" s="37">
        <v>72000.489999999991</v>
      </c>
      <c r="I38" s="37">
        <v>0</v>
      </c>
      <c r="J38" s="37">
        <v>5450</v>
      </c>
      <c r="K38" s="37">
        <v>1011.49</v>
      </c>
      <c r="L38" s="131">
        <v>41539</v>
      </c>
      <c r="M38" s="133">
        <v>24000</v>
      </c>
      <c r="N38" s="133">
        <v>0</v>
      </c>
      <c r="O38" s="133">
        <v>0</v>
      </c>
      <c r="P38" s="131">
        <v>0</v>
      </c>
      <c r="Q38" s="139" t="s">
        <v>18</v>
      </c>
    </row>
    <row r="39" spans="1:17" s="11" customFormat="1" ht="24" customHeight="1" x14ac:dyDescent="0.25">
      <c r="A39" s="10">
        <v>7</v>
      </c>
      <c r="B39" s="128"/>
      <c r="C39" s="138" t="s">
        <v>42</v>
      </c>
      <c r="D39" s="123">
        <v>4263</v>
      </c>
      <c r="E39" s="123" t="s">
        <v>12</v>
      </c>
      <c r="F39" s="51">
        <v>110000</v>
      </c>
      <c r="G39" s="52" t="s">
        <v>43</v>
      </c>
      <c r="H39" s="37">
        <v>104988.3</v>
      </c>
      <c r="I39" s="37">
        <v>180</v>
      </c>
      <c r="J39" s="37">
        <v>6573</v>
      </c>
      <c r="K39" s="37">
        <v>32735.3</v>
      </c>
      <c r="L39" s="131">
        <v>50000</v>
      </c>
      <c r="M39" s="133">
        <v>15500</v>
      </c>
      <c r="N39" s="133">
        <v>0</v>
      </c>
      <c r="O39" s="133">
        <v>0</v>
      </c>
      <c r="P39" s="131">
        <v>0</v>
      </c>
      <c r="Q39" s="139" t="s">
        <v>18</v>
      </c>
    </row>
    <row r="40" spans="1:17" s="11" customFormat="1" ht="35.25" customHeight="1" x14ac:dyDescent="0.25">
      <c r="A40" s="10">
        <v>7</v>
      </c>
      <c r="B40" s="128"/>
      <c r="C40" s="138" t="s">
        <v>44</v>
      </c>
      <c r="D40" s="123">
        <v>4095</v>
      </c>
      <c r="E40" s="123" t="s">
        <v>12</v>
      </c>
      <c r="F40" s="51">
        <v>135000</v>
      </c>
      <c r="G40" s="52" t="s">
        <v>53</v>
      </c>
      <c r="H40" s="37">
        <v>120000.302</v>
      </c>
      <c r="I40" s="37">
        <v>128.4</v>
      </c>
      <c r="J40" s="37">
        <v>2256.902</v>
      </c>
      <c r="K40" s="37">
        <v>20115</v>
      </c>
      <c r="L40" s="131">
        <v>50000</v>
      </c>
      <c r="M40" s="133">
        <v>47500</v>
      </c>
      <c r="N40" s="133">
        <v>0</v>
      </c>
      <c r="O40" s="133">
        <v>0</v>
      </c>
      <c r="P40" s="131">
        <v>0</v>
      </c>
      <c r="Q40" s="139" t="s">
        <v>18</v>
      </c>
    </row>
    <row r="41" spans="1:17" s="11" customFormat="1" ht="34.5" customHeight="1" x14ac:dyDescent="0.25">
      <c r="A41" s="10">
        <v>7</v>
      </c>
      <c r="B41" s="128"/>
      <c r="C41" s="138" t="s">
        <v>52</v>
      </c>
      <c r="D41" s="123">
        <v>5837</v>
      </c>
      <c r="E41" s="123" t="s">
        <v>12</v>
      </c>
      <c r="F41" s="51">
        <v>135000</v>
      </c>
      <c r="G41" s="52" t="s">
        <v>113</v>
      </c>
      <c r="H41" s="37">
        <v>133853</v>
      </c>
      <c r="I41" s="37">
        <v>352</v>
      </c>
      <c r="J41" s="37">
        <v>937</v>
      </c>
      <c r="K41" s="37">
        <v>225</v>
      </c>
      <c r="L41" s="131">
        <v>6000</v>
      </c>
      <c r="M41" s="133">
        <v>50000</v>
      </c>
      <c r="N41" s="133">
        <v>76339</v>
      </c>
      <c r="O41" s="133">
        <v>0</v>
      </c>
      <c r="P41" s="131">
        <v>0</v>
      </c>
      <c r="Q41" s="139" t="s">
        <v>18</v>
      </c>
    </row>
    <row r="42" spans="1:17" s="11" customFormat="1" ht="34.5" customHeight="1" x14ac:dyDescent="0.25">
      <c r="A42" s="10">
        <v>7</v>
      </c>
      <c r="B42" s="128"/>
      <c r="C42" s="138" t="s">
        <v>195</v>
      </c>
      <c r="D42" s="123">
        <v>4430</v>
      </c>
      <c r="E42" s="123" t="s">
        <v>12</v>
      </c>
      <c r="F42" s="51">
        <v>115500</v>
      </c>
      <c r="G42" s="52" t="s">
        <v>120</v>
      </c>
      <c r="H42" s="37">
        <v>115361.83</v>
      </c>
      <c r="I42" s="37">
        <v>161.83000000000001</v>
      </c>
      <c r="J42" s="37">
        <v>200</v>
      </c>
      <c r="K42" s="37">
        <v>300</v>
      </c>
      <c r="L42" s="131">
        <v>500</v>
      </c>
      <c r="M42" s="133">
        <v>6500</v>
      </c>
      <c r="N42" s="133">
        <v>81000</v>
      </c>
      <c r="O42" s="133">
        <v>26700</v>
      </c>
      <c r="P42" s="131">
        <v>0</v>
      </c>
      <c r="Q42" s="139" t="s">
        <v>18</v>
      </c>
    </row>
    <row r="43" spans="1:17" s="11" customFormat="1" ht="34.5" customHeight="1" x14ac:dyDescent="0.25">
      <c r="A43" s="10">
        <v>7</v>
      </c>
      <c r="B43" s="128"/>
      <c r="C43" s="138" t="s">
        <v>55</v>
      </c>
      <c r="D43" s="123">
        <v>4439</v>
      </c>
      <c r="E43" s="123" t="s">
        <v>12</v>
      </c>
      <c r="F43" s="51">
        <v>55500</v>
      </c>
      <c r="G43" s="52" t="s">
        <v>121</v>
      </c>
      <c r="H43" s="37">
        <v>55500</v>
      </c>
      <c r="I43" s="37">
        <v>109</v>
      </c>
      <c r="J43" s="37">
        <v>96.8</v>
      </c>
      <c r="K43" s="37">
        <v>1303.2</v>
      </c>
      <c r="L43" s="131">
        <v>20000</v>
      </c>
      <c r="M43" s="133">
        <v>33991</v>
      </c>
      <c r="N43" s="133">
        <v>0</v>
      </c>
      <c r="O43" s="133">
        <v>0</v>
      </c>
      <c r="P43" s="131">
        <v>0</v>
      </c>
      <c r="Q43" s="139" t="s">
        <v>18</v>
      </c>
    </row>
    <row r="44" spans="1:17" s="11" customFormat="1" ht="34.5" customHeight="1" x14ac:dyDescent="0.25">
      <c r="A44" s="10">
        <v>7</v>
      </c>
      <c r="B44" s="128"/>
      <c r="C44" s="138" t="s">
        <v>58</v>
      </c>
      <c r="D44" s="123">
        <v>4536</v>
      </c>
      <c r="E44" s="123" t="s">
        <v>12</v>
      </c>
      <c r="F44" s="51">
        <v>290000</v>
      </c>
      <c r="G44" s="52" t="s">
        <v>116</v>
      </c>
      <c r="H44" s="37">
        <v>257813.5851</v>
      </c>
      <c r="I44" s="37">
        <v>0</v>
      </c>
      <c r="J44" s="37">
        <v>23539.985099999998</v>
      </c>
      <c r="K44" s="37">
        <v>53773.599999999999</v>
      </c>
      <c r="L44" s="131">
        <v>20000</v>
      </c>
      <c r="M44" s="133">
        <v>95000</v>
      </c>
      <c r="N44" s="133">
        <v>65500</v>
      </c>
      <c r="O44" s="133">
        <v>0</v>
      </c>
      <c r="P44" s="131">
        <v>0</v>
      </c>
      <c r="Q44" s="139" t="s">
        <v>18</v>
      </c>
    </row>
    <row r="45" spans="1:17" s="11" customFormat="1" ht="24" customHeight="1" x14ac:dyDescent="0.25">
      <c r="A45" s="10">
        <v>7</v>
      </c>
      <c r="B45" s="128"/>
      <c r="C45" s="138" t="s">
        <v>102</v>
      </c>
      <c r="D45" s="123">
        <v>4667</v>
      </c>
      <c r="E45" s="123" t="s">
        <v>13</v>
      </c>
      <c r="F45" s="51">
        <v>60000</v>
      </c>
      <c r="G45" s="52" t="s">
        <v>114</v>
      </c>
      <c r="H45" s="50">
        <v>57637</v>
      </c>
      <c r="I45" s="37">
        <v>87</v>
      </c>
      <c r="J45" s="37">
        <v>0</v>
      </c>
      <c r="K45" s="37">
        <v>150</v>
      </c>
      <c r="L45" s="131">
        <v>4000</v>
      </c>
      <c r="M45" s="133">
        <v>20000</v>
      </c>
      <c r="N45" s="133">
        <v>33400</v>
      </c>
      <c r="O45" s="133">
        <v>0</v>
      </c>
      <c r="P45" s="131">
        <v>0</v>
      </c>
      <c r="Q45" s="139" t="s">
        <v>18</v>
      </c>
    </row>
    <row r="46" spans="1:17" s="11" customFormat="1" ht="34.5" customHeight="1" x14ac:dyDescent="0.25">
      <c r="A46" s="10">
        <v>7</v>
      </c>
      <c r="B46" s="128"/>
      <c r="C46" s="138" t="s">
        <v>103</v>
      </c>
      <c r="D46" s="123">
        <v>4705</v>
      </c>
      <c r="E46" s="123" t="s">
        <v>13</v>
      </c>
      <c r="F46" s="51">
        <v>235000</v>
      </c>
      <c r="G46" s="52" t="s">
        <v>116</v>
      </c>
      <c r="H46" s="50">
        <v>231681</v>
      </c>
      <c r="I46" s="37">
        <v>0</v>
      </c>
      <c r="J46" s="37">
        <v>1681</v>
      </c>
      <c r="K46" s="37">
        <v>150</v>
      </c>
      <c r="L46" s="131">
        <v>3000</v>
      </c>
      <c r="M46" s="133">
        <v>50000</v>
      </c>
      <c r="N46" s="133">
        <v>176850</v>
      </c>
      <c r="O46" s="133">
        <v>0</v>
      </c>
      <c r="P46" s="131">
        <v>0</v>
      </c>
      <c r="Q46" s="124" t="s">
        <v>122</v>
      </c>
    </row>
    <row r="47" spans="1:17" s="11" customFormat="1" ht="24" customHeight="1" x14ac:dyDescent="0.25">
      <c r="A47" s="10">
        <v>7</v>
      </c>
      <c r="B47" s="128"/>
      <c r="C47" s="138" t="s">
        <v>104</v>
      </c>
      <c r="D47" s="123">
        <v>4704</v>
      </c>
      <c r="E47" s="123" t="s">
        <v>13</v>
      </c>
      <c r="F47" s="51">
        <v>65000</v>
      </c>
      <c r="G47" s="52" t="s">
        <v>114</v>
      </c>
      <c r="H47" s="50">
        <v>64550</v>
      </c>
      <c r="I47" s="37">
        <v>100</v>
      </c>
      <c r="J47" s="37">
        <v>0</v>
      </c>
      <c r="K47" s="37">
        <v>150</v>
      </c>
      <c r="L47" s="131">
        <v>4450</v>
      </c>
      <c r="M47" s="133">
        <v>20000</v>
      </c>
      <c r="N47" s="133">
        <v>39850</v>
      </c>
      <c r="O47" s="133">
        <v>0</v>
      </c>
      <c r="P47" s="131">
        <v>0</v>
      </c>
      <c r="Q47" s="139" t="s">
        <v>18</v>
      </c>
    </row>
    <row r="48" spans="1:17" s="11" customFormat="1" ht="34.5" customHeight="1" x14ac:dyDescent="0.25">
      <c r="A48" s="10">
        <v>7</v>
      </c>
      <c r="B48" s="128"/>
      <c r="C48" s="138" t="s">
        <v>105</v>
      </c>
      <c r="D48" s="123">
        <v>4706</v>
      </c>
      <c r="E48" s="123" t="s">
        <v>13</v>
      </c>
      <c r="F48" s="51">
        <v>350000</v>
      </c>
      <c r="G48" s="52" t="s">
        <v>112</v>
      </c>
      <c r="H48" s="50">
        <v>345843</v>
      </c>
      <c r="I48" s="37">
        <v>0</v>
      </c>
      <c r="J48" s="37">
        <v>843</v>
      </c>
      <c r="K48" s="37">
        <v>150</v>
      </c>
      <c r="L48" s="131">
        <v>3000</v>
      </c>
      <c r="M48" s="133">
        <v>3000</v>
      </c>
      <c r="N48" s="133">
        <v>100000</v>
      </c>
      <c r="O48" s="133">
        <v>238850</v>
      </c>
      <c r="P48" s="131">
        <v>0</v>
      </c>
      <c r="Q48" s="139" t="s">
        <v>18</v>
      </c>
    </row>
    <row r="49" spans="1:17" s="11" customFormat="1" ht="34.5" customHeight="1" x14ac:dyDescent="0.25">
      <c r="A49" s="10">
        <v>7</v>
      </c>
      <c r="B49" s="128"/>
      <c r="C49" s="138" t="s">
        <v>196</v>
      </c>
      <c r="D49" s="123">
        <v>5915</v>
      </c>
      <c r="E49" s="123" t="s">
        <v>12</v>
      </c>
      <c r="F49" s="51">
        <v>190000</v>
      </c>
      <c r="G49" s="52" t="s">
        <v>123</v>
      </c>
      <c r="H49" s="50">
        <v>190000</v>
      </c>
      <c r="I49" s="37">
        <v>0</v>
      </c>
      <c r="J49" s="37">
        <v>1510.08</v>
      </c>
      <c r="K49" s="37">
        <v>3008.92</v>
      </c>
      <c r="L49" s="131">
        <v>50000</v>
      </c>
      <c r="M49" s="133">
        <v>100000</v>
      </c>
      <c r="N49" s="133">
        <v>35481</v>
      </c>
      <c r="O49" s="133">
        <v>0</v>
      </c>
      <c r="P49" s="131">
        <v>0</v>
      </c>
      <c r="Q49" s="124" t="s">
        <v>18</v>
      </c>
    </row>
    <row r="50" spans="1:17" s="11" customFormat="1" ht="45" customHeight="1" x14ac:dyDescent="0.25">
      <c r="A50" s="10">
        <v>14</v>
      </c>
      <c r="B50" s="128"/>
      <c r="C50" s="138" t="s">
        <v>67</v>
      </c>
      <c r="D50" s="123">
        <v>4264</v>
      </c>
      <c r="E50" s="123" t="s">
        <v>13</v>
      </c>
      <c r="F50" s="51">
        <v>480000</v>
      </c>
      <c r="G50" s="52" t="s">
        <v>124</v>
      </c>
      <c r="H50" s="131">
        <v>480000</v>
      </c>
      <c r="I50" s="131">
        <v>0</v>
      </c>
      <c r="J50" s="131">
        <v>2323</v>
      </c>
      <c r="K50" s="131">
        <v>7872</v>
      </c>
      <c r="L50" s="131">
        <v>102000</v>
      </c>
      <c r="M50" s="133">
        <v>367805</v>
      </c>
      <c r="N50" s="133">
        <v>0</v>
      </c>
      <c r="O50" s="133">
        <v>0</v>
      </c>
      <c r="P50" s="131">
        <v>0</v>
      </c>
      <c r="Q50" s="124" t="s">
        <v>125</v>
      </c>
    </row>
    <row r="51" spans="1:17" s="11" customFormat="1" ht="15.75" customHeight="1" x14ac:dyDescent="0.25">
      <c r="A51" s="17"/>
      <c r="B51" s="127" t="s">
        <v>68</v>
      </c>
      <c r="C51" s="44" t="s">
        <v>68</v>
      </c>
      <c r="D51" s="18"/>
      <c r="E51" s="18"/>
      <c r="F51" s="25"/>
      <c r="G51" s="19"/>
      <c r="H51" s="121">
        <f t="shared" ref="H51:L51" si="7">SUM(H37:H50)</f>
        <v>2329228.5071</v>
      </c>
      <c r="I51" s="121">
        <f t="shared" si="7"/>
        <v>1118.23</v>
      </c>
      <c r="J51" s="121">
        <f t="shared" si="7"/>
        <v>45410.767099999997</v>
      </c>
      <c r="K51" s="121">
        <f t="shared" si="7"/>
        <v>121394.51</v>
      </c>
      <c r="L51" s="121">
        <f t="shared" si="7"/>
        <v>356989</v>
      </c>
      <c r="M51" s="121">
        <f>SUM(M37:M50)</f>
        <v>853296</v>
      </c>
      <c r="N51" s="121">
        <f t="shared" ref="N51:O51" si="8">SUM(N37:N50)</f>
        <v>685470</v>
      </c>
      <c r="O51" s="121">
        <f t="shared" si="8"/>
        <v>265550</v>
      </c>
      <c r="P51" s="121">
        <v>0</v>
      </c>
      <c r="Q51" s="136"/>
    </row>
    <row r="52" spans="1:17" s="9" customFormat="1" ht="18" customHeight="1" x14ac:dyDescent="0.25">
      <c r="A52" s="20"/>
      <c r="B52" s="43" t="s">
        <v>69</v>
      </c>
      <c r="C52" s="43" t="s">
        <v>69</v>
      </c>
      <c r="D52" s="20"/>
      <c r="E52" s="20"/>
      <c r="F52" s="22"/>
      <c r="G52" s="23"/>
      <c r="H52" s="21"/>
      <c r="I52" s="21"/>
      <c r="J52" s="21"/>
      <c r="K52" s="21"/>
      <c r="L52" s="21"/>
      <c r="M52" s="21"/>
      <c r="N52" s="21"/>
      <c r="O52" s="21"/>
      <c r="P52" s="21"/>
      <c r="Q52" s="24"/>
    </row>
    <row r="53" spans="1:17" s="11" customFormat="1" ht="21" x14ac:dyDescent="0.25">
      <c r="A53" s="48">
        <v>7</v>
      </c>
      <c r="B53" s="128"/>
      <c r="C53" s="138" t="s">
        <v>70</v>
      </c>
      <c r="D53" s="123">
        <v>5100</v>
      </c>
      <c r="E53" s="123" t="s">
        <v>117</v>
      </c>
      <c r="F53" s="51">
        <v>120443</v>
      </c>
      <c r="G53" s="52" t="s">
        <v>118</v>
      </c>
      <c r="H53" s="37">
        <v>364386.94</v>
      </c>
      <c r="I53" s="37">
        <v>0</v>
      </c>
      <c r="J53" s="37">
        <v>163050</v>
      </c>
      <c r="K53" s="37">
        <v>61400.94</v>
      </c>
      <c r="L53" s="131">
        <v>19493</v>
      </c>
      <c r="M53" s="133">
        <v>19673</v>
      </c>
      <c r="N53" s="133">
        <v>19838</v>
      </c>
      <c r="O53" s="133">
        <v>19997</v>
      </c>
      <c r="P53" s="131">
        <v>60935</v>
      </c>
      <c r="Q53" s="139" t="s">
        <v>18</v>
      </c>
    </row>
    <row r="54" spans="1:17" s="11" customFormat="1" ht="34.5" customHeight="1" x14ac:dyDescent="0.25">
      <c r="A54" s="48">
        <v>7</v>
      </c>
      <c r="B54" s="128"/>
      <c r="C54" s="138" t="s">
        <v>72</v>
      </c>
      <c r="D54" s="123">
        <v>4298</v>
      </c>
      <c r="E54" s="123" t="s">
        <v>12</v>
      </c>
      <c r="F54" s="51">
        <v>50007</v>
      </c>
      <c r="G54" s="52" t="s">
        <v>130</v>
      </c>
      <c r="H54" s="37">
        <v>50006.722500000003</v>
      </c>
      <c r="I54" s="37">
        <v>1006.72</v>
      </c>
      <c r="J54" s="37">
        <v>15956.6325</v>
      </c>
      <c r="K54" s="37">
        <v>14543.37</v>
      </c>
      <c r="L54" s="131">
        <v>12500</v>
      </c>
      <c r="M54" s="133">
        <v>6000</v>
      </c>
      <c r="N54" s="133">
        <v>0</v>
      </c>
      <c r="O54" s="133">
        <v>0</v>
      </c>
      <c r="P54" s="131">
        <v>0</v>
      </c>
      <c r="Q54" s="124" t="s">
        <v>119</v>
      </c>
    </row>
    <row r="55" spans="1:17" s="11" customFormat="1" ht="15.75" customHeight="1" x14ac:dyDescent="0.25">
      <c r="A55" s="17"/>
      <c r="B55" s="127" t="s">
        <v>75</v>
      </c>
      <c r="C55" s="44" t="s">
        <v>75</v>
      </c>
      <c r="D55" s="18"/>
      <c r="E55" s="18"/>
      <c r="F55" s="25"/>
      <c r="G55" s="19"/>
      <c r="H55" s="121">
        <f t="shared" ref="H55:L55" si="9">SUM(H53:H54)</f>
        <v>414393.66249999998</v>
      </c>
      <c r="I55" s="121">
        <f t="shared" si="9"/>
        <v>1006.72</v>
      </c>
      <c r="J55" s="121">
        <f t="shared" si="9"/>
        <v>179006.63250000001</v>
      </c>
      <c r="K55" s="121">
        <f t="shared" si="9"/>
        <v>75944.31</v>
      </c>
      <c r="L55" s="121">
        <f t="shared" si="9"/>
        <v>31993</v>
      </c>
      <c r="M55" s="121">
        <f>SUM(M53:M54)</f>
        <v>25673</v>
      </c>
      <c r="N55" s="121">
        <f t="shared" ref="N55:O55" si="10">SUM(N53:N54)</f>
        <v>19838</v>
      </c>
      <c r="O55" s="121">
        <f t="shared" si="10"/>
        <v>19997</v>
      </c>
      <c r="P55" s="121" t="e">
        <v>#REF!</v>
      </c>
      <c r="Q55" s="136"/>
    </row>
    <row r="56" spans="1:17" s="9" customFormat="1" ht="18" customHeight="1" x14ac:dyDescent="0.25">
      <c r="A56" s="20"/>
      <c r="B56" s="43" t="s">
        <v>76</v>
      </c>
      <c r="C56" s="43" t="s">
        <v>76</v>
      </c>
      <c r="D56" s="20"/>
      <c r="E56" s="20"/>
      <c r="F56" s="22"/>
      <c r="G56" s="23"/>
      <c r="H56" s="21"/>
      <c r="I56" s="21"/>
      <c r="J56" s="21"/>
      <c r="K56" s="21"/>
      <c r="L56" s="21"/>
      <c r="M56" s="21"/>
      <c r="N56" s="21"/>
      <c r="O56" s="21"/>
      <c r="P56" s="21"/>
      <c r="Q56" s="24"/>
    </row>
    <row r="57" spans="1:17" s="11" customFormat="1" ht="24" customHeight="1" x14ac:dyDescent="0.25">
      <c r="A57" s="47">
        <v>12</v>
      </c>
      <c r="B57" s="128"/>
      <c r="C57" s="138" t="s">
        <v>100</v>
      </c>
      <c r="D57" s="123">
        <v>5349</v>
      </c>
      <c r="E57" s="123" t="s">
        <v>13</v>
      </c>
      <c r="F57" s="51">
        <v>4315</v>
      </c>
      <c r="G57" s="52" t="s">
        <v>190</v>
      </c>
      <c r="H57" s="131">
        <v>4315</v>
      </c>
      <c r="I57" s="131">
        <v>0</v>
      </c>
      <c r="J57" s="131">
        <v>3129</v>
      </c>
      <c r="K57" s="131">
        <v>786</v>
      </c>
      <c r="L57" s="131">
        <v>100</v>
      </c>
      <c r="M57" s="131">
        <v>100</v>
      </c>
      <c r="N57" s="131">
        <v>100</v>
      </c>
      <c r="O57" s="131">
        <v>100</v>
      </c>
      <c r="P57" s="131">
        <v>0</v>
      </c>
      <c r="Q57" s="139" t="s">
        <v>18</v>
      </c>
    </row>
    <row r="58" spans="1:17" s="11" customFormat="1" ht="15.75" customHeight="1" x14ac:dyDescent="0.25">
      <c r="A58" s="17"/>
      <c r="B58" s="127" t="s">
        <v>77</v>
      </c>
      <c r="C58" s="44" t="s">
        <v>77</v>
      </c>
      <c r="D58" s="18"/>
      <c r="E58" s="18"/>
      <c r="F58" s="25"/>
      <c r="G58" s="19"/>
      <c r="H58" s="121">
        <f t="shared" ref="H58:O58" si="11">SUM(H57:H57)</f>
        <v>4315</v>
      </c>
      <c r="I58" s="121">
        <f t="shared" si="11"/>
        <v>0</v>
      </c>
      <c r="J58" s="121">
        <f t="shared" si="11"/>
        <v>3129</v>
      </c>
      <c r="K58" s="121">
        <f t="shared" si="11"/>
        <v>786</v>
      </c>
      <c r="L58" s="121">
        <f t="shared" si="11"/>
        <v>100</v>
      </c>
      <c r="M58" s="121">
        <f t="shared" si="11"/>
        <v>100</v>
      </c>
      <c r="N58" s="121">
        <f t="shared" si="11"/>
        <v>100</v>
      </c>
      <c r="O58" s="121">
        <f t="shared" si="11"/>
        <v>100</v>
      </c>
      <c r="P58" s="121">
        <v>0</v>
      </c>
      <c r="Q58" s="136"/>
    </row>
    <row r="59" spans="1:17" s="11" customFormat="1" ht="9.75" customHeight="1" thickBot="1" x14ac:dyDescent="0.3">
      <c r="A59" s="17"/>
      <c r="B59" s="26"/>
      <c r="C59" s="140"/>
      <c r="D59" s="27"/>
      <c r="E59" s="27"/>
      <c r="F59" s="28"/>
      <c r="G59" s="29"/>
      <c r="H59" s="30"/>
      <c r="I59" s="30"/>
      <c r="J59" s="30"/>
      <c r="K59" s="30"/>
      <c r="L59" s="30"/>
      <c r="M59" s="30"/>
      <c r="N59" s="30"/>
      <c r="O59" s="30"/>
      <c r="P59" s="30"/>
      <c r="Q59" s="31"/>
    </row>
    <row r="60" spans="1:17" s="11" customFormat="1" ht="18" customHeight="1" thickBot="1" x14ac:dyDescent="0.3">
      <c r="A60" s="17"/>
      <c r="B60" s="53" t="s">
        <v>78</v>
      </c>
      <c r="C60" s="53" t="s">
        <v>78</v>
      </c>
      <c r="D60" s="32"/>
      <c r="E60" s="32"/>
      <c r="F60" s="33"/>
      <c r="G60" s="34"/>
      <c r="H60" s="36">
        <f>H7+H58+H55+H51+H35+H32+H24</f>
        <v>8659278.4375999998</v>
      </c>
      <c r="I60" s="36">
        <f t="shared" ref="I60:O60" si="12">I7+I58+I55+I51+I35+I32+I24</f>
        <v>2653.48</v>
      </c>
      <c r="J60" s="36">
        <f t="shared" si="12"/>
        <v>264128.70759999997</v>
      </c>
      <c r="K60" s="36">
        <f t="shared" si="12"/>
        <v>268670.73</v>
      </c>
      <c r="L60" s="36">
        <f t="shared" si="12"/>
        <v>1212259</v>
      </c>
      <c r="M60" s="36">
        <f t="shared" si="12"/>
        <v>3182809</v>
      </c>
      <c r="N60" s="36">
        <f t="shared" si="12"/>
        <v>2631923</v>
      </c>
      <c r="O60" s="36">
        <f t="shared" si="12"/>
        <v>618872</v>
      </c>
      <c r="P60" s="36" t="e">
        <v>#REF!</v>
      </c>
      <c r="Q60" s="35"/>
    </row>
    <row r="61" spans="1:17" x14ac:dyDescent="0.15">
      <c r="H61" s="13"/>
      <c r="I61" s="14"/>
      <c r="J61" s="14"/>
      <c r="K61" s="14"/>
      <c r="L61" s="14"/>
      <c r="M61" s="14"/>
      <c r="N61" s="14"/>
      <c r="O61" s="14"/>
      <c r="P61" s="14"/>
    </row>
    <row r="62" spans="1:17" ht="27" customHeight="1" x14ac:dyDescent="0.15">
      <c r="B62" s="54"/>
      <c r="C62" s="194" t="s">
        <v>193</v>
      </c>
      <c r="D62" s="194"/>
      <c r="E62" s="194"/>
      <c r="F62" s="194"/>
      <c r="G62" s="194"/>
      <c r="H62" s="194"/>
      <c r="I62" s="194"/>
      <c r="J62" s="194"/>
      <c r="K62" s="194"/>
      <c r="L62" s="194"/>
      <c r="M62" s="194"/>
      <c r="N62" s="194"/>
      <c r="O62" s="194"/>
      <c r="P62" s="194"/>
      <c r="Q62" s="194"/>
    </row>
    <row r="63" spans="1:17" x14ac:dyDescent="0.15">
      <c r="H63" s="13"/>
      <c r="I63" s="14"/>
      <c r="J63" s="14"/>
      <c r="K63" s="14"/>
      <c r="L63" s="14"/>
      <c r="M63" s="14"/>
      <c r="N63" s="14"/>
      <c r="O63" s="14"/>
      <c r="P63" s="14"/>
    </row>
    <row r="64" spans="1:17" ht="15" x14ac:dyDescent="0.15">
      <c r="B64" s="15"/>
      <c r="H64" s="13"/>
      <c r="I64" s="14"/>
      <c r="J64" s="14"/>
      <c r="K64" s="14"/>
      <c r="L64" s="14"/>
      <c r="M64" s="14"/>
      <c r="N64" s="14"/>
      <c r="O64" s="14"/>
      <c r="P64" s="14"/>
    </row>
    <row r="65" spans="2:16" ht="25.5" customHeight="1" x14ac:dyDescent="0.15">
      <c r="B65" s="16"/>
    </row>
    <row r="66" spans="2:16" ht="15" x14ac:dyDescent="0.15">
      <c r="B66" s="16"/>
      <c r="H66" s="13"/>
      <c r="I66" s="14"/>
      <c r="J66" s="14"/>
      <c r="K66" s="14"/>
      <c r="L66" s="14"/>
      <c r="M66" s="14"/>
      <c r="N66" s="14"/>
      <c r="O66" s="14"/>
      <c r="P66" s="14"/>
    </row>
    <row r="67" spans="2:16" ht="15" x14ac:dyDescent="0.25">
      <c r="C67" s="192"/>
      <c r="D67" s="193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</row>
  </sheetData>
  <mergeCells count="17">
    <mergeCell ref="C67:P67"/>
    <mergeCell ref="C62:Q62"/>
    <mergeCell ref="Q13:Q23"/>
    <mergeCell ref="K3:K4"/>
    <mergeCell ref="L3:L4"/>
    <mergeCell ref="M3:P3"/>
    <mergeCell ref="Q3:Q4"/>
    <mergeCell ref="B1:Q1"/>
    <mergeCell ref="A3:A4"/>
    <mergeCell ref="B3:B4"/>
    <mergeCell ref="C3:C4"/>
    <mergeCell ref="D3:D4"/>
    <mergeCell ref="E3:E4"/>
    <mergeCell ref="F3:G3"/>
    <mergeCell ref="H3:H4"/>
    <mergeCell ref="I3:I4"/>
    <mergeCell ref="J3:J4"/>
  </mergeCells>
  <pageMargins left="0.39370078740157483" right="0.39370078740157483" top="0.78740157480314965" bottom="0.39370078740157483" header="0.31496062992125984" footer="0.11811023622047245"/>
  <pageSetup paperSize="9" scale="78" firstPageNumber="4" fitToHeight="0" orientation="landscape" useFirstPageNumber="1" r:id="rId1"/>
  <headerFooter>
    <oddHeader>&amp;L&amp;"Tahoma,Kurzíva"&amp;10Návrh rozpočtu na rok 2026
Příloha č. 8&amp;R&amp;"Tahoma,Kurzíva"&amp;10Akce reprodukce majetku kraje a ostatní akce, které vyvolají nový závazek kraje pro rok 2027 a další léta</oddHeader>
    <oddFooter>&amp;C&amp;"Tahoma,Obyčejné"&amp;10&amp;P</oddFooter>
  </headerFooter>
  <rowBreaks count="2" manualBreakCount="2">
    <brk id="29" max="16" man="1"/>
    <brk id="48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F117F-C22E-48DD-89D2-58EA438F3B7E}">
  <sheetPr>
    <pageSetUpPr fitToPage="1"/>
  </sheetPr>
  <dimension ref="A1:WVR43"/>
  <sheetViews>
    <sheetView zoomScaleNormal="100" zoomScaleSheetLayoutView="100" workbookViewId="0">
      <pane ySplit="4" topLeftCell="A5" activePane="bottomLeft" state="frozen"/>
      <selection activeCell="I28" sqref="I28"/>
      <selection pane="bottomLeft" activeCell="M2" sqref="M2"/>
    </sheetView>
  </sheetViews>
  <sheetFormatPr defaultRowHeight="12.75" x14ac:dyDescent="0.25"/>
  <cols>
    <col min="1" max="1" width="42.7109375" style="55" customWidth="1"/>
    <col min="2" max="2" width="0" style="55" hidden="1" customWidth="1"/>
    <col min="3" max="5" width="9.42578125" style="55" customWidth="1"/>
    <col min="6" max="9" width="9.28515625" style="55" customWidth="1"/>
    <col min="10" max="10" width="9.28515625" style="118" hidden="1" customWidth="1"/>
    <col min="11" max="11" width="41.7109375" style="55" customWidth="1"/>
    <col min="12" max="12" width="16" style="55" customWidth="1"/>
    <col min="13" max="254" width="9.140625" style="55"/>
    <col min="255" max="255" width="4.85546875" style="55" customWidth="1"/>
    <col min="256" max="256" width="28" style="55" customWidth="1"/>
    <col min="257" max="258" width="8.5703125" style="55" customWidth="1"/>
    <col min="259" max="260" width="8.28515625" style="55" customWidth="1"/>
    <col min="261" max="261" width="9.7109375" style="55" customWidth="1"/>
    <col min="262" max="264" width="7.42578125" style="55" customWidth="1"/>
    <col min="265" max="265" width="28.140625" style="55" customWidth="1"/>
    <col min="266" max="266" width="7" style="55" hidden="1" customWidth="1"/>
    <col min="267" max="510" width="9.140625" style="55"/>
    <col min="511" max="511" width="4.85546875" style="55" customWidth="1"/>
    <col min="512" max="512" width="28" style="55" customWidth="1"/>
    <col min="513" max="514" width="8.5703125" style="55" customWidth="1"/>
    <col min="515" max="516" width="8.28515625" style="55" customWidth="1"/>
    <col min="517" max="517" width="9.7109375" style="55" customWidth="1"/>
    <col min="518" max="520" width="7.42578125" style="55" customWidth="1"/>
    <col min="521" max="521" width="28.140625" style="55" customWidth="1"/>
    <col min="522" max="522" width="7" style="55" hidden="1" customWidth="1"/>
    <col min="523" max="766" width="9.140625" style="55"/>
    <col min="767" max="767" width="4.85546875" style="55" customWidth="1"/>
    <col min="768" max="768" width="28" style="55" customWidth="1"/>
    <col min="769" max="770" width="8.5703125" style="55" customWidth="1"/>
    <col min="771" max="772" width="8.28515625" style="55" customWidth="1"/>
    <col min="773" max="773" width="9.7109375" style="55" customWidth="1"/>
    <col min="774" max="776" width="7.42578125" style="55" customWidth="1"/>
    <col min="777" max="777" width="28.140625" style="55" customWidth="1"/>
    <col min="778" max="778" width="7" style="55" hidden="1" customWidth="1"/>
    <col min="779" max="1022" width="9.140625" style="55"/>
    <col min="1023" max="1023" width="4.85546875" style="55" customWidth="1"/>
    <col min="1024" max="1024" width="28" style="55" customWidth="1"/>
    <col min="1025" max="1026" width="8.5703125" style="55" customWidth="1"/>
    <col min="1027" max="1028" width="8.28515625" style="55" customWidth="1"/>
    <col min="1029" max="1029" width="9.7109375" style="55" customWidth="1"/>
    <col min="1030" max="1032" width="7.42578125" style="55" customWidth="1"/>
    <col min="1033" max="1033" width="28.140625" style="55" customWidth="1"/>
    <col min="1034" max="1034" width="7" style="55" hidden="1" customWidth="1"/>
    <col min="1035" max="1278" width="9.140625" style="55"/>
    <col min="1279" max="1279" width="4.85546875" style="55" customWidth="1"/>
    <col min="1280" max="1280" width="28" style="55" customWidth="1"/>
    <col min="1281" max="1282" width="8.5703125" style="55" customWidth="1"/>
    <col min="1283" max="1284" width="8.28515625" style="55" customWidth="1"/>
    <col min="1285" max="1285" width="9.7109375" style="55" customWidth="1"/>
    <col min="1286" max="1288" width="7.42578125" style="55" customWidth="1"/>
    <col min="1289" max="1289" width="28.140625" style="55" customWidth="1"/>
    <col min="1290" max="1290" width="7" style="55" hidden="1" customWidth="1"/>
    <col min="1291" max="1534" width="9.140625" style="55"/>
    <col min="1535" max="1535" width="4.85546875" style="55" customWidth="1"/>
    <col min="1536" max="1536" width="28" style="55" customWidth="1"/>
    <col min="1537" max="1538" width="8.5703125" style="55" customWidth="1"/>
    <col min="1539" max="1540" width="8.28515625" style="55" customWidth="1"/>
    <col min="1541" max="1541" width="9.7109375" style="55" customWidth="1"/>
    <col min="1542" max="1544" width="7.42578125" style="55" customWidth="1"/>
    <col min="1545" max="1545" width="28.140625" style="55" customWidth="1"/>
    <col min="1546" max="1546" width="7" style="55" hidden="1" customWidth="1"/>
    <col min="1547" max="1790" width="9.140625" style="55"/>
    <col min="1791" max="1791" width="4.85546875" style="55" customWidth="1"/>
    <col min="1792" max="1792" width="28" style="55" customWidth="1"/>
    <col min="1793" max="1794" width="8.5703125" style="55" customWidth="1"/>
    <col min="1795" max="1796" width="8.28515625" style="55" customWidth="1"/>
    <col min="1797" max="1797" width="9.7109375" style="55" customWidth="1"/>
    <col min="1798" max="1800" width="7.42578125" style="55" customWidth="1"/>
    <col min="1801" max="1801" width="28.140625" style="55" customWidth="1"/>
    <col min="1802" max="1802" width="7" style="55" hidden="1" customWidth="1"/>
    <col min="1803" max="2046" width="9.140625" style="55"/>
    <col min="2047" max="2047" width="4.85546875" style="55" customWidth="1"/>
    <col min="2048" max="2048" width="28" style="55" customWidth="1"/>
    <col min="2049" max="2050" width="8.5703125" style="55" customWidth="1"/>
    <col min="2051" max="2052" width="8.28515625" style="55" customWidth="1"/>
    <col min="2053" max="2053" width="9.7109375" style="55" customWidth="1"/>
    <col min="2054" max="2056" width="7.42578125" style="55" customWidth="1"/>
    <col min="2057" max="2057" width="28.140625" style="55" customWidth="1"/>
    <col min="2058" max="2058" width="7" style="55" hidden="1" customWidth="1"/>
    <col min="2059" max="2302" width="9.140625" style="55"/>
    <col min="2303" max="2303" width="4.85546875" style="55" customWidth="1"/>
    <col min="2304" max="2304" width="28" style="55" customWidth="1"/>
    <col min="2305" max="2306" width="8.5703125" style="55" customWidth="1"/>
    <col min="2307" max="2308" width="8.28515625" style="55" customWidth="1"/>
    <col min="2309" max="2309" width="9.7109375" style="55" customWidth="1"/>
    <col min="2310" max="2312" width="7.42578125" style="55" customWidth="1"/>
    <col min="2313" max="2313" width="28.140625" style="55" customWidth="1"/>
    <col min="2314" max="2314" width="7" style="55" hidden="1" customWidth="1"/>
    <col min="2315" max="2558" width="9.140625" style="55"/>
    <col min="2559" max="2559" width="4.85546875" style="55" customWidth="1"/>
    <col min="2560" max="2560" width="28" style="55" customWidth="1"/>
    <col min="2561" max="2562" width="8.5703125" style="55" customWidth="1"/>
    <col min="2563" max="2564" width="8.28515625" style="55" customWidth="1"/>
    <col min="2565" max="2565" width="9.7109375" style="55" customWidth="1"/>
    <col min="2566" max="2568" width="7.42578125" style="55" customWidth="1"/>
    <col min="2569" max="2569" width="28.140625" style="55" customWidth="1"/>
    <col min="2570" max="2570" width="7" style="55" hidden="1" customWidth="1"/>
    <col min="2571" max="2814" width="9.140625" style="55"/>
    <col min="2815" max="2815" width="4.85546875" style="55" customWidth="1"/>
    <col min="2816" max="2816" width="28" style="55" customWidth="1"/>
    <col min="2817" max="2818" width="8.5703125" style="55" customWidth="1"/>
    <col min="2819" max="2820" width="8.28515625" style="55" customWidth="1"/>
    <col min="2821" max="2821" width="9.7109375" style="55" customWidth="1"/>
    <col min="2822" max="2824" width="7.42578125" style="55" customWidth="1"/>
    <col min="2825" max="2825" width="28.140625" style="55" customWidth="1"/>
    <col min="2826" max="2826" width="7" style="55" hidden="1" customWidth="1"/>
    <col min="2827" max="3070" width="9.140625" style="55"/>
    <col min="3071" max="3071" width="4.85546875" style="55" customWidth="1"/>
    <col min="3072" max="3072" width="28" style="55" customWidth="1"/>
    <col min="3073" max="3074" width="8.5703125" style="55" customWidth="1"/>
    <col min="3075" max="3076" width="8.28515625" style="55" customWidth="1"/>
    <col min="3077" max="3077" width="9.7109375" style="55" customWidth="1"/>
    <col min="3078" max="3080" width="7.42578125" style="55" customWidth="1"/>
    <col min="3081" max="3081" width="28.140625" style="55" customWidth="1"/>
    <col min="3082" max="3082" width="7" style="55" hidden="1" customWidth="1"/>
    <col min="3083" max="3326" width="9.140625" style="55"/>
    <col min="3327" max="3327" width="4.85546875" style="55" customWidth="1"/>
    <col min="3328" max="3328" width="28" style="55" customWidth="1"/>
    <col min="3329" max="3330" width="8.5703125" style="55" customWidth="1"/>
    <col min="3331" max="3332" width="8.28515625" style="55" customWidth="1"/>
    <col min="3333" max="3333" width="9.7109375" style="55" customWidth="1"/>
    <col min="3334" max="3336" width="7.42578125" style="55" customWidth="1"/>
    <col min="3337" max="3337" width="28.140625" style="55" customWidth="1"/>
    <col min="3338" max="3338" width="7" style="55" hidden="1" customWidth="1"/>
    <col min="3339" max="3582" width="9.140625" style="55"/>
    <col min="3583" max="3583" width="4.85546875" style="55" customWidth="1"/>
    <col min="3584" max="3584" width="28" style="55" customWidth="1"/>
    <col min="3585" max="3586" width="8.5703125" style="55" customWidth="1"/>
    <col min="3587" max="3588" width="8.28515625" style="55" customWidth="1"/>
    <col min="3589" max="3589" width="9.7109375" style="55" customWidth="1"/>
    <col min="3590" max="3592" width="7.42578125" style="55" customWidth="1"/>
    <col min="3593" max="3593" width="28.140625" style="55" customWidth="1"/>
    <col min="3594" max="3594" width="7" style="55" hidden="1" customWidth="1"/>
    <col min="3595" max="3838" width="9.140625" style="55"/>
    <col min="3839" max="3839" width="4.85546875" style="55" customWidth="1"/>
    <col min="3840" max="3840" width="28" style="55" customWidth="1"/>
    <col min="3841" max="3842" width="8.5703125" style="55" customWidth="1"/>
    <col min="3843" max="3844" width="8.28515625" style="55" customWidth="1"/>
    <col min="3845" max="3845" width="9.7109375" style="55" customWidth="1"/>
    <col min="3846" max="3848" width="7.42578125" style="55" customWidth="1"/>
    <col min="3849" max="3849" width="28.140625" style="55" customWidth="1"/>
    <col min="3850" max="3850" width="7" style="55" hidden="1" customWidth="1"/>
    <col min="3851" max="4094" width="9.140625" style="55"/>
    <col min="4095" max="4095" width="4.85546875" style="55" customWidth="1"/>
    <col min="4096" max="4096" width="28" style="55" customWidth="1"/>
    <col min="4097" max="4098" width="8.5703125" style="55" customWidth="1"/>
    <col min="4099" max="4100" width="8.28515625" style="55" customWidth="1"/>
    <col min="4101" max="4101" width="9.7109375" style="55" customWidth="1"/>
    <col min="4102" max="4104" width="7.42578125" style="55" customWidth="1"/>
    <col min="4105" max="4105" width="28.140625" style="55" customWidth="1"/>
    <col min="4106" max="4106" width="7" style="55" hidden="1" customWidth="1"/>
    <col min="4107" max="4350" width="9.140625" style="55"/>
    <col min="4351" max="4351" width="4.85546875" style="55" customWidth="1"/>
    <col min="4352" max="4352" width="28" style="55" customWidth="1"/>
    <col min="4353" max="4354" width="8.5703125" style="55" customWidth="1"/>
    <col min="4355" max="4356" width="8.28515625" style="55" customWidth="1"/>
    <col min="4357" max="4357" width="9.7109375" style="55" customWidth="1"/>
    <col min="4358" max="4360" width="7.42578125" style="55" customWidth="1"/>
    <col min="4361" max="4361" width="28.140625" style="55" customWidth="1"/>
    <col min="4362" max="4362" width="7" style="55" hidden="1" customWidth="1"/>
    <col min="4363" max="4606" width="9.140625" style="55"/>
    <col min="4607" max="4607" width="4.85546875" style="55" customWidth="1"/>
    <col min="4608" max="4608" width="28" style="55" customWidth="1"/>
    <col min="4609" max="4610" width="8.5703125" style="55" customWidth="1"/>
    <col min="4611" max="4612" width="8.28515625" style="55" customWidth="1"/>
    <col min="4613" max="4613" width="9.7109375" style="55" customWidth="1"/>
    <col min="4614" max="4616" width="7.42578125" style="55" customWidth="1"/>
    <col min="4617" max="4617" width="28.140625" style="55" customWidth="1"/>
    <col min="4618" max="4618" width="7" style="55" hidden="1" customWidth="1"/>
    <col min="4619" max="4862" width="9.140625" style="55"/>
    <col min="4863" max="4863" width="4.85546875" style="55" customWidth="1"/>
    <col min="4864" max="4864" width="28" style="55" customWidth="1"/>
    <col min="4865" max="4866" width="8.5703125" style="55" customWidth="1"/>
    <col min="4867" max="4868" width="8.28515625" style="55" customWidth="1"/>
    <col min="4869" max="4869" width="9.7109375" style="55" customWidth="1"/>
    <col min="4870" max="4872" width="7.42578125" style="55" customWidth="1"/>
    <col min="4873" max="4873" width="28.140625" style="55" customWidth="1"/>
    <col min="4874" max="4874" width="7" style="55" hidden="1" customWidth="1"/>
    <col min="4875" max="5118" width="9.140625" style="55"/>
    <col min="5119" max="5119" width="4.85546875" style="55" customWidth="1"/>
    <col min="5120" max="5120" width="28" style="55" customWidth="1"/>
    <col min="5121" max="5122" width="8.5703125" style="55" customWidth="1"/>
    <col min="5123" max="5124" width="8.28515625" style="55" customWidth="1"/>
    <col min="5125" max="5125" width="9.7109375" style="55" customWidth="1"/>
    <col min="5126" max="5128" width="7.42578125" style="55" customWidth="1"/>
    <col min="5129" max="5129" width="28.140625" style="55" customWidth="1"/>
    <col min="5130" max="5130" width="7" style="55" hidden="1" customWidth="1"/>
    <col min="5131" max="5374" width="9.140625" style="55"/>
    <col min="5375" max="5375" width="4.85546875" style="55" customWidth="1"/>
    <col min="5376" max="5376" width="28" style="55" customWidth="1"/>
    <col min="5377" max="5378" width="8.5703125" style="55" customWidth="1"/>
    <col min="5379" max="5380" width="8.28515625" style="55" customWidth="1"/>
    <col min="5381" max="5381" width="9.7109375" style="55" customWidth="1"/>
    <col min="5382" max="5384" width="7.42578125" style="55" customWidth="1"/>
    <col min="5385" max="5385" width="28.140625" style="55" customWidth="1"/>
    <col min="5386" max="5386" width="7" style="55" hidden="1" customWidth="1"/>
    <col min="5387" max="5630" width="9.140625" style="55"/>
    <col min="5631" max="5631" width="4.85546875" style="55" customWidth="1"/>
    <col min="5632" max="5632" width="28" style="55" customWidth="1"/>
    <col min="5633" max="5634" width="8.5703125" style="55" customWidth="1"/>
    <col min="5635" max="5636" width="8.28515625" style="55" customWidth="1"/>
    <col min="5637" max="5637" width="9.7109375" style="55" customWidth="1"/>
    <col min="5638" max="5640" width="7.42578125" style="55" customWidth="1"/>
    <col min="5641" max="5641" width="28.140625" style="55" customWidth="1"/>
    <col min="5642" max="5642" width="7" style="55" hidden="1" customWidth="1"/>
    <col min="5643" max="5886" width="9.140625" style="55"/>
    <col min="5887" max="5887" width="4.85546875" style="55" customWidth="1"/>
    <col min="5888" max="5888" width="28" style="55" customWidth="1"/>
    <col min="5889" max="5890" width="8.5703125" style="55" customWidth="1"/>
    <col min="5891" max="5892" width="8.28515625" style="55" customWidth="1"/>
    <col min="5893" max="5893" width="9.7109375" style="55" customWidth="1"/>
    <col min="5894" max="5896" width="7.42578125" style="55" customWidth="1"/>
    <col min="5897" max="5897" width="28.140625" style="55" customWidth="1"/>
    <col min="5898" max="5898" width="7" style="55" hidden="1" customWidth="1"/>
    <col min="5899" max="6142" width="9.140625" style="55"/>
    <col min="6143" max="6143" width="4.85546875" style="55" customWidth="1"/>
    <col min="6144" max="6144" width="28" style="55" customWidth="1"/>
    <col min="6145" max="6146" width="8.5703125" style="55" customWidth="1"/>
    <col min="6147" max="6148" width="8.28515625" style="55" customWidth="1"/>
    <col min="6149" max="6149" width="9.7109375" style="55" customWidth="1"/>
    <col min="6150" max="6152" width="7.42578125" style="55" customWidth="1"/>
    <col min="6153" max="6153" width="28.140625" style="55" customWidth="1"/>
    <col min="6154" max="6154" width="7" style="55" hidden="1" customWidth="1"/>
    <col min="6155" max="6398" width="9.140625" style="55"/>
    <col min="6399" max="6399" width="4.85546875" style="55" customWidth="1"/>
    <col min="6400" max="6400" width="28" style="55" customWidth="1"/>
    <col min="6401" max="6402" width="8.5703125" style="55" customWidth="1"/>
    <col min="6403" max="6404" width="8.28515625" style="55" customWidth="1"/>
    <col min="6405" max="6405" width="9.7109375" style="55" customWidth="1"/>
    <col min="6406" max="6408" width="7.42578125" style="55" customWidth="1"/>
    <col min="6409" max="6409" width="28.140625" style="55" customWidth="1"/>
    <col min="6410" max="6410" width="7" style="55" hidden="1" customWidth="1"/>
    <col min="6411" max="6654" width="9.140625" style="55"/>
    <col min="6655" max="6655" width="4.85546875" style="55" customWidth="1"/>
    <col min="6656" max="6656" width="28" style="55" customWidth="1"/>
    <col min="6657" max="6658" width="8.5703125" style="55" customWidth="1"/>
    <col min="6659" max="6660" width="8.28515625" style="55" customWidth="1"/>
    <col min="6661" max="6661" width="9.7109375" style="55" customWidth="1"/>
    <col min="6662" max="6664" width="7.42578125" style="55" customWidth="1"/>
    <col min="6665" max="6665" width="28.140625" style="55" customWidth="1"/>
    <col min="6666" max="6666" width="7" style="55" hidden="1" customWidth="1"/>
    <col min="6667" max="6910" width="9.140625" style="55"/>
    <col min="6911" max="6911" width="4.85546875" style="55" customWidth="1"/>
    <col min="6912" max="6912" width="28" style="55" customWidth="1"/>
    <col min="6913" max="6914" width="8.5703125" style="55" customWidth="1"/>
    <col min="6915" max="6916" width="8.28515625" style="55" customWidth="1"/>
    <col min="6917" max="6917" width="9.7109375" style="55" customWidth="1"/>
    <col min="6918" max="6920" width="7.42578125" style="55" customWidth="1"/>
    <col min="6921" max="6921" width="28.140625" style="55" customWidth="1"/>
    <col min="6922" max="6922" width="7" style="55" hidden="1" customWidth="1"/>
    <col min="6923" max="7166" width="9.140625" style="55"/>
    <col min="7167" max="7167" width="4.85546875" style="55" customWidth="1"/>
    <col min="7168" max="7168" width="28" style="55" customWidth="1"/>
    <col min="7169" max="7170" width="8.5703125" style="55" customWidth="1"/>
    <col min="7171" max="7172" width="8.28515625" style="55" customWidth="1"/>
    <col min="7173" max="7173" width="9.7109375" style="55" customWidth="1"/>
    <col min="7174" max="7176" width="7.42578125" style="55" customWidth="1"/>
    <col min="7177" max="7177" width="28.140625" style="55" customWidth="1"/>
    <col min="7178" max="7178" width="7" style="55" hidden="1" customWidth="1"/>
    <col min="7179" max="7422" width="9.140625" style="55"/>
    <col min="7423" max="7423" width="4.85546875" style="55" customWidth="1"/>
    <col min="7424" max="7424" width="28" style="55" customWidth="1"/>
    <col min="7425" max="7426" width="8.5703125" style="55" customWidth="1"/>
    <col min="7427" max="7428" width="8.28515625" style="55" customWidth="1"/>
    <col min="7429" max="7429" width="9.7109375" style="55" customWidth="1"/>
    <col min="7430" max="7432" width="7.42578125" style="55" customWidth="1"/>
    <col min="7433" max="7433" width="28.140625" style="55" customWidth="1"/>
    <col min="7434" max="7434" width="7" style="55" hidden="1" customWidth="1"/>
    <col min="7435" max="7678" width="9.140625" style="55"/>
    <col min="7679" max="7679" width="4.85546875" style="55" customWidth="1"/>
    <col min="7680" max="7680" width="28" style="55" customWidth="1"/>
    <col min="7681" max="7682" width="8.5703125" style="55" customWidth="1"/>
    <col min="7683" max="7684" width="8.28515625" style="55" customWidth="1"/>
    <col min="7685" max="7685" width="9.7109375" style="55" customWidth="1"/>
    <col min="7686" max="7688" width="7.42578125" style="55" customWidth="1"/>
    <col min="7689" max="7689" width="28.140625" style="55" customWidth="1"/>
    <col min="7690" max="7690" width="7" style="55" hidden="1" customWidth="1"/>
    <col min="7691" max="7934" width="9.140625" style="55"/>
    <col min="7935" max="7935" width="4.85546875" style="55" customWidth="1"/>
    <col min="7936" max="7936" width="28" style="55" customWidth="1"/>
    <col min="7937" max="7938" width="8.5703125" style="55" customWidth="1"/>
    <col min="7939" max="7940" width="8.28515625" style="55" customWidth="1"/>
    <col min="7941" max="7941" width="9.7109375" style="55" customWidth="1"/>
    <col min="7942" max="7944" width="7.42578125" style="55" customWidth="1"/>
    <col min="7945" max="7945" width="28.140625" style="55" customWidth="1"/>
    <col min="7946" max="7946" width="7" style="55" hidden="1" customWidth="1"/>
    <col min="7947" max="8190" width="9.140625" style="55"/>
    <col min="8191" max="8191" width="4.85546875" style="55" customWidth="1"/>
    <col min="8192" max="8192" width="28" style="55" customWidth="1"/>
    <col min="8193" max="8194" width="8.5703125" style="55" customWidth="1"/>
    <col min="8195" max="8196" width="8.28515625" style="55" customWidth="1"/>
    <col min="8197" max="8197" width="9.7109375" style="55" customWidth="1"/>
    <col min="8198" max="8200" width="7.42578125" style="55" customWidth="1"/>
    <col min="8201" max="8201" width="28.140625" style="55" customWidth="1"/>
    <col min="8202" max="8202" width="7" style="55" hidden="1" customWidth="1"/>
    <col min="8203" max="8446" width="9.140625" style="55"/>
    <col min="8447" max="8447" width="4.85546875" style="55" customWidth="1"/>
    <col min="8448" max="8448" width="28" style="55" customWidth="1"/>
    <col min="8449" max="8450" width="8.5703125" style="55" customWidth="1"/>
    <col min="8451" max="8452" width="8.28515625" style="55" customWidth="1"/>
    <col min="8453" max="8453" width="9.7109375" style="55" customWidth="1"/>
    <col min="8454" max="8456" width="7.42578125" style="55" customWidth="1"/>
    <col min="8457" max="8457" width="28.140625" style="55" customWidth="1"/>
    <col min="8458" max="8458" width="7" style="55" hidden="1" customWidth="1"/>
    <col min="8459" max="8702" width="9.140625" style="55"/>
    <col min="8703" max="8703" width="4.85546875" style="55" customWidth="1"/>
    <col min="8704" max="8704" width="28" style="55" customWidth="1"/>
    <col min="8705" max="8706" width="8.5703125" style="55" customWidth="1"/>
    <col min="8707" max="8708" width="8.28515625" style="55" customWidth="1"/>
    <col min="8709" max="8709" width="9.7109375" style="55" customWidth="1"/>
    <col min="8710" max="8712" width="7.42578125" style="55" customWidth="1"/>
    <col min="8713" max="8713" width="28.140625" style="55" customWidth="1"/>
    <col min="8714" max="8714" width="7" style="55" hidden="1" customWidth="1"/>
    <col min="8715" max="8958" width="9.140625" style="55"/>
    <col min="8959" max="8959" width="4.85546875" style="55" customWidth="1"/>
    <col min="8960" max="8960" width="28" style="55" customWidth="1"/>
    <col min="8961" max="8962" width="8.5703125" style="55" customWidth="1"/>
    <col min="8963" max="8964" width="8.28515625" style="55" customWidth="1"/>
    <col min="8965" max="8965" width="9.7109375" style="55" customWidth="1"/>
    <col min="8966" max="8968" width="7.42578125" style="55" customWidth="1"/>
    <col min="8969" max="8969" width="28.140625" style="55" customWidth="1"/>
    <col min="8970" max="8970" width="7" style="55" hidden="1" customWidth="1"/>
    <col min="8971" max="9214" width="9.140625" style="55"/>
    <col min="9215" max="9215" width="4.85546875" style="55" customWidth="1"/>
    <col min="9216" max="9216" width="28" style="55" customWidth="1"/>
    <col min="9217" max="9218" width="8.5703125" style="55" customWidth="1"/>
    <col min="9219" max="9220" width="8.28515625" style="55" customWidth="1"/>
    <col min="9221" max="9221" width="9.7109375" style="55" customWidth="1"/>
    <col min="9222" max="9224" width="7.42578125" style="55" customWidth="1"/>
    <col min="9225" max="9225" width="28.140625" style="55" customWidth="1"/>
    <col min="9226" max="9226" width="7" style="55" hidden="1" customWidth="1"/>
    <col min="9227" max="9470" width="9.140625" style="55"/>
    <col min="9471" max="9471" width="4.85546875" style="55" customWidth="1"/>
    <col min="9472" max="9472" width="28" style="55" customWidth="1"/>
    <col min="9473" max="9474" width="8.5703125" style="55" customWidth="1"/>
    <col min="9475" max="9476" width="8.28515625" style="55" customWidth="1"/>
    <col min="9477" max="9477" width="9.7109375" style="55" customWidth="1"/>
    <col min="9478" max="9480" width="7.42578125" style="55" customWidth="1"/>
    <col min="9481" max="9481" width="28.140625" style="55" customWidth="1"/>
    <col min="9482" max="9482" width="7" style="55" hidden="1" customWidth="1"/>
    <col min="9483" max="9726" width="9.140625" style="55"/>
    <col min="9727" max="9727" width="4.85546875" style="55" customWidth="1"/>
    <col min="9728" max="9728" width="28" style="55" customWidth="1"/>
    <col min="9729" max="9730" width="8.5703125" style="55" customWidth="1"/>
    <col min="9731" max="9732" width="8.28515625" style="55" customWidth="1"/>
    <col min="9733" max="9733" width="9.7109375" style="55" customWidth="1"/>
    <col min="9734" max="9736" width="7.42578125" style="55" customWidth="1"/>
    <col min="9737" max="9737" width="28.140625" style="55" customWidth="1"/>
    <col min="9738" max="9738" width="7" style="55" hidden="1" customWidth="1"/>
    <col min="9739" max="9982" width="9.140625" style="55"/>
    <col min="9983" max="9983" width="4.85546875" style="55" customWidth="1"/>
    <col min="9984" max="9984" width="28" style="55" customWidth="1"/>
    <col min="9985" max="9986" width="8.5703125" style="55" customWidth="1"/>
    <col min="9987" max="9988" width="8.28515625" style="55" customWidth="1"/>
    <col min="9989" max="9989" width="9.7109375" style="55" customWidth="1"/>
    <col min="9990" max="9992" width="7.42578125" style="55" customWidth="1"/>
    <col min="9993" max="9993" width="28.140625" style="55" customWidth="1"/>
    <col min="9994" max="9994" width="7" style="55" hidden="1" customWidth="1"/>
    <col min="9995" max="10238" width="9.140625" style="55"/>
    <col min="10239" max="10239" width="4.85546875" style="55" customWidth="1"/>
    <col min="10240" max="10240" width="28" style="55" customWidth="1"/>
    <col min="10241" max="10242" width="8.5703125" style="55" customWidth="1"/>
    <col min="10243" max="10244" width="8.28515625" style="55" customWidth="1"/>
    <col min="10245" max="10245" width="9.7109375" style="55" customWidth="1"/>
    <col min="10246" max="10248" width="7.42578125" style="55" customWidth="1"/>
    <col min="10249" max="10249" width="28.140625" style="55" customWidth="1"/>
    <col min="10250" max="10250" width="7" style="55" hidden="1" customWidth="1"/>
    <col min="10251" max="10494" width="9.140625" style="55"/>
    <col min="10495" max="10495" width="4.85546875" style="55" customWidth="1"/>
    <col min="10496" max="10496" width="28" style="55" customWidth="1"/>
    <col min="10497" max="10498" width="8.5703125" style="55" customWidth="1"/>
    <col min="10499" max="10500" width="8.28515625" style="55" customWidth="1"/>
    <col min="10501" max="10501" width="9.7109375" style="55" customWidth="1"/>
    <col min="10502" max="10504" width="7.42578125" style="55" customWidth="1"/>
    <col min="10505" max="10505" width="28.140625" style="55" customWidth="1"/>
    <col min="10506" max="10506" width="7" style="55" hidden="1" customWidth="1"/>
    <col min="10507" max="10750" width="9.140625" style="55"/>
    <col min="10751" max="10751" width="4.85546875" style="55" customWidth="1"/>
    <col min="10752" max="10752" width="28" style="55" customWidth="1"/>
    <col min="10753" max="10754" width="8.5703125" style="55" customWidth="1"/>
    <col min="10755" max="10756" width="8.28515625" style="55" customWidth="1"/>
    <col min="10757" max="10757" width="9.7109375" style="55" customWidth="1"/>
    <col min="10758" max="10760" width="7.42578125" style="55" customWidth="1"/>
    <col min="10761" max="10761" width="28.140625" style="55" customWidth="1"/>
    <col min="10762" max="10762" width="7" style="55" hidden="1" customWidth="1"/>
    <col min="10763" max="11006" width="9.140625" style="55"/>
    <col min="11007" max="11007" width="4.85546875" style="55" customWidth="1"/>
    <col min="11008" max="11008" width="28" style="55" customWidth="1"/>
    <col min="11009" max="11010" width="8.5703125" style="55" customWidth="1"/>
    <col min="11011" max="11012" width="8.28515625" style="55" customWidth="1"/>
    <col min="11013" max="11013" width="9.7109375" style="55" customWidth="1"/>
    <col min="11014" max="11016" width="7.42578125" style="55" customWidth="1"/>
    <col min="11017" max="11017" width="28.140625" style="55" customWidth="1"/>
    <col min="11018" max="11018" width="7" style="55" hidden="1" customWidth="1"/>
    <col min="11019" max="11262" width="9.140625" style="55"/>
    <col min="11263" max="11263" width="4.85546875" style="55" customWidth="1"/>
    <col min="11264" max="11264" width="28" style="55" customWidth="1"/>
    <col min="11265" max="11266" width="8.5703125" style="55" customWidth="1"/>
    <col min="11267" max="11268" width="8.28515625" style="55" customWidth="1"/>
    <col min="11269" max="11269" width="9.7109375" style="55" customWidth="1"/>
    <col min="11270" max="11272" width="7.42578125" style="55" customWidth="1"/>
    <col min="11273" max="11273" width="28.140625" style="55" customWidth="1"/>
    <col min="11274" max="11274" width="7" style="55" hidden="1" customWidth="1"/>
    <col min="11275" max="11518" width="9.140625" style="55"/>
    <col min="11519" max="11519" width="4.85546875" style="55" customWidth="1"/>
    <col min="11520" max="11520" width="28" style="55" customWidth="1"/>
    <col min="11521" max="11522" width="8.5703125" style="55" customWidth="1"/>
    <col min="11523" max="11524" width="8.28515625" style="55" customWidth="1"/>
    <col min="11525" max="11525" width="9.7109375" style="55" customWidth="1"/>
    <col min="11526" max="11528" width="7.42578125" style="55" customWidth="1"/>
    <col min="11529" max="11529" width="28.140625" style="55" customWidth="1"/>
    <col min="11530" max="11530" width="7" style="55" hidden="1" customWidth="1"/>
    <col min="11531" max="11774" width="9.140625" style="55"/>
    <col min="11775" max="11775" width="4.85546875" style="55" customWidth="1"/>
    <col min="11776" max="11776" width="28" style="55" customWidth="1"/>
    <col min="11777" max="11778" width="8.5703125" style="55" customWidth="1"/>
    <col min="11779" max="11780" width="8.28515625" style="55" customWidth="1"/>
    <col min="11781" max="11781" width="9.7109375" style="55" customWidth="1"/>
    <col min="11782" max="11784" width="7.42578125" style="55" customWidth="1"/>
    <col min="11785" max="11785" width="28.140625" style="55" customWidth="1"/>
    <col min="11786" max="11786" width="7" style="55" hidden="1" customWidth="1"/>
    <col min="11787" max="12030" width="9.140625" style="55"/>
    <col min="12031" max="12031" width="4.85546875" style="55" customWidth="1"/>
    <col min="12032" max="12032" width="28" style="55" customWidth="1"/>
    <col min="12033" max="12034" width="8.5703125" style="55" customWidth="1"/>
    <col min="12035" max="12036" width="8.28515625" style="55" customWidth="1"/>
    <col min="12037" max="12037" width="9.7109375" style="55" customWidth="1"/>
    <col min="12038" max="12040" width="7.42578125" style="55" customWidth="1"/>
    <col min="12041" max="12041" width="28.140625" style="55" customWidth="1"/>
    <col min="12042" max="12042" width="7" style="55" hidden="1" customWidth="1"/>
    <col min="12043" max="12286" width="9.140625" style="55"/>
    <col min="12287" max="12287" width="4.85546875" style="55" customWidth="1"/>
    <col min="12288" max="12288" width="28" style="55" customWidth="1"/>
    <col min="12289" max="12290" width="8.5703125" style="55" customWidth="1"/>
    <col min="12291" max="12292" width="8.28515625" style="55" customWidth="1"/>
    <col min="12293" max="12293" width="9.7109375" style="55" customWidth="1"/>
    <col min="12294" max="12296" width="7.42578125" style="55" customWidth="1"/>
    <col min="12297" max="12297" width="28.140625" style="55" customWidth="1"/>
    <col min="12298" max="12298" width="7" style="55" hidden="1" customWidth="1"/>
    <col min="12299" max="12542" width="9.140625" style="55"/>
    <col min="12543" max="12543" width="4.85546875" style="55" customWidth="1"/>
    <col min="12544" max="12544" width="28" style="55" customWidth="1"/>
    <col min="12545" max="12546" width="8.5703125" style="55" customWidth="1"/>
    <col min="12547" max="12548" width="8.28515625" style="55" customWidth="1"/>
    <col min="12549" max="12549" width="9.7109375" style="55" customWidth="1"/>
    <col min="12550" max="12552" width="7.42578125" style="55" customWidth="1"/>
    <col min="12553" max="12553" width="28.140625" style="55" customWidth="1"/>
    <col min="12554" max="12554" width="7" style="55" hidden="1" customWidth="1"/>
    <col min="12555" max="12798" width="9.140625" style="55"/>
    <col min="12799" max="12799" width="4.85546875" style="55" customWidth="1"/>
    <col min="12800" max="12800" width="28" style="55" customWidth="1"/>
    <col min="12801" max="12802" width="8.5703125" style="55" customWidth="1"/>
    <col min="12803" max="12804" width="8.28515625" style="55" customWidth="1"/>
    <col min="12805" max="12805" width="9.7109375" style="55" customWidth="1"/>
    <col min="12806" max="12808" width="7.42578125" style="55" customWidth="1"/>
    <col min="12809" max="12809" width="28.140625" style="55" customWidth="1"/>
    <col min="12810" max="12810" width="7" style="55" hidden="1" customWidth="1"/>
    <col min="12811" max="13054" width="9.140625" style="55"/>
    <col min="13055" max="13055" width="4.85546875" style="55" customWidth="1"/>
    <col min="13056" max="13056" width="28" style="55" customWidth="1"/>
    <col min="13057" max="13058" width="8.5703125" style="55" customWidth="1"/>
    <col min="13059" max="13060" width="8.28515625" style="55" customWidth="1"/>
    <col min="13061" max="13061" width="9.7109375" style="55" customWidth="1"/>
    <col min="13062" max="13064" width="7.42578125" style="55" customWidth="1"/>
    <col min="13065" max="13065" width="28.140625" style="55" customWidth="1"/>
    <col min="13066" max="13066" width="7" style="55" hidden="1" customWidth="1"/>
    <col min="13067" max="13310" width="9.140625" style="55"/>
    <col min="13311" max="13311" width="4.85546875" style="55" customWidth="1"/>
    <col min="13312" max="13312" width="28" style="55" customWidth="1"/>
    <col min="13313" max="13314" width="8.5703125" style="55" customWidth="1"/>
    <col min="13315" max="13316" width="8.28515625" style="55" customWidth="1"/>
    <col min="13317" max="13317" width="9.7109375" style="55" customWidth="1"/>
    <col min="13318" max="13320" width="7.42578125" style="55" customWidth="1"/>
    <col min="13321" max="13321" width="28.140625" style="55" customWidth="1"/>
    <col min="13322" max="13322" width="7" style="55" hidden="1" customWidth="1"/>
    <col min="13323" max="13566" width="9.140625" style="55"/>
    <col min="13567" max="13567" width="4.85546875" style="55" customWidth="1"/>
    <col min="13568" max="13568" width="28" style="55" customWidth="1"/>
    <col min="13569" max="13570" width="8.5703125" style="55" customWidth="1"/>
    <col min="13571" max="13572" width="8.28515625" style="55" customWidth="1"/>
    <col min="13573" max="13573" width="9.7109375" style="55" customWidth="1"/>
    <col min="13574" max="13576" width="7.42578125" style="55" customWidth="1"/>
    <col min="13577" max="13577" width="28.140625" style="55" customWidth="1"/>
    <col min="13578" max="13578" width="7" style="55" hidden="1" customWidth="1"/>
    <col min="13579" max="13822" width="9.140625" style="55"/>
    <col min="13823" max="13823" width="4.85546875" style="55" customWidth="1"/>
    <col min="13824" max="13824" width="28" style="55" customWidth="1"/>
    <col min="13825" max="13826" width="8.5703125" style="55" customWidth="1"/>
    <col min="13827" max="13828" width="8.28515625" style="55" customWidth="1"/>
    <col min="13829" max="13829" width="9.7109375" style="55" customWidth="1"/>
    <col min="13830" max="13832" width="7.42578125" style="55" customWidth="1"/>
    <col min="13833" max="13833" width="28.140625" style="55" customWidth="1"/>
    <col min="13834" max="13834" width="7" style="55" hidden="1" customWidth="1"/>
    <col min="13835" max="14078" width="9.140625" style="55"/>
    <col min="14079" max="14079" width="4.85546875" style="55" customWidth="1"/>
    <col min="14080" max="14080" width="28" style="55" customWidth="1"/>
    <col min="14081" max="14082" width="8.5703125" style="55" customWidth="1"/>
    <col min="14083" max="14084" width="8.28515625" style="55" customWidth="1"/>
    <col min="14085" max="14085" width="9.7109375" style="55" customWidth="1"/>
    <col min="14086" max="14088" width="7.42578125" style="55" customWidth="1"/>
    <col min="14089" max="14089" width="28.140625" style="55" customWidth="1"/>
    <col min="14090" max="14090" width="7" style="55" hidden="1" customWidth="1"/>
    <col min="14091" max="14334" width="9.140625" style="55"/>
    <col min="14335" max="14335" width="4.85546875" style="55" customWidth="1"/>
    <col min="14336" max="14336" width="28" style="55" customWidth="1"/>
    <col min="14337" max="14338" width="8.5703125" style="55" customWidth="1"/>
    <col min="14339" max="14340" width="8.28515625" style="55" customWidth="1"/>
    <col min="14341" max="14341" width="9.7109375" style="55" customWidth="1"/>
    <col min="14342" max="14344" width="7.42578125" style="55" customWidth="1"/>
    <col min="14345" max="14345" width="28.140625" style="55" customWidth="1"/>
    <col min="14346" max="14346" width="7" style="55" hidden="1" customWidth="1"/>
    <col min="14347" max="14590" width="9.140625" style="55"/>
    <col min="14591" max="14591" width="4.85546875" style="55" customWidth="1"/>
    <col min="14592" max="14592" width="28" style="55" customWidth="1"/>
    <col min="14593" max="14594" width="8.5703125" style="55" customWidth="1"/>
    <col min="14595" max="14596" width="8.28515625" style="55" customWidth="1"/>
    <col min="14597" max="14597" width="9.7109375" style="55" customWidth="1"/>
    <col min="14598" max="14600" width="7.42578125" style="55" customWidth="1"/>
    <col min="14601" max="14601" width="28.140625" style="55" customWidth="1"/>
    <col min="14602" max="14602" width="7" style="55" hidden="1" customWidth="1"/>
    <col min="14603" max="14846" width="9.140625" style="55"/>
    <col min="14847" max="14847" width="4.85546875" style="55" customWidth="1"/>
    <col min="14848" max="14848" width="28" style="55" customWidth="1"/>
    <col min="14849" max="14850" width="8.5703125" style="55" customWidth="1"/>
    <col min="14851" max="14852" width="8.28515625" style="55" customWidth="1"/>
    <col min="14853" max="14853" width="9.7109375" style="55" customWidth="1"/>
    <col min="14854" max="14856" width="7.42578125" style="55" customWidth="1"/>
    <col min="14857" max="14857" width="28.140625" style="55" customWidth="1"/>
    <col min="14858" max="14858" width="7" style="55" hidden="1" customWidth="1"/>
    <col min="14859" max="15102" width="9.140625" style="55"/>
    <col min="15103" max="15103" width="4.85546875" style="55" customWidth="1"/>
    <col min="15104" max="15104" width="28" style="55" customWidth="1"/>
    <col min="15105" max="15106" width="8.5703125" style="55" customWidth="1"/>
    <col min="15107" max="15108" width="8.28515625" style="55" customWidth="1"/>
    <col min="15109" max="15109" width="9.7109375" style="55" customWidth="1"/>
    <col min="15110" max="15112" width="7.42578125" style="55" customWidth="1"/>
    <col min="15113" max="15113" width="28.140625" style="55" customWidth="1"/>
    <col min="15114" max="15114" width="7" style="55" hidden="1" customWidth="1"/>
    <col min="15115" max="15358" width="9.140625" style="55"/>
    <col min="15359" max="15359" width="4.85546875" style="55" customWidth="1"/>
    <col min="15360" max="15360" width="28" style="55" customWidth="1"/>
    <col min="15361" max="15362" width="8.5703125" style="55" customWidth="1"/>
    <col min="15363" max="15364" width="8.28515625" style="55" customWidth="1"/>
    <col min="15365" max="15365" width="9.7109375" style="55" customWidth="1"/>
    <col min="15366" max="15368" width="7.42578125" style="55" customWidth="1"/>
    <col min="15369" max="15369" width="28.140625" style="55" customWidth="1"/>
    <col min="15370" max="15370" width="7" style="55" hidden="1" customWidth="1"/>
    <col min="15371" max="15614" width="9.140625" style="55"/>
    <col min="15615" max="15615" width="4.85546875" style="55" customWidth="1"/>
    <col min="15616" max="15616" width="28" style="55" customWidth="1"/>
    <col min="15617" max="15618" width="8.5703125" style="55" customWidth="1"/>
    <col min="15619" max="15620" width="8.28515625" style="55" customWidth="1"/>
    <col min="15621" max="15621" width="9.7109375" style="55" customWidth="1"/>
    <col min="15622" max="15624" width="7.42578125" style="55" customWidth="1"/>
    <col min="15625" max="15625" width="28.140625" style="55" customWidth="1"/>
    <col min="15626" max="15626" width="7" style="55" hidden="1" customWidth="1"/>
    <col min="15627" max="15870" width="9.140625" style="55"/>
    <col min="15871" max="15871" width="4.85546875" style="55" customWidth="1"/>
    <col min="15872" max="15872" width="28" style="55" customWidth="1"/>
    <col min="15873" max="15874" width="8.5703125" style="55" customWidth="1"/>
    <col min="15875" max="15876" width="8.28515625" style="55" customWidth="1"/>
    <col min="15877" max="15877" width="9.7109375" style="55" customWidth="1"/>
    <col min="15878" max="15880" width="7.42578125" style="55" customWidth="1"/>
    <col min="15881" max="15881" width="28.140625" style="55" customWidth="1"/>
    <col min="15882" max="15882" width="7" style="55" hidden="1" customWidth="1"/>
    <col min="15883" max="16126" width="9.140625" style="55"/>
    <col min="16127" max="16127" width="4.85546875" style="55" customWidth="1"/>
    <col min="16128" max="16128" width="28" style="55" customWidth="1"/>
    <col min="16129" max="16130" width="8.5703125" style="55" customWidth="1"/>
    <col min="16131" max="16132" width="8.28515625" style="55" customWidth="1"/>
    <col min="16133" max="16133" width="9.7109375" style="55" customWidth="1"/>
    <col min="16134" max="16136" width="7.42578125" style="55" customWidth="1"/>
    <col min="16137" max="16137" width="28.140625" style="55" customWidth="1"/>
    <col min="16138" max="16138" width="7" style="55" hidden="1" customWidth="1"/>
    <col min="16139" max="16384" width="9.140625" style="55"/>
  </cols>
  <sheetData>
    <row r="1" spans="1:12" ht="37.5" customHeight="1" x14ac:dyDescent="0.25">
      <c r="A1" s="201" t="s">
        <v>131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2" ht="13.5" thickBot="1" x14ac:dyDescent="0.2">
      <c r="A2" s="56"/>
      <c r="B2" s="56"/>
      <c r="C2" s="57"/>
      <c r="D2" s="57"/>
      <c r="E2" s="57"/>
      <c r="F2" s="57"/>
      <c r="G2" s="58"/>
      <c r="H2" s="58"/>
      <c r="I2" s="58"/>
      <c r="J2" s="59"/>
      <c r="K2" s="60" t="s">
        <v>0</v>
      </c>
    </row>
    <row r="3" spans="1:12" ht="24" customHeight="1" x14ac:dyDescent="0.25">
      <c r="A3" s="203" t="s">
        <v>132</v>
      </c>
      <c r="B3" s="205" t="s">
        <v>133</v>
      </c>
      <c r="C3" s="207" t="s">
        <v>134</v>
      </c>
      <c r="D3" s="207" t="s">
        <v>79</v>
      </c>
      <c r="E3" s="207" t="s">
        <v>80</v>
      </c>
      <c r="F3" s="209" t="s">
        <v>81</v>
      </c>
      <c r="G3" s="181" t="s">
        <v>128</v>
      </c>
      <c r="H3" s="182"/>
      <c r="I3" s="182"/>
      <c r="J3" s="183"/>
      <c r="K3" s="211" t="s">
        <v>135</v>
      </c>
    </row>
    <row r="4" spans="1:12" ht="24" customHeight="1" thickBot="1" x14ac:dyDescent="0.3">
      <c r="A4" s="204"/>
      <c r="B4" s="206"/>
      <c r="C4" s="208"/>
      <c r="D4" s="208"/>
      <c r="E4" s="208"/>
      <c r="F4" s="210"/>
      <c r="G4" s="159">
        <v>2027</v>
      </c>
      <c r="H4" s="159">
        <v>2028</v>
      </c>
      <c r="I4" s="159">
        <v>2029</v>
      </c>
      <c r="J4" s="160" t="s">
        <v>136</v>
      </c>
      <c r="K4" s="212"/>
    </row>
    <row r="5" spans="1:12" s="62" customFormat="1" ht="18" customHeight="1" x14ac:dyDescent="0.25">
      <c r="A5" s="155" t="s">
        <v>16</v>
      </c>
      <c r="B5" s="154"/>
      <c r="C5" s="154"/>
      <c r="D5" s="154"/>
      <c r="E5" s="154"/>
      <c r="F5" s="154"/>
      <c r="G5" s="154"/>
      <c r="H5" s="154"/>
      <c r="I5" s="154"/>
      <c r="J5" s="154"/>
      <c r="K5" s="156"/>
    </row>
    <row r="6" spans="1:12" s="62" customFormat="1" ht="81.75" customHeight="1" x14ac:dyDescent="0.25">
      <c r="A6" s="146" t="s">
        <v>137</v>
      </c>
      <c r="B6" s="147">
        <v>1604</v>
      </c>
      <c r="C6" s="148">
        <f>D6+E6+F6+G6+H6+I6</f>
        <v>250882</v>
      </c>
      <c r="D6" s="148">
        <v>132883</v>
      </c>
      <c r="E6" s="148">
        <v>28989</v>
      </c>
      <c r="F6" s="148">
        <v>29670</v>
      </c>
      <c r="G6" s="149">
        <v>29670</v>
      </c>
      <c r="H6" s="149">
        <v>29670</v>
      </c>
      <c r="I6" s="149">
        <v>0</v>
      </c>
      <c r="J6" s="150"/>
      <c r="K6" s="151" t="s">
        <v>138</v>
      </c>
    </row>
    <row r="7" spans="1:12" s="62" customFormat="1" ht="89.25" customHeight="1" x14ac:dyDescent="0.25">
      <c r="A7" s="63" t="s">
        <v>139</v>
      </c>
      <c r="B7" s="64">
        <v>1604</v>
      </c>
      <c r="C7" s="65">
        <f>D7+E7+F7+G7+H7+I7</f>
        <v>160211</v>
      </c>
      <c r="D7" s="65">
        <v>0</v>
      </c>
      <c r="E7" s="65">
        <v>31411</v>
      </c>
      <c r="F7" s="68">
        <v>32200</v>
      </c>
      <c r="G7" s="66">
        <v>32200</v>
      </c>
      <c r="H7" s="66">
        <v>32200</v>
      </c>
      <c r="I7" s="66">
        <v>32200</v>
      </c>
      <c r="J7" s="61"/>
      <c r="K7" s="67" t="s">
        <v>140</v>
      </c>
    </row>
    <row r="8" spans="1:12" s="62" customFormat="1" ht="81.75" customHeight="1" x14ac:dyDescent="0.25">
      <c r="A8" s="63" t="s">
        <v>141</v>
      </c>
      <c r="B8" s="64">
        <v>1604</v>
      </c>
      <c r="C8" s="65">
        <f>D8+E8+F8+G8+H8+I8</f>
        <v>24565</v>
      </c>
      <c r="D8" s="65">
        <v>13001</v>
      </c>
      <c r="E8" s="65">
        <v>2834</v>
      </c>
      <c r="F8" s="65">
        <v>2910</v>
      </c>
      <c r="G8" s="66">
        <v>2910</v>
      </c>
      <c r="H8" s="66">
        <v>2910</v>
      </c>
      <c r="I8" s="66">
        <v>0</v>
      </c>
      <c r="J8" s="61"/>
      <c r="K8" s="67" t="s">
        <v>142</v>
      </c>
    </row>
    <row r="9" spans="1:12" s="62" customFormat="1" ht="81.75" customHeight="1" x14ac:dyDescent="0.25">
      <c r="A9" s="63" t="s">
        <v>143</v>
      </c>
      <c r="B9" s="64">
        <v>1604</v>
      </c>
      <c r="C9" s="65">
        <f t="shared" ref="C9:C12" si="0">D9+E9+F9+G9+H9+I9</f>
        <v>8308</v>
      </c>
      <c r="D9" s="65">
        <v>3456</v>
      </c>
      <c r="E9" s="65">
        <v>952</v>
      </c>
      <c r="F9" s="65">
        <v>975</v>
      </c>
      <c r="G9" s="66">
        <v>975</v>
      </c>
      <c r="H9" s="66">
        <v>975</v>
      </c>
      <c r="I9" s="66">
        <v>975</v>
      </c>
      <c r="J9" s="61"/>
      <c r="K9" s="67" t="s">
        <v>144</v>
      </c>
    </row>
    <row r="10" spans="1:12" s="62" customFormat="1" ht="81.75" customHeight="1" x14ac:dyDescent="0.25">
      <c r="A10" s="63" t="s">
        <v>145</v>
      </c>
      <c r="B10" s="64">
        <v>1604</v>
      </c>
      <c r="C10" s="65">
        <f t="shared" si="0"/>
        <v>2082</v>
      </c>
      <c r="D10" s="65">
        <v>864</v>
      </c>
      <c r="E10" s="65">
        <v>238</v>
      </c>
      <c r="F10" s="65">
        <v>245</v>
      </c>
      <c r="G10" s="85">
        <v>245</v>
      </c>
      <c r="H10" s="85">
        <v>245</v>
      </c>
      <c r="I10" s="85">
        <v>245</v>
      </c>
      <c r="J10" s="61"/>
      <c r="K10" s="67" t="s">
        <v>146</v>
      </c>
    </row>
    <row r="11" spans="1:12" s="62" customFormat="1" ht="115.5" x14ac:dyDescent="0.25">
      <c r="A11" s="69" t="s">
        <v>147</v>
      </c>
      <c r="B11" s="64">
        <v>1604</v>
      </c>
      <c r="C11" s="65">
        <f t="shared" si="0"/>
        <v>101825</v>
      </c>
      <c r="D11" s="65">
        <v>62371</v>
      </c>
      <c r="E11" s="65">
        <v>12454</v>
      </c>
      <c r="F11" s="65">
        <v>13500</v>
      </c>
      <c r="G11" s="66">
        <v>13500</v>
      </c>
      <c r="H11" s="66">
        <v>0</v>
      </c>
      <c r="I11" s="66">
        <v>0</v>
      </c>
      <c r="J11" s="61"/>
      <c r="K11" s="70" t="s">
        <v>148</v>
      </c>
    </row>
    <row r="12" spans="1:12" s="62" customFormat="1" ht="99" customHeight="1" x14ac:dyDescent="0.25">
      <c r="A12" s="69" t="s">
        <v>149</v>
      </c>
      <c r="B12" s="64">
        <v>1604</v>
      </c>
      <c r="C12" s="65">
        <f t="shared" si="0"/>
        <v>31023</v>
      </c>
      <c r="D12" s="71">
        <v>9761</v>
      </c>
      <c r="E12" s="71">
        <v>4762</v>
      </c>
      <c r="F12" s="71">
        <v>5500</v>
      </c>
      <c r="G12" s="66">
        <v>5500</v>
      </c>
      <c r="H12" s="66">
        <v>5500</v>
      </c>
      <c r="I12" s="66">
        <v>0</v>
      </c>
      <c r="J12" s="61"/>
      <c r="K12" s="70" t="s">
        <v>150</v>
      </c>
    </row>
    <row r="13" spans="1:12" s="62" customFormat="1" ht="15.75" customHeight="1" x14ac:dyDescent="0.25">
      <c r="A13" s="72" t="s">
        <v>21</v>
      </c>
      <c r="B13" s="73"/>
      <c r="C13" s="74">
        <f t="shared" ref="C13:F13" si="1">SUM(C6:C12)</f>
        <v>578896</v>
      </c>
      <c r="D13" s="74">
        <f t="shared" si="1"/>
        <v>222336</v>
      </c>
      <c r="E13" s="74">
        <f t="shared" si="1"/>
        <v>81640</v>
      </c>
      <c r="F13" s="74">
        <f t="shared" si="1"/>
        <v>85000</v>
      </c>
      <c r="G13" s="74">
        <f>SUM(G6:G12)</f>
        <v>85000</v>
      </c>
      <c r="H13" s="74">
        <f t="shared" ref="H13:I13" si="2">SUM(H6:H12)</f>
        <v>71500</v>
      </c>
      <c r="I13" s="74">
        <f t="shared" si="2"/>
        <v>33420</v>
      </c>
      <c r="J13" s="75"/>
      <c r="K13" s="76"/>
    </row>
    <row r="14" spans="1:12" s="62" customFormat="1" ht="18" customHeight="1" x14ac:dyDescent="0.25">
      <c r="A14" s="77" t="s">
        <v>151</v>
      </c>
      <c r="B14" s="78"/>
      <c r="C14" s="78"/>
      <c r="D14" s="78"/>
      <c r="E14" s="78"/>
      <c r="F14" s="78"/>
      <c r="G14" s="78"/>
      <c r="H14" s="78"/>
      <c r="I14" s="78"/>
      <c r="J14" s="79"/>
      <c r="K14" s="80"/>
    </row>
    <row r="15" spans="1:12" s="62" customFormat="1" ht="45" customHeight="1" x14ac:dyDescent="0.25">
      <c r="A15" s="81" t="s">
        <v>152</v>
      </c>
      <c r="B15" s="82">
        <v>1730</v>
      </c>
      <c r="C15" s="65">
        <f>SUM(D15:I15)</f>
        <v>25000</v>
      </c>
      <c r="D15" s="83">
        <v>0</v>
      </c>
      <c r="E15" s="83">
        <v>0</v>
      </c>
      <c r="F15" s="84">
        <v>20000</v>
      </c>
      <c r="G15" s="85">
        <v>5000</v>
      </c>
      <c r="H15" s="85">
        <v>0</v>
      </c>
      <c r="I15" s="85">
        <v>0</v>
      </c>
      <c r="J15" s="86"/>
      <c r="K15" s="87" t="s">
        <v>153</v>
      </c>
      <c r="L15" s="88"/>
    </row>
    <row r="16" spans="1:12" s="62" customFormat="1" ht="45" customHeight="1" x14ac:dyDescent="0.25">
      <c r="A16" s="89" t="s">
        <v>154</v>
      </c>
      <c r="B16" s="90">
        <v>1731</v>
      </c>
      <c r="C16" s="65">
        <f>SUM(D16:I16)</f>
        <v>15470</v>
      </c>
      <c r="D16" s="83">
        <v>0</v>
      </c>
      <c r="E16" s="83">
        <v>0</v>
      </c>
      <c r="F16" s="84">
        <v>12376</v>
      </c>
      <c r="G16" s="85">
        <v>0</v>
      </c>
      <c r="H16" s="85">
        <v>3094</v>
      </c>
      <c r="I16" s="85">
        <v>0</v>
      </c>
      <c r="J16" s="86"/>
      <c r="K16" s="87" t="s">
        <v>155</v>
      </c>
      <c r="L16" s="88"/>
    </row>
    <row r="17" spans="1:22" s="62" customFormat="1" ht="45" customHeight="1" x14ac:dyDescent="0.25">
      <c r="A17" s="91" t="s">
        <v>156</v>
      </c>
      <c r="B17" s="92">
        <v>1733</v>
      </c>
      <c r="C17" s="65">
        <f t="shared" ref="C17:C21" si="3">SUM(D17:I17)</f>
        <v>4500</v>
      </c>
      <c r="D17" s="93">
        <v>0</v>
      </c>
      <c r="E17" s="93">
        <v>0</v>
      </c>
      <c r="F17" s="94">
        <v>2250</v>
      </c>
      <c r="G17" s="85">
        <v>0</v>
      </c>
      <c r="H17" s="85">
        <v>0</v>
      </c>
      <c r="I17" s="85">
        <v>2250</v>
      </c>
      <c r="J17" s="95"/>
      <c r="K17" s="96" t="s">
        <v>157</v>
      </c>
    </row>
    <row r="18" spans="1:22" s="62" customFormat="1" ht="45" customHeight="1" x14ac:dyDescent="0.25">
      <c r="A18" s="91" t="s">
        <v>158</v>
      </c>
      <c r="B18" s="92">
        <v>1735</v>
      </c>
      <c r="C18" s="65">
        <f t="shared" si="3"/>
        <v>10000</v>
      </c>
      <c r="D18" s="93">
        <v>0</v>
      </c>
      <c r="E18" s="93">
        <v>0</v>
      </c>
      <c r="F18" s="94">
        <v>8000</v>
      </c>
      <c r="G18" s="85">
        <v>2000</v>
      </c>
      <c r="H18" s="85">
        <v>0</v>
      </c>
      <c r="I18" s="85">
        <v>0</v>
      </c>
      <c r="J18" s="95"/>
      <c r="K18" s="96" t="s">
        <v>159</v>
      </c>
    </row>
    <row r="19" spans="1:22" s="62" customFormat="1" ht="45" customHeight="1" x14ac:dyDescent="0.25">
      <c r="A19" s="167" t="s">
        <v>160</v>
      </c>
      <c r="B19" s="100">
        <v>1739</v>
      </c>
      <c r="C19" s="65">
        <f t="shared" si="3"/>
        <v>24000</v>
      </c>
      <c r="D19" s="83">
        <v>0</v>
      </c>
      <c r="E19" s="83">
        <v>0</v>
      </c>
      <c r="F19" s="84">
        <v>19200</v>
      </c>
      <c r="G19" s="85">
        <v>0</v>
      </c>
      <c r="H19" s="85">
        <v>4800</v>
      </c>
      <c r="I19" s="85">
        <v>0</v>
      </c>
      <c r="J19" s="168"/>
      <c r="K19" s="101" t="s">
        <v>161</v>
      </c>
    </row>
    <row r="20" spans="1:22" s="62" customFormat="1" ht="45" customHeight="1" x14ac:dyDescent="0.25">
      <c r="A20" s="161" t="s">
        <v>162</v>
      </c>
      <c r="B20" s="162">
        <v>1748</v>
      </c>
      <c r="C20" s="148">
        <f t="shared" si="3"/>
        <v>3800</v>
      </c>
      <c r="D20" s="104">
        <v>0</v>
      </c>
      <c r="E20" s="104">
        <v>0</v>
      </c>
      <c r="F20" s="163">
        <v>0</v>
      </c>
      <c r="G20" s="164">
        <v>3800</v>
      </c>
      <c r="H20" s="164">
        <v>0</v>
      </c>
      <c r="I20" s="164">
        <v>0</v>
      </c>
      <c r="J20" s="165"/>
      <c r="K20" s="166" t="s">
        <v>185</v>
      </c>
    </row>
    <row r="21" spans="1:22" s="62" customFormat="1" ht="34.5" customHeight="1" x14ac:dyDescent="0.25">
      <c r="A21" s="91" t="s">
        <v>163</v>
      </c>
      <c r="B21" s="92">
        <v>1887</v>
      </c>
      <c r="C21" s="65">
        <f t="shared" si="3"/>
        <v>64000</v>
      </c>
      <c r="D21" s="93">
        <v>0</v>
      </c>
      <c r="E21" s="93">
        <v>0</v>
      </c>
      <c r="F21" s="94">
        <v>16000</v>
      </c>
      <c r="G21" s="85">
        <v>16000</v>
      </c>
      <c r="H21" s="85">
        <v>16000</v>
      </c>
      <c r="I21" s="85">
        <v>16000</v>
      </c>
      <c r="J21" s="95"/>
      <c r="K21" s="96" t="s">
        <v>186</v>
      </c>
    </row>
    <row r="22" spans="1:22" s="62" customFormat="1" ht="15.75" customHeight="1" x14ac:dyDescent="0.25">
      <c r="A22" s="97" t="s">
        <v>164</v>
      </c>
      <c r="B22" s="74"/>
      <c r="C22" s="74">
        <f t="shared" ref="C22:J22" si="4">SUM(C15:C21)</f>
        <v>146770</v>
      </c>
      <c r="D22" s="74">
        <f t="shared" si="4"/>
        <v>0</v>
      </c>
      <c r="E22" s="74">
        <f t="shared" si="4"/>
        <v>0</v>
      </c>
      <c r="F22" s="74">
        <f t="shared" si="4"/>
        <v>77826</v>
      </c>
      <c r="G22" s="74">
        <f t="shared" si="4"/>
        <v>26800</v>
      </c>
      <c r="H22" s="74">
        <f t="shared" si="4"/>
        <v>23894</v>
      </c>
      <c r="I22" s="74">
        <f t="shared" si="4"/>
        <v>18250</v>
      </c>
      <c r="J22" s="74">
        <f t="shared" si="4"/>
        <v>0</v>
      </c>
      <c r="K22" s="99"/>
    </row>
    <row r="23" spans="1:22" s="62" customFormat="1" ht="18" customHeight="1" x14ac:dyDescent="0.25">
      <c r="A23" s="77" t="s">
        <v>165</v>
      </c>
      <c r="B23" s="78"/>
      <c r="C23" s="78"/>
      <c r="D23" s="78"/>
      <c r="E23" s="78"/>
      <c r="F23" s="78"/>
      <c r="G23" s="78"/>
      <c r="H23" s="78"/>
      <c r="I23" s="78"/>
      <c r="J23" s="79"/>
      <c r="K23" s="80"/>
    </row>
    <row r="24" spans="1:22" s="62" customFormat="1" ht="45" customHeight="1" x14ac:dyDescent="0.25">
      <c r="A24" s="81" t="s">
        <v>166</v>
      </c>
      <c r="B24" s="82">
        <v>1742</v>
      </c>
      <c r="C24" s="65">
        <f>SUM(D24:I24)</f>
        <v>20000</v>
      </c>
      <c r="D24" s="83">
        <v>0</v>
      </c>
      <c r="E24" s="83">
        <v>0</v>
      </c>
      <c r="F24" s="84">
        <v>10000</v>
      </c>
      <c r="G24" s="85">
        <v>10000</v>
      </c>
      <c r="H24" s="85">
        <v>0</v>
      </c>
      <c r="I24" s="85">
        <v>0</v>
      </c>
      <c r="J24" s="86"/>
      <c r="K24" s="87" t="s">
        <v>159</v>
      </c>
      <c r="L24" s="88"/>
    </row>
    <row r="25" spans="1:22" s="62" customFormat="1" ht="45" customHeight="1" x14ac:dyDescent="0.25">
      <c r="A25" s="89" t="s">
        <v>167</v>
      </c>
      <c r="B25" s="90">
        <v>1744</v>
      </c>
      <c r="C25" s="65">
        <f>SUM(D25:I25)</f>
        <v>4500</v>
      </c>
      <c r="D25" s="83">
        <v>0</v>
      </c>
      <c r="E25" s="83">
        <v>0</v>
      </c>
      <c r="F25" s="84">
        <v>2004</v>
      </c>
      <c r="G25" s="85">
        <v>2496</v>
      </c>
      <c r="H25" s="85">
        <v>0</v>
      </c>
      <c r="I25" s="85">
        <v>0</v>
      </c>
      <c r="J25" s="86"/>
      <c r="K25" s="87" t="s">
        <v>153</v>
      </c>
      <c r="L25" s="88"/>
    </row>
    <row r="26" spans="1:22" s="62" customFormat="1" ht="34.5" customHeight="1" x14ac:dyDescent="0.25">
      <c r="A26" s="91" t="s">
        <v>168</v>
      </c>
      <c r="B26" s="100">
        <v>1729</v>
      </c>
      <c r="C26" s="65">
        <f>SUM(D26:I26)</f>
        <v>2000</v>
      </c>
      <c r="D26" s="83">
        <v>0</v>
      </c>
      <c r="E26" s="93">
        <v>0</v>
      </c>
      <c r="F26" s="94">
        <v>0</v>
      </c>
      <c r="G26" s="85">
        <v>2000</v>
      </c>
      <c r="H26" s="85">
        <v>0</v>
      </c>
      <c r="I26" s="85">
        <v>0</v>
      </c>
      <c r="J26" s="95"/>
      <c r="K26" s="101" t="s">
        <v>187</v>
      </c>
    </row>
    <row r="27" spans="1:22" s="62" customFormat="1" ht="66" customHeight="1" x14ac:dyDescent="0.25">
      <c r="A27" s="102" t="s">
        <v>169</v>
      </c>
      <c r="B27" s="103">
        <v>1127</v>
      </c>
      <c r="C27" s="65">
        <f>SUM(D27:I27)</f>
        <v>13300</v>
      </c>
      <c r="D27" s="104">
        <v>0</v>
      </c>
      <c r="E27" s="93">
        <v>0</v>
      </c>
      <c r="F27" s="94">
        <v>8000</v>
      </c>
      <c r="G27" s="85">
        <v>5300</v>
      </c>
      <c r="H27" s="85">
        <v>0</v>
      </c>
      <c r="I27" s="85">
        <v>0</v>
      </c>
      <c r="J27" s="142"/>
      <c r="K27" s="101" t="s">
        <v>188</v>
      </c>
    </row>
    <row r="28" spans="1:22" s="62" customFormat="1" ht="15.75" customHeight="1" x14ac:dyDescent="0.25">
      <c r="A28" s="97" t="s">
        <v>170</v>
      </c>
      <c r="B28" s="74"/>
      <c r="C28" s="74">
        <f t="shared" ref="C28:F28" si="5">SUM(C24:C27)</f>
        <v>39800</v>
      </c>
      <c r="D28" s="74">
        <f t="shared" si="5"/>
        <v>0</v>
      </c>
      <c r="E28" s="74">
        <f t="shared" si="5"/>
        <v>0</v>
      </c>
      <c r="F28" s="74">
        <f t="shared" si="5"/>
        <v>20004</v>
      </c>
      <c r="G28" s="74">
        <f>SUM(G24:G27)</f>
        <v>19796</v>
      </c>
      <c r="H28" s="74">
        <f t="shared" ref="H28:I28" si="6">SUM(H24:H27)</f>
        <v>0</v>
      </c>
      <c r="I28" s="74">
        <f t="shared" si="6"/>
        <v>0</v>
      </c>
      <c r="J28" s="98">
        <f t="shared" ref="J28" si="7">SUM(J24:J26)</f>
        <v>0</v>
      </c>
      <c r="K28" s="99"/>
    </row>
    <row r="29" spans="1:22" s="62" customFormat="1" ht="18" customHeight="1" x14ac:dyDescent="0.25">
      <c r="A29" s="155" t="s">
        <v>69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8"/>
      <c r="L29" s="105"/>
    </row>
    <row r="30" spans="1:22" s="62" customFormat="1" ht="67.5" customHeight="1" x14ac:dyDescent="0.25">
      <c r="A30" s="63" t="s">
        <v>171</v>
      </c>
      <c r="B30" s="64">
        <v>900</v>
      </c>
      <c r="C30" s="65">
        <f>SUM(D30:I30)</f>
        <v>40000</v>
      </c>
      <c r="D30" s="65">
        <v>0</v>
      </c>
      <c r="E30" s="65">
        <v>0</v>
      </c>
      <c r="F30" s="84">
        <v>10000</v>
      </c>
      <c r="G30" s="85">
        <v>10000</v>
      </c>
      <c r="H30" s="85">
        <v>10000</v>
      </c>
      <c r="I30" s="85">
        <v>10000</v>
      </c>
      <c r="J30" s="86"/>
      <c r="K30" s="87" t="s">
        <v>172</v>
      </c>
    </row>
    <row r="31" spans="1:22" s="62" customFormat="1" ht="67.5" customHeight="1" x14ac:dyDescent="0.25">
      <c r="A31" s="63" t="s">
        <v>173</v>
      </c>
      <c r="B31" s="64">
        <v>1910</v>
      </c>
      <c r="C31" s="65">
        <f t="shared" ref="C31:C33" si="8">SUM(D31:I31)</f>
        <v>44000</v>
      </c>
      <c r="D31" s="65">
        <v>0</v>
      </c>
      <c r="E31" s="65">
        <v>0</v>
      </c>
      <c r="F31" s="84">
        <v>11000</v>
      </c>
      <c r="G31" s="85">
        <v>11000</v>
      </c>
      <c r="H31" s="85">
        <v>11000</v>
      </c>
      <c r="I31" s="85">
        <v>11000</v>
      </c>
      <c r="J31" s="86"/>
      <c r="K31" s="87" t="s">
        <v>174</v>
      </c>
    </row>
    <row r="32" spans="1:22" s="62" customFormat="1" ht="105" x14ac:dyDescent="0.25">
      <c r="A32" s="63" t="s">
        <v>175</v>
      </c>
      <c r="B32" s="64">
        <v>1911</v>
      </c>
      <c r="C32" s="65">
        <f>SUM(D32:I32)</f>
        <v>1225</v>
      </c>
      <c r="D32" s="65">
        <v>0</v>
      </c>
      <c r="E32" s="65">
        <v>0</v>
      </c>
      <c r="F32" s="84">
        <v>350</v>
      </c>
      <c r="G32" s="85">
        <v>350</v>
      </c>
      <c r="H32" s="85">
        <v>350</v>
      </c>
      <c r="I32" s="85">
        <v>175</v>
      </c>
      <c r="J32" s="86"/>
      <c r="K32" s="87" t="s">
        <v>176</v>
      </c>
      <c r="U32" s="106"/>
      <c r="V32" s="103"/>
    </row>
    <row r="33" spans="1:22" s="62" customFormat="1" ht="110.25" customHeight="1" x14ac:dyDescent="0.25">
      <c r="A33" s="63" t="s">
        <v>177</v>
      </c>
      <c r="B33" s="64" t="s">
        <v>178</v>
      </c>
      <c r="C33" s="65">
        <f t="shared" si="8"/>
        <v>113400</v>
      </c>
      <c r="D33" s="65">
        <v>0</v>
      </c>
      <c r="E33" s="65">
        <v>0</v>
      </c>
      <c r="F33" s="84">
        <v>33575</v>
      </c>
      <c r="G33" s="85">
        <v>45425</v>
      </c>
      <c r="H33" s="85">
        <v>34400</v>
      </c>
      <c r="I33" s="85">
        <v>0</v>
      </c>
      <c r="J33" s="86"/>
      <c r="K33" s="87" t="s">
        <v>189</v>
      </c>
      <c r="U33" s="106"/>
      <c r="V33" s="103"/>
    </row>
    <row r="34" spans="1:22" s="62" customFormat="1" ht="16.5" customHeight="1" thickBot="1" x14ac:dyDescent="0.3">
      <c r="A34" s="107" t="s">
        <v>75</v>
      </c>
      <c r="B34" s="108"/>
      <c r="C34" s="109">
        <f>SUM(C30:C33)</f>
        <v>198625</v>
      </c>
      <c r="D34" s="109">
        <f t="shared" ref="D34:F34" si="9">SUM(D30:D33)</f>
        <v>0</v>
      </c>
      <c r="E34" s="109">
        <f t="shared" si="9"/>
        <v>0</v>
      </c>
      <c r="F34" s="109">
        <f t="shared" si="9"/>
        <v>54925</v>
      </c>
      <c r="G34" s="109">
        <f>SUM(G30:G33)</f>
        <v>66775</v>
      </c>
      <c r="H34" s="109">
        <f t="shared" ref="H34:I34" si="10">SUM(H30:H33)</f>
        <v>55750</v>
      </c>
      <c r="I34" s="109">
        <f t="shared" si="10"/>
        <v>21175</v>
      </c>
      <c r="J34" s="110">
        <f t="shared" ref="J34" si="11">SUM(J31:J32)</f>
        <v>0</v>
      </c>
      <c r="K34" s="111"/>
    </row>
    <row r="35" spans="1:22" s="62" customFormat="1" ht="9" customHeight="1" thickBot="1" x14ac:dyDescent="0.3">
      <c r="A35" s="143"/>
      <c r="B35" s="144"/>
      <c r="C35" s="152"/>
      <c r="D35" s="152"/>
      <c r="E35" s="152"/>
      <c r="F35" s="152"/>
      <c r="G35" s="152"/>
      <c r="H35" s="152"/>
      <c r="I35" s="152"/>
      <c r="J35" s="157"/>
      <c r="K35" s="145"/>
    </row>
    <row r="36" spans="1:22" ht="18" customHeight="1" thickBot="1" x14ac:dyDescent="0.3">
      <c r="A36" s="112" t="s">
        <v>78</v>
      </c>
      <c r="B36" s="113"/>
      <c r="C36" s="114">
        <f>SUM(C34,C28,C22,C13)</f>
        <v>964091</v>
      </c>
      <c r="D36" s="114">
        <f t="shared" ref="D36:I36" si="12">SUM(D34,D28,D22,D13)</f>
        <v>222336</v>
      </c>
      <c r="E36" s="114">
        <f t="shared" si="12"/>
        <v>81640</v>
      </c>
      <c r="F36" s="114">
        <f t="shared" si="12"/>
        <v>237755</v>
      </c>
      <c r="G36" s="114">
        <f t="shared" si="12"/>
        <v>198371</v>
      </c>
      <c r="H36" s="114">
        <f t="shared" si="12"/>
        <v>151144</v>
      </c>
      <c r="I36" s="114">
        <f t="shared" si="12"/>
        <v>72845</v>
      </c>
      <c r="J36" s="115" t="e">
        <f>SUM(#REF!+#REF!+J28+#REF!+J34+#REF!+#REF!)</f>
        <v>#REF!</v>
      </c>
      <c r="K36" s="116"/>
    </row>
    <row r="38" spans="1:22" x14ac:dyDescent="0.25">
      <c r="I38" s="117"/>
    </row>
    <row r="40" spans="1:22" x14ac:dyDescent="0.25">
      <c r="K40" s="119"/>
    </row>
    <row r="41" spans="1:22" ht="14.25" x14ac:dyDescent="0.2">
      <c r="A41" s="120"/>
      <c r="B41" s="120"/>
    </row>
    <row r="43" spans="1:22" x14ac:dyDescent="0.25">
      <c r="A43" s="56"/>
      <c r="B43" s="56"/>
      <c r="C43" s="57"/>
      <c r="D43" s="57"/>
      <c r="E43" s="57"/>
      <c r="F43" s="57"/>
      <c r="G43" s="58"/>
      <c r="H43" s="58"/>
      <c r="I43" s="58"/>
      <c r="J43" s="59"/>
      <c r="K43" s="57"/>
    </row>
  </sheetData>
  <mergeCells count="9">
    <mergeCell ref="A1:K1"/>
    <mergeCell ref="A3:A4"/>
    <mergeCell ref="B3:B4"/>
    <mergeCell ref="C3:C4"/>
    <mergeCell ref="D3:D4"/>
    <mergeCell ref="E3:E4"/>
    <mergeCell ref="F3:F4"/>
    <mergeCell ref="G3:J3"/>
    <mergeCell ref="K3:K4"/>
  </mergeCells>
  <pageMargins left="0.39370078740157483" right="0.39370078740157483" top="0.78740157480314965" bottom="0.39370078740157483" header="0.31496062992125984" footer="0.11811023622047245"/>
  <pageSetup paperSize="9" scale="92" firstPageNumber="7" fitToHeight="0" orientation="landscape" useFirstPageNumber="1" r:id="rId1"/>
  <headerFooter>
    <oddHeader>&amp;L&amp;"Tahoma,Kurzíva"&amp;9Návrh rozpočtu na rok 2026
Příloha č. 8&amp;R&amp;"Tahoma,Kurzíva"&amp;9Akce reprodukce majetku kraje a ostatní akce , které vyvolají nový závazek kraje pro rok 2027 a další léta</oddHeader>
    <oddFooter>&amp;C&amp;"Tahoma,Obyčejné"&amp;10&amp;P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Závazky z akcí RMK realiz. p.o.</vt:lpstr>
      <vt:lpstr>Závazky z akcí RMK realiz. KÚ</vt:lpstr>
      <vt:lpstr>Ostatní závazky</vt:lpstr>
      <vt:lpstr>'Ostatní závazky'!Názvy_tisku</vt:lpstr>
      <vt:lpstr>'Závazky z akcí RMK realiz. KÚ'!Názvy_tisku</vt:lpstr>
      <vt:lpstr>'Závazky z akcí RMK realiz. p.o.'!Názvy_tisku</vt:lpstr>
      <vt:lpstr>'Závazky z akcí RMK realiz. KÚ'!Oblast_tisku</vt:lpstr>
      <vt:lpstr>'Závazky z akcí RMK realiz. p.o.'!Oblast_tisku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Marynčáková Radmila</dc:creator>
  <cp:lastModifiedBy>Metelka Tomáš</cp:lastModifiedBy>
  <cp:lastPrinted>2025-11-13T15:26:10Z</cp:lastPrinted>
  <dcterms:created xsi:type="dcterms:W3CDTF">2025-11-03T12:58:57Z</dcterms:created>
  <dcterms:modified xsi:type="dcterms:W3CDTF">2025-11-25T15:19:40Z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2025-11-03T12:59:11Z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86fa122e-2be5-4c50-8e66-4bd62d290d19</vt:lpwstr>
  </property>
  <property fmtid="{D5CDD505-2E9C-101B-9397-08002B2CF9AE}" pid="8" name="MSIP_Label_215ad6d0-798b-44f9-b3fd-112ad6275fb4_ContentBits">
    <vt:lpwstr>2</vt:lpwstr>
  </property>
  <property fmtid="{D5CDD505-2E9C-101B-9397-08002B2CF9AE}" pid="9" name="MSIP_Label_215ad6d0-798b-44f9-b3fd-112ad6275fb4_Tag">
    <vt:lpwstr>10, 3, 0, 1</vt:lpwstr>
  </property>
</Properties>
</file>